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https://sp.bisinfo.org/teams/fsb/nmeg/Documents/Report 2020/Data for publication/"/>
    </mc:Choice>
  </mc:AlternateContent>
  <bookViews>
    <workbookView xWindow="0" yWindow="0" windowWidth="28800" windowHeight="13550" tabRatio="846"/>
  </bookViews>
  <sheets>
    <sheet name="Cover Page" sheetId="1" r:id="rId1"/>
    <sheet name="FX rate" sheetId="68" state="hidden" r:id="rId2"/>
    <sheet name="FX rate q" sheetId="100" state="hidden" r:id="rId3"/>
    <sheet name="1 macro-mapping" sheetId="21" r:id="rId4"/>
    <sheet name="1b fund flows" sheetId="99" r:id="rId5"/>
    <sheet name="2 sup_templates" sheetId="31" r:id="rId6"/>
    <sheet name="3 interconnectedness" sheetId="98" r:id="rId7"/>
    <sheet name="4 classification" sheetId="38" r:id="rId8"/>
    <sheet name="5 risk metrics" sheetId="92" r:id="rId9"/>
    <sheet name="6 innov &amp; adaptations" sheetId="80" r:id="rId10"/>
    <sheet name="risk metrics options" sheetId="87" state="hidden" r:id="rId11"/>
    <sheet name="7 policy tools summary" sheetId="91" r:id="rId12"/>
    <sheet name="7a policy tools EF1" sheetId="93" r:id="rId13"/>
    <sheet name="7b policy tools EF2" sheetId="94" r:id="rId14"/>
    <sheet name="7c policy tools EF3" sheetId="95" r:id="rId15"/>
    <sheet name="7d policy tools EF4" sheetId="96" r:id="rId16"/>
    <sheet name="7e policy tools EF5" sheetId="97" r:id="rId17"/>
    <sheet name="9 Definitions" sheetId="86" r:id="rId18"/>
  </sheets>
  <externalReferences>
    <externalReference r:id="rId19"/>
  </externalReferences>
  <definedNames>
    <definedName name="_ftn1" localSheetId="17">'9 Definitions'!#REF!</definedName>
    <definedName name="_ftnref1" localSheetId="17">'9 Definitions'!$E$46</definedName>
    <definedName name="Economic_Function_1" localSheetId="7">'4 classification'!$A$11:$A$41</definedName>
    <definedName name="Economic_Function_1">#REF!</definedName>
    <definedName name="Economic_Function_2" localSheetId="7">'4 classification'!$A$44:$A$74</definedName>
    <definedName name="Economic_Function_3" localSheetId="7">'4 classification'!$A$77:$A$107</definedName>
    <definedName name="Economic_Function_4" localSheetId="7">'4 classification'!$A$110:$A$141</definedName>
    <definedName name="Economic_Function_5" localSheetId="7">'4 classification'!$A$144:$A$174</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"12/18/2018 09:04:46"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Not_SB" localSheetId="7">'4 classification'!$A$210:$A$239</definedName>
    <definedName name="_xlnm.Print_Area" localSheetId="3">'1 macro-mapping'!$B$2:$AW$56</definedName>
    <definedName name="_xlnm.Print_Area" localSheetId="5">'2 sup_templates'!$B$2:$CL$42</definedName>
    <definedName name="_xlnm.Print_Area" localSheetId="7">'4 classification'!$B$12:$W$41,'4 classification'!$B$45:$W$74,'4 classification'!$B$78:$W$107,'4 classification'!$B$111:$W$141,'4 classification'!$B$145:$W$174,'4 classification'!$B$178:$W$207,'4 classification'!$B$211:$W$250</definedName>
    <definedName name="_xlnm.Print_Area" localSheetId="9">'6 innov &amp; adaptations'!$B$2:$I$52</definedName>
    <definedName name="_xlnm.Print_Area" localSheetId="12">'7a policy tools EF1'!$B$2:$K$51</definedName>
    <definedName name="_xlnm.Print_Area" localSheetId="13">'7b policy tools EF2'!$B$2:$K$42</definedName>
    <definedName name="_xlnm.Print_Area" localSheetId="14">'7c policy tools EF3'!$B$2:$K$36</definedName>
    <definedName name="_xlnm.Print_Area" localSheetId="15">'7d policy tools EF4'!$B$2:$K$39</definedName>
    <definedName name="_xlnm.Print_Area" localSheetId="16">'7e policy tools EF5'!$B$2:$J$33</definedName>
    <definedName name="_xlnm.Print_Area" localSheetId="0">'Cover Page'!$B$2:$I$60</definedName>
    <definedName name="_xlnm.Print_Titles" localSheetId="3">'1 macro-mapping'!$B:$B,'1 macro-mapping'!$2:$7</definedName>
    <definedName name="_xlnm.Print_Titles" localSheetId="5">'2 sup_templates'!$2:$5</definedName>
    <definedName name="_xlnm.Print_Titles" localSheetId="7">'4 classification'!$2:$11</definedName>
    <definedName name="_xlnm.Print_Titles" localSheetId="9">'6 innov &amp; adaptations'!$2:$19</definedName>
    <definedName name="_xlnm.Print_Titles" localSheetId="12">'7a policy tools EF1'!$2:$11</definedName>
    <definedName name="_xlnm.Print_Titles" localSheetId="13">'7b policy tools EF2'!$2:$11</definedName>
    <definedName name="_xlnm.Print_Titles" localSheetId="14">'7c policy tools EF3'!$2:$11</definedName>
    <definedName name="_xlnm.Print_Titles" localSheetId="15">'7d policy tools EF4'!$2:$11</definedName>
    <definedName name="_xlnm.Print_Titles" localSheetId="16">'7e policy tools EF5'!$2:$11</definedName>
    <definedName name="Residual_SB" localSheetId="7">'4 classification'!$A$177:$A$207</definedName>
  </definedNames>
  <calcPr calcId="162913"/>
</workbook>
</file>

<file path=xl/calcChain.xml><?xml version="1.0" encoding="utf-8"?>
<calcChain xmlns="http://schemas.openxmlformats.org/spreadsheetml/2006/main">
  <c r="Q6" i="68" l="1"/>
  <c r="R6" i="68"/>
  <c r="S6" i="68"/>
  <c r="T6" i="68"/>
  <c r="U6" i="68"/>
  <c r="V6" i="68"/>
  <c r="W6" i="68"/>
  <c r="X6" i="68"/>
  <c r="Y6" i="68"/>
  <c r="Z6" i="68"/>
  <c r="AA6" i="68"/>
  <c r="AB6" i="68"/>
  <c r="AC6" i="68"/>
  <c r="AD6" i="68"/>
  <c r="AE6" i="68"/>
  <c r="AF6" i="68"/>
  <c r="AG6" i="68"/>
  <c r="AH6" i="68"/>
  <c r="AI6" i="68"/>
  <c r="P6" i="68"/>
  <c r="Q6" i="100" l="1"/>
  <c r="R6" i="100"/>
  <c r="S6" i="100"/>
  <c r="T6" i="100"/>
  <c r="U6" i="100"/>
  <c r="V6" i="100"/>
  <c r="W6" i="100"/>
  <c r="X6" i="100"/>
  <c r="Y6" i="100"/>
  <c r="Z6" i="100"/>
  <c r="AA6" i="100"/>
  <c r="AB6" i="100"/>
  <c r="AC6" i="100"/>
  <c r="AD6" i="100"/>
  <c r="AE6" i="100"/>
  <c r="AF6" i="100"/>
  <c r="AG6" i="100"/>
  <c r="AH6" i="100"/>
  <c r="AI6" i="100"/>
  <c r="AJ6" i="100"/>
  <c r="AK6" i="100"/>
  <c r="AL6" i="100"/>
  <c r="AM6" i="100"/>
  <c r="AN6" i="100"/>
  <c r="AO6" i="100"/>
  <c r="AP6" i="100"/>
  <c r="AQ6" i="100"/>
  <c r="AR6" i="100"/>
  <c r="AS6" i="100"/>
  <c r="AT6" i="100"/>
  <c r="AU6" i="100"/>
  <c r="AV6" i="100"/>
  <c r="AW6" i="100"/>
  <c r="AX6" i="100"/>
  <c r="AY6" i="100"/>
  <c r="AZ6" i="100"/>
  <c r="P6" i="100"/>
  <c r="C6" i="100" l="1"/>
  <c r="C6" i="68" l="1"/>
  <c r="AS42" i="99" l="1"/>
  <c r="AR42" i="99"/>
  <c r="AQ42" i="99"/>
  <c r="AP42" i="99"/>
  <c r="AO42" i="99"/>
  <c r="AN42" i="99"/>
  <c r="AM42" i="99"/>
  <c r="AL42" i="99"/>
  <c r="AK42" i="99"/>
  <c r="AJ42" i="99"/>
  <c r="AI42" i="99"/>
  <c r="AH42" i="99"/>
  <c r="AG42" i="99"/>
  <c r="AF42" i="99"/>
  <c r="AE42" i="99"/>
  <c r="AD42" i="99"/>
  <c r="AC42" i="99"/>
  <c r="AB42" i="99"/>
  <c r="AA42" i="99"/>
  <c r="Z42" i="99"/>
  <c r="AS41" i="99"/>
  <c r="AR41" i="99"/>
  <c r="AQ41" i="99"/>
  <c r="AP41" i="99"/>
  <c r="AO41" i="99"/>
  <c r="AN41" i="99"/>
  <c r="AM41" i="99"/>
  <c r="AL41" i="99"/>
  <c r="AK41" i="99"/>
  <c r="AJ41" i="99"/>
  <c r="AI41" i="99"/>
  <c r="AH41" i="99"/>
  <c r="AG41" i="99"/>
  <c r="AF41" i="99"/>
  <c r="AE41" i="99"/>
  <c r="AD41" i="99"/>
  <c r="AC41" i="99"/>
  <c r="AB41" i="99"/>
  <c r="AA41" i="99"/>
  <c r="Z41" i="99"/>
  <c r="AS40" i="99"/>
  <c r="AR40" i="99"/>
  <c r="AQ40" i="99"/>
  <c r="AP40" i="99"/>
  <c r="AO40" i="99"/>
  <c r="AN40" i="99"/>
  <c r="AM40" i="99"/>
  <c r="AL40" i="99"/>
  <c r="AK40" i="99"/>
  <c r="AJ40" i="99"/>
  <c r="AI40" i="99"/>
  <c r="AH40" i="99"/>
  <c r="AG40" i="99"/>
  <c r="AF40" i="99"/>
  <c r="AE40" i="99"/>
  <c r="AD40" i="99"/>
  <c r="AC40" i="99"/>
  <c r="AB40" i="99"/>
  <c r="AA40" i="99"/>
  <c r="Z40" i="99"/>
  <c r="AS39" i="99"/>
  <c r="AR39" i="99"/>
  <c r="AQ39" i="99"/>
  <c r="AP39" i="99"/>
  <c r="AO39" i="99"/>
  <c r="AN39" i="99"/>
  <c r="AM39" i="99"/>
  <c r="AL39" i="99"/>
  <c r="AK39" i="99"/>
  <c r="AJ39" i="99"/>
  <c r="AI39" i="99"/>
  <c r="AH39" i="99"/>
  <c r="AG39" i="99"/>
  <c r="AF39" i="99"/>
  <c r="AE39" i="99"/>
  <c r="AD39" i="99"/>
  <c r="AC39" i="99"/>
  <c r="AB39" i="99"/>
  <c r="AA39" i="99"/>
  <c r="Z39" i="99"/>
  <c r="AS38" i="99"/>
  <c r="AR38" i="99"/>
  <c r="AQ38" i="99"/>
  <c r="AP38" i="99"/>
  <c r="AO38" i="99"/>
  <c r="AN38" i="99"/>
  <c r="AM38" i="99"/>
  <c r="AL38" i="99"/>
  <c r="AK38" i="99"/>
  <c r="AJ38" i="99"/>
  <c r="AI38" i="99"/>
  <c r="AH38" i="99"/>
  <c r="AG38" i="99"/>
  <c r="AF38" i="99"/>
  <c r="AE38" i="99"/>
  <c r="AD38" i="99"/>
  <c r="AC38" i="99"/>
  <c r="AB38" i="99"/>
  <c r="AA38" i="99"/>
  <c r="Z38" i="99"/>
  <c r="AS37" i="99"/>
  <c r="AR37" i="99"/>
  <c r="AQ37" i="99"/>
  <c r="AP37" i="99"/>
  <c r="AO37" i="99"/>
  <c r="AN37" i="99"/>
  <c r="AM37" i="99"/>
  <c r="AL37" i="99"/>
  <c r="AK37" i="99"/>
  <c r="AJ37" i="99"/>
  <c r="AI37" i="99"/>
  <c r="AH37" i="99"/>
  <c r="AG37" i="99"/>
  <c r="AF37" i="99"/>
  <c r="AE37" i="99"/>
  <c r="AD37" i="99"/>
  <c r="AC37" i="99"/>
  <c r="AB37" i="99"/>
  <c r="AA37" i="99"/>
  <c r="Z37" i="99"/>
  <c r="AS36" i="99"/>
  <c r="AR36" i="99"/>
  <c r="AQ36" i="99"/>
  <c r="AP36" i="99"/>
  <c r="AO36" i="99"/>
  <c r="AN36" i="99"/>
  <c r="AM36" i="99"/>
  <c r="AL36" i="99"/>
  <c r="AK36" i="99"/>
  <c r="AJ36" i="99"/>
  <c r="AI36" i="99"/>
  <c r="AH36" i="99"/>
  <c r="AG36" i="99"/>
  <c r="AF36" i="99"/>
  <c r="AE36" i="99"/>
  <c r="AD36" i="99"/>
  <c r="AC36" i="99"/>
  <c r="AB36" i="99"/>
  <c r="AA36" i="99"/>
  <c r="Z36" i="99"/>
  <c r="AS35" i="99"/>
  <c r="AR35" i="99"/>
  <c r="AQ35" i="99"/>
  <c r="AP35" i="99"/>
  <c r="AO35" i="99"/>
  <c r="AN35" i="99"/>
  <c r="AM35" i="99"/>
  <c r="AL35" i="99"/>
  <c r="AK35" i="99"/>
  <c r="AJ35" i="99"/>
  <c r="AI35" i="99"/>
  <c r="AH35" i="99"/>
  <c r="AG35" i="99"/>
  <c r="AF35" i="99"/>
  <c r="AE35" i="99"/>
  <c r="AD35" i="99"/>
  <c r="AC35" i="99"/>
  <c r="AB35" i="99"/>
  <c r="AA35" i="99"/>
  <c r="Z35" i="99"/>
  <c r="AS34" i="99"/>
  <c r="AR34" i="99"/>
  <c r="AQ34" i="99"/>
  <c r="AP34" i="99"/>
  <c r="AO34" i="99"/>
  <c r="AN34" i="99"/>
  <c r="AM34" i="99"/>
  <c r="AL34" i="99"/>
  <c r="AK34" i="99"/>
  <c r="AJ34" i="99"/>
  <c r="AI34" i="99"/>
  <c r="AH34" i="99"/>
  <c r="AG34" i="99"/>
  <c r="AF34" i="99"/>
  <c r="AE34" i="99"/>
  <c r="AD34" i="99"/>
  <c r="AC34" i="99"/>
  <c r="AB34" i="99"/>
  <c r="AA34" i="99"/>
  <c r="Z34" i="99"/>
  <c r="AS33" i="99"/>
  <c r="AR33" i="99"/>
  <c r="AQ33" i="99"/>
  <c r="AP33" i="99"/>
  <c r="AO33" i="99"/>
  <c r="AN33" i="99"/>
  <c r="AM33" i="99"/>
  <c r="AL33" i="99"/>
  <c r="AK33" i="99"/>
  <c r="AJ33" i="99"/>
  <c r="AI33" i="99"/>
  <c r="AH33" i="99"/>
  <c r="AG33" i="99"/>
  <c r="AF33" i="99"/>
  <c r="AE33" i="99"/>
  <c r="AD33" i="99"/>
  <c r="AC33" i="99"/>
  <c r="AB33" i="99"/>
  <c r="AA33" i="99"/>
  <c r="Z33" i="99"/>
  <c r="AS32" i="99"/>
  <c r="AR32" i="99"/>
  <c r="AQ32" i="99"/>
  <c r="AP32" i="99"/>
  <c r="AO32" i="99"/>
  <c r="AN32" i="99"/>
  <c r="AM32" i="99"/>
  <c r="AL32" i="99"/>
  <c r="AK32" i="99"/>
  <c r="AJ32" i="99"/>
  <c r="AI32" i="99"/>
  <c r="AH32" i="99"/>
  <c r="AG32" i="99"/>
  <c r="AF32" i="99"/>
  <c r="AE32" i="99"/>
  <c r="AD32" i="99"/>
  <c r="AC32" i="99"/>
  <c r="AB32" i="99"/>
  <c r="AA32" i="99"/>
  <c r="Z32" i="99"/>
  <c r="AS31" i="99"/>
  <c r="AR31" i="99"/>
  <c r="AQ31" i="99"/>
  <c r="AP31" i="99"/>
  <c r="AO31" i="99"/>
  <c r="AN31" i="99"/>
  <c r="AM31" i="99"/>
  <c r="AL31" i="99"/>
  <c r="AK31" i="99"/>
  <c r="AJ31" i="99"/>
  <c r="AI31" i="99"/>
  <c r="AH31" i="99"/>
  <c r="AG31" i="99"/>
  <c r="AF31" i="99"/>
  <c r="AE31" i="99"/>
  <c r="AD31" i="99"/>
  <c r="AC31" i="99"/>
  <c r="AB31" i="99"/>
  <c r="AA31" i="99"/>
  <c r="Z31" i="99"/>
  <c r="AS30" i="99"/>
  <c r="AR30" i="99"/>
  <c r="AQ30" i="99"/>
  <c r="AP30" i="99"/>
  <c r="AO30" i="99"/>
  <c r="AN30" i="99"/>
  <c r="AM30" i="99"/>
  <c r="AL30" i="99"/>
  <c r="AK30" i="99"/>
  <c r="AJ30" i="99"/>
  <c r="AI30" i="99"/>
  <c r="AH30" i="99"/>
  <c r="AG30" i="99"/>
  <c r="AF30" i="99"/>
  <c r="AE30" i="99"/>
  <c r="AD30" i="99"/>
  <c r="AC30" i="99"/>
  <c r="AB30" i="99"/>
  <c r="AA30" i="99"/>
  <c r="Z30" i="99"/>
  <c r="AS29" i="99"/>
  <c r="AR29" i="99"/>
  <c r="AQ29" i="99"/>
  <c r="AP29" i="99"/>
  <c r="AO29" i="99"/>
  <c r="AN29" i="99"/>
  <c r="AM29" i="99"/>
  <c r="AL29" i="99"/>
  <c r="AK29" i="99"/>
  <c r="AJ29" i="99"/>
  <c r="AI29" i="99"/>
  <c r="AH29" i="99"/>
  <c r="AG29" i="99"/>
  <c r="AF29" i="99"/>
  <c r="AE29" i="99"/>
  <c r="AD29" i="99"/>
  <c r="AC29" i="99"/>
  <c r="AB29" i="99"/>
  <c r="AA29" i="99"/>
  <c r="Z29" i="99"/>
  <c r="AS28" i="99"/>
  <c r="AR28" i="99"/>
  <c r="AQ28" i="99"/>
  <c r="AP28" i="99"/>
  <c r="AO28" i="99"/>
  <c r="AN28" i="99"/>
  <c r="AM28" i="99"/>
  <c r="AL28" i="99"/>
  <c r="AK28" i="99"/>
  <c r="AJ28" i="99"/>
  <c r="AI28" i="99"/>
  <c r="AH28" i="99"/>
  <c r="AG28" i="99"/>
  <c r="AF28" i="99"/>
  <c r="AE28" i="99"/>
  <c r="AD28" i="99"/>
  <c r="AC28" i="99"/>
  <c r="AB28" i="99"/>
  <c r="AA28" i="99"/>
  <c r="Z28" i="99"/>
  <c r="AS27" i="99"/>
  <c r="AR27" i="99"/>
  <c r="AQ27" i="99"/>
  <c r="AP27" i="99"/>
  <c r="AO27" i="99"/>
  <c r="AN27" i="99"/>
  <c r="AM27" i="99"/>
  <c r="AL27" i="99"/>
  <c r="AK27" i="99"/>
  <c r="AJ27" i="99"/>
  <c r="AI27" i="99"/>
  <c r="AH27" i="99"/>
  <c r="AG27" i="99"/>
  <c r="AF27" i="99"/>
  <c r="AE27" i="99"/>
  <c r="AD27" i="99"/>
  <c r="AC27" i="99"/>
  <c r="AB27" i="99"/>
  <c r="AA27" i="99"/>
  <c r="Z27" i="99"/>
  <c r="AS26" i="99"/>
  <c r="AR26" i="99"/>
  <c r="AQ26" i="99"/>
  <c r="AP26" i="99"/>
  <c r="AO26" i="99"/>
  <c r="AN26" i="99"/>
  <c r="AM26" i="99"/>
  <c r="AL26" i="99"/>
  <c r="AK26" i="99"/>
  <c r="AJ26" i="99"/>
  <c r="AI26" i="99"/>
  <c r="AH26" i="99"/>
  <c r="AG26" i="99"/>
  <c r="AF26" i="99"/>
  <c r="AE26" i="99"/>
  <c r="AD26" i="99"/>
  <c r="AC26" i="99"/>
  <c r="AB26" i="99"/>
  <c r="AA26" i="99"/>
  <c r="Z26" i="99"/>
  <c r="AS25" i="99"/>
  <c r="AR25" i="99"/>
  <c r="AQ25" i="99"/>
  <c r="AP25" i="99"/>
  <c r="AO25" i="99"/>
  <c r="AN25" i="99"/>
  <c r="AM25" i="99"/>
  <c r="AL25" i="99"/>
  <c r="AK25" i="99"/>
  <c r="AJ25" i="99"/>
  <c r="AI25" i="99"/>
  <c r="AH25" i="99"/>
  <c r="AG25" i="99"/>
  <c r="AF25" i="99"/>
  <c r="AE25" i="99"/>
  <c r="AD25" i="99"/>
  <c r="AC25" i="99"/>
  <c r="AB25" i="99"/>
  <c r="AA25" i="99"/>
  <c r="Z25" i="99"/>
  <c r="AS24" i="99"/>
  <c r="AR24" i="99"/>
  <c r="AQ24" i="99"/>
  <c r="AP24" i="99"/>
  <c r="AO24" i="99"/>
  <c r="AN24" i="99"/>
  <c r="AM24" i="99"/>
  <c r="AL24" i="99"/>
  <c r="AK24" i="99"/>
  <c r="AJ24" i="99"/>
  <c r="AI24" i="99"/>
  <c r="AH24" i="99"/>
  <c r="AG24" i="99"/>
  <c r="AF24" i="99"/>
  <c r="AE24" i="99"/>
  <c r="AD24" i="99"/>
  <c r="AC24" i="99"/>
  <c r="AB24" i="99"/>
  <c r="AA24" i="99"/>
  <c r="Z24" i="99"/>
  <c r="AS23" i="99"/>
  <c r="AR23" i="99"/>
  <c r="AQ23" i="99"/>
  <c r="AP23" i="99"/>
  <c r="AO23" i="99"/>
  <c r="AN23" i="99"/>
  <c r="AM23" i="99"/>
  <c r="AL23" i="99"/>
  <c r="AK23" i="99"/>
  <c r="AJ23" i="99"/>
  <c r="AI23" i="99"/>
  <c r="AH23" i="99"/>
  <c r="AG23" i="99"/>
  <c r="AF23" i="99"/>
  <c r="AE23" i="99"/>
  <c r="AD23" i="99"/>
  <c r="AC23" i="99"/>
  <c r="AB23" i="99"/>
  <c r="AA23" i="99"/>
  <c r="Z23" i="99"/>
  <c r="AS22" i="99"/>
  <c r="AR22" i="99"/>
  <c r="AQ22" i="99"/>
  <c r="AP22" i="99"/>
  <c r="AO22" i="99"/>
  <c r="AN22" i="99"/>
  <c r="AM22" i="99"/>
  <c r="AL22" i="99"/>
  <c r="AK22" i="99"/>
  <c r="AJ22" i="99"/>
  <c r="AI22" i="99"/>
  <c r="AH22" i="99"/>
  <c r="AG22" i="99"/>
  <c r="AF22" i="99"/>
  <c r="AE22" i="99"/>
  <c r="AD22" i="99"/>
  <c r="AC22" i="99"/>
  <c r="AB22" i="99"/>
  <c r="AA22" i="99"/>
  <c r="Z22" i="99"/>
  <c r="AS21" i="99"/>
  <c r="AR21" i="99"/>
  <c r="AQ21" i="99"/>
  <c r="AP21" i="99"/>
  <c r="AO21" i="99"/>
  <c r="AN21" i="99"/>
  <c r="AM21" i="99"/>
  <c r="AL21" i="99"/>
  <c r="AK21" i="99"/>
  <c r="AJ21" i="99"/>
  <c r="AI21" i="99"/>
  <c r="AH21" i="99"/>
  <c r="AG21" i="99"/>
  <c r="AF21" i="99"/>
  <c r="AE21" i="99"/>
  <c r="AD21" i="99"/>
  <c r="AC21" i="99"/>
  <c r="AB21" i="99"/>
  <c r="AA21" i="99"/>
  <c r="Z21" i="99"/>
  <c r="AS20" i="99"/>
  <c r="AR20" i="99"/>
  <c r="AQ20" i="99"/>
  <c r="AP20" i="99"/>
  <c r="AO20" i="99"/>
  <c r="AN20" i="99"/>
  <c r="AM20" i="99"/>
  <c r="AL20" i="99"/>
  <c r="AK20" i="99"/>
  <c r="AJ20" i="99"/>
  <c r="AI20" i="99"/>
  <c r="AH20" i="99"/>
  <c r="AG20" i="99"/>
  <c r="AF20" i="99"/>
  <c r="AE20" i="99"/>
  <c r="AD20" i="99"/>
  <c r="AC20" i="99"/>
  <c r="AB20" i="99"/>
  <c r="AA20" i="99"/>
  <c r="Z20" i="99"/>
  <c r="AS19" i="99"/>
  <c r="AR19" i="99"/>
  <c r="AQ19" i="99"/>
  <c r="AP19" i="99"/>
  <c r="AO19" i="99"/>
  <c r="AN19" i="99"/>
  <c r="AM19" i="99"/>
  <c r="AL19" i="99"/>
  <c r="AK19" i="99"/>
  <c r="AJ19" i="99"/>
  <c r="AI19" i="99"/>
  <c r="AH19" i="99"/>
  <c r="AG19" i="99"/>
  <c r="AF19" i="99"/>
  <c r="AE19" i="99"/>
  <c r="AD19" i="99"/>
  <c r="AC19" i="99"/>
  <c r="AB19" i="99"/>
  <c r="AA19" i="99"/>
  <c r="Z19" i="99"/>
  <c r="AS18" i="99"/>
  <c r="AR18" i="99"/>
  <c r="AQ18" i="99"/>
  <c r="AP18" i="99"/>
  <c r="AO18" i="99"/>
  <c r="AN18" i="99"/>
  <c r="AM18" i="99"/>
  <c r="AL18" i="99"/>
  <c r="AK18" i="99"/>
  <c r="AJ18" i="99"/>
  <c r="AI18" i="99"/>
  <c r="AH18" i="99"/>
  <c r="AG18" i="99"/>
  <c r="AF18" i="99"/>
  <c r="AE18" i="99"/>
  <c r="AD18" i="99"/>
  <c r="AC18" i="99"/>
  <c r="AB18" i="99"/>
  <c r="AA18" i="99"/>
  <c r="Z18" i="99"/>
  <c r="AS17" i="99"/>
  <c r="AR17" i="99"/>
  <c r="AQ17" i="99"/>
  <c r="AP17" i="99"/>
  <c r="AO17" i="99"/>
  <c r="AN17" i="99"/>
  <c r="AM17" i="99"/>
  <c r="AL17" i="99"/>
  <c r="AK17" i="99"/>
  <c r="AJ17" i="99"/>
  <c r="AI17" i="99"/>
  <c r="AH17" i="99"/>
  <c r="AG17" i="99"/>
  <c r="AF17" i="99"/>
  <c r="AE17" i="99"/>
  <c r="AD17" i="99"/>
  <c r="AC17" i="99"/>
  <c r="AB17" i="99"/>
  <c r="AA17" i="99"/>
  <c r="Z17" i="99"/>
  <c r="AS16" i="99"/>
  <c r="AR16" i="99"/>
  <c r="AQ16" i="99"/>
  <c r="AP16" i="99"/>
  <c r="AO16" i="99"/>
  <c r="AN16" i="99"/>
  <c r="AM16" i="99"/>
  <c r="AL16" i="99"/>
  <c r="AK16" i="99"/>
  <c r="AJ16" i="99"/>
  <c r="AI16" i="99"/>
  <c r="AH16" i="99"/>
  <c r="AG16" i="99"/>
  <c r="AF16" i="99"/>
  <c r="AE16" i="99"/>
  <c r="AD16" i="99"/>
  <c r="AC16" i="99"/>
  <c r="AB16" i="99"/>
  <c r="AA16" i="99"/>
  <c r="Z16" i="99"/>
  <c r="AS15" i="99"/>
  <c r="AR15" i="99"/>
  <c r="AQ15" i="99"/>
  <c r="AP15" i="99"/>
  <c r="AO15" i="99"/>
  <c r="AN15" i="99"/>
  <c r="AM15" i="99"/>
  <c r="AL15" i="99"/>
  <c r="AK15" i="99"/>
  <c r="AJ15" i="99"/>
  <c r="AI15" i="99"/>
  <c r="AH15" i="99"/>
  <c r="AG15" i="99"/>
  <c r="AF15" i="99"/>
  <c r="AE15" i="99"/>
  <c r="AD15" i="99"/>
  <c r="AC15" i="99"/>
  <c r="AB15" i="99"/>
  <c r="AA15" i="99"/>
  <c r="Z15" i="99"/>
  <c r="AS14" i="99"/>
  <c r="AR14" i="99"/>
  <c r="AQ14" i="99"/>
  <c r="AP14" i="99"/>
  <c r="AO14" i="99"/>
  <c r="AN14" i="99"/>
  <c r="AM14" i="99"/>
  <c r="AL14" i="99"/>
  <c r="AK14" i="99"/>
  <c r="AJ14" i="99"/>
  <c r="AI14" i="99"/>
  <c r="AH14" i="99"/>
  <c r="AG14" i="99"/>
  <c r="AF14" i="99"/>
  <c r="AE14" i="99"/>
  <c r="AD14" i="99"/>
  <c r="AC14" i="99"/>
  <c r="AB14" i="99"/>
  <c r="AA14" i="99"/>
  <c r="Z14" i="99"/>
  <c r="AS13" i="99"/>
  <c r="AR13" i="99"/>
  <c r="AQ13" i="99"/>
  <c r="AP13" i="99"/>
  <c r="AO13" i="99"/>
  <c r="AN13" i="99"/>
  <c r="AM13" i="99"/>
  <c r="AL13" i="99"/>
  <c r="AK13" i="99"/>
  <c r="AJ13" i="99"/>
  <c r="AI13" i="99"/>
  <c r="AH13" i="99"/>
  <c r="AG13" i="99"/>
  <c r="AF13" i="99"/>
  <c r="AE13" i="99"/>
  <c r="AD13" i="99"/>
  <c r="AC13" i="99"/>
  <c r="AB13" i="99"/>
  <c r="AA13" i="99"/>
  <c r="Z13" i="99"/>
  <c r="AS12" i="99"/>
  <c r="AR12" i="99"/>
  <c r="AQ12" i="99"/>
  <c r="AP12" i="99"/>
  <c r="AO12" i="99"/>
  <c r="AN12" i="99"/>
  <c r="AM12" i="99"/>
  <c r="AL12" i="99"/>
  <c r="AK12" i="99"/>
  <c r="AJ12" i="99"/>
  <c r="AI12" i="99"/>
  <c r="AH12" i="99"/>
  <c r="AG12" i="99"/>
  <c r="AF12" i="99"/>
  <c r="AE12" i="99"/>
  <c r="AD12" i="99"/>
  <c r="AC12" i="99"/>
  <c r="AB12" i="99"/>
  <c r="AA12" i="99"/>
  <c r="Z12" i="99"/>
  <c r="AS11" i="99"/>
  <c r="AR11" i="99"/>
  <c r="AQ11" i="99"/>
  <c r="AP11" i="99"/>
  <c r="AO11" i="99"/>
  <c r="AN11" i="99"/>
  <c r="AM11" i="99"/>
  <c r="AL11" i="99"/>
  <c r="AK11" i="99"/>
  <c r="AJ11" i="99"/>
  <c r="AI11" i="99"/>
  <c r="AH11" i="99"/>
  <c r="AG11" i="99"/>
  <c r="AF11" i="99"/>
  <c r="AE11" i="99"/>
  <c r="AD11" i="99"/>
  <c r="AC11" i="99"/>
  <c r="AB11" i="99"/>
  <c r="AA11" i="99"/>
  <c r="Z11" i="99"/>
  <c r="AS10" i="99"/>
  <c r="AR10" i="99"/>
  <c r="AQ10" i="99"/>
  <c r="AP10" i="99"/>
  <c r="AO10" i="99"/>
  <c r="AN10" i="99"/>
  <c r="AM10" i="99"/>
  <c r="AL10" i="99"/>
  <c r="AK10" i="99"/>
  <c r="AJ10" i="99"/>
  <c r="AI10" i="99"/>
  <c r="AH10" i="99"/>
  <c r="AG10" i="99"/>
  <c r="AF10" i="99"/>
  <c r="AE10" i="99"/>
  <c r="AD10" i="99"/>
  <c r="AC10" i="99"/>
  <c r="AB10" i="99"/>
  <c r="AA10" i="99"/>
  <c r="Z10" i="99"/>
  <c r="AO9" i="99"/>
  <c r="AJ9" i="99"/>
  <c r="AE9" i="99"/>
  <c r="Z9" i="99"/>
  <c r="BQ42" i="99"/>
  <c r="BP42" i="99"/>
  <c r="BO42" i="99"/>
  <c r="BN42" i="99"/>
  <c r="BM42" i="99"/>
  <c r="BL42" i="99"/>
  <c r="BK42" i="99"/>
  <c r="BJ42" i="99"/>
  <c r="BI42" i="99"/>
  <c r="BH42" i="99"/>
  <c r="BG42" i="99"/>
  <c r="BF42" i="99"/>
  <c r="BE42" i="99"/>
  <c r="BD42" i="99"/>
  <c r="BC42" i="99"/>
  <c r="BB42" i="99"/>
  <c r="BA42" i="99"/>
  <c r="AZ42" i="99"/>
  <c r="AY42" i="99"/>
  <c r="AX42" i="99"/>
  <c r="BQ41" i="99"/>
  <c r="BP41" i="99"/>
  <c r="BO41" i="99"/>
  <c r="BN41" i="99"/>
  <c r="BM41" i="99"/>
  <c r="BL41" i="99"/>
  <c r="BK41" i="99"/>
  <c r="BJ41" i="99"/>
  <c r="BI41" i="99"/>
  <c r="BH41" i="99"/>
  <c r="BG41" i="99"/>
  <c r="BF41" i="99"/>
  <c r="BE41" i="99"/>
  <c r="BD41" i="99"/>
  <c r="BC41" i="99"/>
  <c r="BB41" i="99"/>
  <c r="BA41" i="99"/>
  <c r="AZ41" i="99"/>
  <c r="AY41" i="99"/>
  <c r="AX41" i="99"/>
  <c r="BQ40" i="99"/>
  <c r="BP40" i="99"/>
  <c r="BO40" i="99"/>
  <c r="BN40" i="99"/>
  <c r="BM40" i="99"/>
  <c r="BL40" i="99"/>
  <c r="BK40" i="99"/>
  <c r="BJ40" i="99"/>
  <c r="BI40" i="99"/>
  <c r="BH40" i="99"/>
  <c r="BG40" i="99"/>
  <c r="BF40" i="99"/>
  <c r="BE40" i="99"/>
  <c r="BD40" i="99"/>
  <c r="BC40" i="99"/>
  <c r="BB40" i="99"/>
  <c r="BA40" i="99"/>
  <c r="AZ40" i="99"/>
  <c r="AY40" i="99"/>
  <c r="AX40" i="99"/>
  <c r="BQ39" i="99"/>
  <c r="BP39" i="99"/>
  <c r="BO39" i="99"/>
  <c r="BN39" i="99"/>
  <c r="BM39" i="99"/>
  <c r="BL39" i="99"/>
  <c r="BK39" i="99"/>
  <c r="BJ39" i="99"/>
  <c r="BI39" i="99"/>
  <c r="BH39" i="99"/>
  <c r="BG39" i="99"/>
  <c r="BF39" i="99"/>
  <c r="BE39" i="99"/>
  <c r="BD39" i="99"/>
  <c r="BC39" i="99"/>
  <c r="BB39" i="99"/>
  <c r="BA39" i="99"/>
  <c r="AZ39" i="99"/>
  <c r="AY39" i="99"/>
  <c r="AX39" i="99"/>
  <c r="BQ38" i="99"/>
  <c r="BP38" i="99"/>
  <c r="BO38" i="99"/>
  <c r="BN38" i="99"/>
  <c r="BM38" i="99"/>
  <c r="BL38" i="99"/>
  <c r="BK38" i="99"/>
  <c r="BJ38" i="99"/>
  <c r="BI38" i="99"/>
  <c r="BH38" i="99"/>
  <c r="BG38" i="99"/>
  <c r="BF38" i="99"/>
  <c r="BE38" i="99"/>
  <c r="BD38" i="99"/>
  <c r="BC38" i="99"/>
  <c r="BB38" i="99"/>
  <c r="BA38" i="99"/>
  <c r="AZ38" i="99"/>
  <c r="AY38" i="99"/>
  <c r="AX38" i="99"/>
  <c r="BQ37" i="99"/>
  <c r="BP37" i="99"/>
  <c r="BO37" i="99"/>
  <c r="BN37" i="99"/>
  <c r="BM37" i="99"/>
  <c r="BL37" i="99"/>
  <c r="BK37" i="99"/>
  <c r="BJ37" i="99"/>
  <c r="BI37" i="99"/>
  <c r="BH37" i="99"/>
  <c r="BG37" i="99"/>
  <c r="BF37" i="99"/>
  <c r="BE37" i="99"/>
  <c r="BD37" i="99"/>
  <c r="BC37" i="99"/>
  <c r="BB37" i="99"/>
  <c r="BA37" i="99"/>
  <c r="AZ37" i="99"/>
  <c r="AY37" i="99"/>
  <c r="AX37" i="99"/>
  <c r="BQ36" i="99"/>
  <c r="BP36" i="99"/>
  <c r="BO36" i="99"/>
  <c r="BN36" i="99"/>
  <c r="BM36" i="99"/>
  <c r="BL36" i="99"/>
  <c r="BK36" i="99"/>
  <c r="BJ36" i="99"/>
  <c r="BI36" i="99"/>
  <c r="BH36" i="99"/>
  <c r="BG36" i="99"/>
  <c r="BF36" i="99"/>
  <c r="BE36" i="99"/>
  <c r="BD36" i="99"/>
  <c r="BC36" i="99"/>
  <c r="BB36" i="99"/>
  <c r="BA36" i="99"/>
  <c r="AZ36" i="99"/>
  <c r="AY36" i="99"/>
  <c r="AX36" i="99"/>
  <c r="BQ35" i="99"/>
  <c r="BP35" i="99"/>
  <c r="BO35" i="99"/>
  <c r="BN35" i="99"/>
  <c r="BM35" i="99"/>
  <c r="BL35" i="99"/>
  <c r="BK35" i="99"/>
  <c r="BJ35" i="99"/>
  <c r="BI35" i="99"/>
  <c r="BH35" i="99"/>
  <c r="BG35" i="99"/>
  <c r="BF35" i="99"/>
  <c r="BE35" i="99"/>
  <c r="BD35" i="99"/>
  <c r="BC35" i="99"/>
  <c r="BB35" i="99"/>
  <c r="BA35" i="99"/>
  <c r="AZ35" i="99"/>
  <c r="AY35" i="99"/>
  <c r="AX35" i="99"/>
  <c r="BQ34" i="99"/>
  <c r="BP34" i="99"/>
  <c r="BO34" i="99"/>
  <c r="BN34" i="99"/>
  <c r="BM34" i="99"/>
  <c r="BL34" i="99"/>
  <c r="BK34" i="99"/>
  <c r="BJ34" i="99"/>
  <c r="BI34" i="99"/>
  <c r="BH34" i="99"/>
  <c r="BG34" i="99"/>
  <c r="BF34" i="99"/>
  <c r="BE34" i="99"/>
  <c r="BD34" i="99"/>
  <c r="BC34" i="99"/>
  <c r="BB34" i="99"/>
  <c r="BA34" i="99"/>
  <c r="AZ34" i="99"/>
  <c r="AY34" i="99"/>
  <c r="AX34" i="99"/>
  <c r="BQ33" i="99"/>
  <c r="BP33" i="99"/>
  <c r="BO33" i="99"/>
  <c r="BN33" i="99"/>
  <c r="BM33" i="99"/>
  <c r="BL33" i="99"/>
  <c r="BK33" i="99"/>
  <c r="BJ33" i="99"/>
  <c r="BI33" i="99"/>
  <c r="BH33" i="99"/>
  <c r="BG33" i="99"/>
  <c r="BF33" i="99"/>
  <c r="BE33" i="99"/>
  <c r="BD33" i="99"/>
  <c r="BC33" i="99"/>
  <c r="BB33" i="99"/>
  <c r="BA33" i="99"/>
  <c r="AZ33" i="99"/>
  <c r="AY33" i="99"/>
  <c r="AX33" i="99"/>
  <c r="BQ32" i="99"/>
  <c r="BP32" i="99"/>
  <c r="BO32" i="99"/>
  <c r="BN32" i="99"/>
  <c r="BM32" i="99"/>
  <c r="BL32" i="99"/>
  <c r="BK32" i="99"/>
  <c r="BJ32" i="99"/>
  <c r="BI32" i="99"/>
  <c r="BH32" i="99"/>
  <c r="BG32" i="99"/>
  <c r="BF32" i="99"/>
  <c r="BE32" i="99"/>
  <c r="BD32" i="99"/>
  <c r="BC32" i="99"/>
  <c r="BB32" i="99"/>
  <c r="BA32" i="99"/>
  <c r="AZ32" i="99"/>
  <c r="AY32" i="99"/>
  <c r="AX32" i="99"/>
  <c r="BQ31" i="99"/>
  <c r="BP31" i="99"/>
  <c r="BO31" i="99"/>
  <c r="BN31" i="99"/>
  <c r="BM31" i="99"/>
  <c r="BL31" i="99"/>
  <c r="BK31" i="99"/>
  <c r="BJ31" i="99"/>
  <c r="BI31" i="99"/>
  <c r="BH31" i="99"/>
  <c r="BG31" i="99"/>
  <c r="BF31" i="99"/>
  <c r="BE31" i="99"/>
  <c r="BD31" i="99"/>
  <c r="BC31" i="99"/>
  <c r="BB31" i="99"/>
  <c r="BA31" i="99"/>
  <c r="AZ31" i="99"/>
  <c r="AY31" i="99"/>
  <c r="AX31" i="99"/>
  <c r="BQ30" i="99"/>
  <c r="BP30" i="99"/>
  <c r="BO30" i="99"/>
  <c r="BN30" i="99"/>
  <c r="BM30" i="99"/>
  <c r="BL30" i="99"/>
  <c r="BK30" i="99"/>
  <c r="BJ30" i="99"/>
  <c r="BI30" i="99"/>
  <c r="BH30" i="99"/>
  <c r="BG30" i="99"/>
  <c r="BF30" i="99"/>
  <c r="BE30" i="99"/>
  <c r="BD30" i="99"/>
  <c r="BC30" i="99"/>
  <c r="BB30" i="99"/>
  <c r="BA30" i="99"/>
  <c r="AZ30" i="99"/>
  <c r="AY30" i="99"/>
  <c r="AX30" i="99"/>
  <c r="BQ29" i="99"/>
  <c r="BP29" i="99"/>
  <c r="BO29" i="99"/>
  <c r="BN29" i="99"/>
  <c r="BM29" i="99"/>
  <c r="BL29" i="99"/>
  <c r="BK29" i="99"/>
  <c r="BJ29" i="99"/>
  <c r="BI29" i="99"/>
  <c r="BH29" i="99"/>
  <c r="BG29" i="99"/>
  <c r="BF29" i="99"/>
  <c r="BE29" i="99"/>
  <c r="BD29" i="99"/>
  <c r="BC29" i="99"/>
  <c r="BB29" i="99"/>
  <c r="BA29" i="99"/>
  <c r="AZ29" i="99"/>
  <c r="AY29" i="99"/>
  <c r="AX29" i="99"/>
  <c r="BQ28" i="99"/>
  <c r="BP28" i="99"/>
  <c r="BO28" i="99"/>
  <c r="BN28" i="99"/>
  <c r="BM28" i="99"/>
  <c r="BL28" i="99"/>
  <c r="BK28" i="99"/>
  <c r="BJ28" i="99"/>
  <c r="BI28" i="99"/>
  <c r="BH28" i="99"/>
  <c r="BG28" i="99"/>
  <c r="BF28" i="99"/>
  <c r="BE28" i="99"/>
  <c r="BD28" i="99"/>
  <c r="BC28" i="99"/>
  <c r="BB28" i="99"/>
  <c r="BA28" i="99"/>
  <c r="AZ28" i="99"/>
  <c r="AY28" i="99"/>
  <c r="AX28" i="99"/>
  <c r="BQ27" i="99"/>
  <c r="BP27" i="99"/>
  <c r="BO27" i="99"/>
  <c r="BN27" i="99"/>
  <c r="BM27" i="99"/>
  <c r="BL27" i="99"/>
  <c r="BK27" i="99"/>
  <c r="BJ27" i="99"/>
  <c r="BI27" i="99"/>
  <c r="BH27" i="99"/>
  <c r="BG27" i="99"/>
  <c r="BF27" i="99"/>
  <c r="BE27" i="99"/>
  <c r="BD27" i="99"/>
  <c r="BC27" i="99"/>
  <c r="BB27" i="99"/>
  <c r="BA27" i="99"/>
  <c r="AZ27" i="99"/>
  <c r="AY27" i="99"/>
  <c r="AX27" i="99"/>
  <c r="BQ26" i="99"/>
  <c r="BP26" i="99"/>
  <c r="BO26" i="99"/>
  <c r="BN26" i="99"/>
  <c r="BM26" i="99"/>
  <c r="BL26" i="99"/>
  <c r="BK26" i="99"/>
  <c r="BJ26" i="99"/>
  <c r="BI26" i="99"/>
  <c r="BH26" i="99"/>
  <c r="BG26" i="99"/>
  <c r="BF26" i="99"/>
  <c r="BE26" i="99"/>
  <c r="BD26" i="99"/>
  <c r="BC26" i="99"/>
  <c r="BB26" i="99"/>
  <c r="BA26" i="99"/>
  <c r="AZ26" i="99"/>
  <c r="AY26" i="99"/>
  <c r="AX26" i="99"/>
  <c r="BQ25" i="99"/>
  <c r="BP25" i="99"/>
  <c r="BO25" i="99"/>
  <c r="BN25" i="99"/>
  <c r="BM25" i="99"/>
  <c r="BL25" i="99"/>
  <c r="BK25" i="99"/>
  <c r="BJ25" i="99"/>
  <c r="BI25" i="99"/>
  <c r="BH25" i="99"/>
  <c r="BG25" i="99"/>
  <c r="BF25" i="99"/>
  <c r="BE25" i="99"/>
  <c r="BD25" i="99"/>
  <c r="BC25" i="99"/>
  <c r="BB25" i="99"/>
  <c r="BA25" i="99"/>
  <c r="AZ25" i="99"/>
  <c r="AY25" i="99"/>
  <c r="AX25" i="99"/>
  <c r="BQ24" i="99"/>
  <c r="BP24" i="99"/>
  <c r="BO24" i="99"/>
  <c r="BN24" i="99"/>
  <c r="BM24" i="99"/>
  <c r="BL24" i="99"/>
  <c r="BK24" i="99"/>
  <c r="BJ24" i="99"/>
  <c r="BI24" i="99"/>
  <c r="BH24" i="99"/>
  <c r="BG24" i="99"/>
  <c r="BF24" i="99"/>
  <c r="BE24" i="99"/>
  <c r="BD24" i="99"/>
  <c r="BC24" i="99"/>
  <c r="BB24" i="99"/>
  <c r="BA24" i="99"/>
  <c r="AZ24" i="99"/>
  <c r="AY24" i="99"/>
  <c r="AX24" i="99"/>
  <c r="BQ23" i="99"/>
  <c r="BP23" i="99"/>
  <c r="BO23" i="99"/>
  <c r="BN23" i="99"/>
  <c r="BM23" i="99"/>
  <c r="BL23" i="99"/>
  <c r="BK23" i="99"/>
  <c r="BJ23" i="99"/>
  <c r="BI23" i="99"/>
  <c r="BH23" i="99"/>
  <c r="BG23" i="99"/>
  <c r="BF23" i="99"/>
  <c r="BE23" i="99"/>
  <c r="BD23" i="99"/>
  <c r="BC23" i="99"/>
  <c r="BB23" i="99"/>
  <c r="BA23" i="99"/>
  <c r="AZ23" i="99"/>
  <c r="AY23" i="99"/>
  <c r="AX23" i="99"/>
  <c r="BQ22" i="99"/>
  <c r="BP22" i="99"/>
  <c r="BO22" i="99"/>
  <c r="BN22" i="99"/>
  <c r="BM22" i="99"/>
  <c r="BL22" i="99"/>
  <c r="BK22" i="99"/>
  <c r="BJ22" i="99"/>
  <c r="BI22" i="99"/>
  <c r="BH22" i="99"/>
  <c r="BG22" i="99"/>
  <c r="BF22" i="99"/>
  <c r="BE22" i="99"/>
  <c r="BD22" i="99"/>
  <c r="BC22" i="99"/>
  <c r="BB22" i="99"/>
  <c r="BA22" i="99"/>
  <c r="AZ22" i="99"/>
  <c r="AY22" i="99"/>
  <c r="AX22" i="99"/>
  <c r="BQ21" i="99"/>
  <c r="BP21" i="99"/>
  <c r="BO21" i="99"/>
  <c r="BN21" i="99"/>
  <c r="BM21" i="99"/>
  <c r="BL21" i="99"/>
  <c r="BK21" i="99"/>
  <c r="BJ21" i="99"/>
  <c r="BI21" i="99"/>
  <c r="BH21" i="99"/>
  <c r="BG21" i="99"/>
  <c r="BF21" i="99"/>
  <c r="BE21" i="99"/>
  <c r="BD21" i="99"/>
  <c r="BC21" i="99"/>
  <c r="BB21" i="99"/>
  <c r="BA21" i="99"/>
  <c r="AZ21" i="99"/>
  <c r="AY21" i="99"/>
  <c r="AX21" i="99"/>
  <c r="BQ20" i="99"/>
  <c r="BP20" i="99"/>
  <c r="BO20" i="99"/>
  <c r="BN20" i="99"/>
  <c r="BM20" i="99"/>
  <c r="BL20" i="99"/>
  <c r="BK20" i="99"/>
  <c r="BJ20" i="99"/>
  <c r="BI20" i="99"/>
  <c r="BH20" i="99"/>
  <c r="BG20" i="99"/>
  <c r="BF20" i="99"/>
  <c r="BE20" i="99"/>
  <c r="BD20" i="99"/>
  <c r="BC20" i="99"/>
  <c r="BB20" i="99"/>
  <c r="BA20" i="99"/>
  <c r="AZ20" i="99"/>
  <c r="AY20" i="99"/>
  <c r="AX20" i="99"/>
  <c r="BQ19" i="99"/>
  <c r="BP19" i="99"/>
  <c r="BO19" i="99"/>
  <c r="BN19" i="99"/>
  <c r="BM19" i="99"/>
  <c r="BL19" i="99"/>
  <c r="BK19" i="99"/>
  <c r="BJ19" i="99"/>
  <c r="BI19" i="99"/>
  <c r="BH19" i="99"/>
  <c r="BG19" i="99"/>
  <c r="BF19" i="99"/>
  <c r="BE19" i="99"/>
  <c r="BD19" i="99"/>
  <c r="BC19" i="99"/>
  <c r="BB19" i="99"/>
  <c r="BA19" i="99"/>
  <c r="AZ19" i="99"/>
  <c r="AY19" i="99"/>
  <c r="AX19" i="99"/>
  <c r="BQ18" i="99"/>
  <c r="BP18" i="99"/>
  <c r="BO18" i="99"/>
  <c r="BN18" i="99"/>
  <c r="BM18" i="99"/>
  <c r="BL18" i="99"/>
  <c r="BK18" i="99"/>
  <c r="BJ18" i="99"/>
  <c r="BI18" i="99"/>
  <c r="BH18" i="99"/>
  <c r="BG18" i="99"/>
  <c r="BF18" i="99"/>
  <c r="BE18" i="99"/>
  <c r="BD18" i="99"/>
  <c r="BC18" i="99"/>
  <c r="BB18" i="99"/>
  <c r="BA18" i="99"/>
  <c r="AZ18" i="99"/>
  <c r="AY18" i="99"/>
  <c r="AX18" i="99"/>
  <c r="BQ17" i="99"/>
  <c r="BP17" i="99"/>
  <c r="BO17" i="99"/>
  <c r="BN17" i="99"/>
  <c r="BM17" i="99"/>
  <c r="BL17" i="99"/>
  <c r="BK17" i="99"/>
  <c r="BJ17" i="99"/>
  <c r="BI17" i="99"/>
  <c r="BH17" i="99"/>
  <c r="BG17" i="99"/>
  <c r="BF17" i="99"/>
  <c r="BE17" i="99"/>
  <c r="BD17" i="99"/>
  <c r="BC17" i="99"/>
  <c r="BB17" i="99"/>
  <c r="BA17" i="99"/>
  <c r="AZ17" i="99"/>
  <c r="AY17" i="99"/>
  <c r="AX17" i="99"/>
  <c r="BQ16" i="99"/>
  <c r="BP16" i="99"/>
  <c r="BO16" i="99"/>
  <c r="BN16" i="99"/>
  <c r="BM16" i="99"/>
  <c r="BL16" i="99"/>
  <c r="BK16" i="99"/>
  <c r="BJ16" i="99"/>
  <c r="BI16" i="99"/>
  <c r="BH16" i="99"/>
  <c r="BG16" i="99"/>
  <c r="BF16" i="99"/>
  <c r="BE16" i="99"/>
  <c r="BD16" i="99"/>
  <c r="BC16" i="99"/>
  <c r="BB16" i="99"/>
  <c r="BA16" i="99"/>
  <c r="AZ16" i="99"/>
  <c r="AY16" i="99"/>
  <c r="AX16" i="99"/>
  <c r="BQ15" i="99"/>
  <c r="BP15" i="99"/>
  <c r="BO15" i="99"/>
  <c r="BN15" i="99"/>
  <c r="BM15" i="99"/>
  <c r="BL15" i="99"/>
  <c r="BK15" i="99"/>
  <c r="BJ15" i="99"/>
  <c r="BI15" i="99"/>
  <c r="BH15" i="99"/>
  <c r="BG15" i="99"/>
  <c r="BF15" i="99"/>
  <c r="BE15" i="99"/>
  <c r="BD15" i="99"/>
  <c r="BC15" i="99"/>
  <c r="BB15" i="99"/>
  <c r="BA15" i="99"/>
  <c r="AZ15" i="99"/>
  <c r="AY15" i="99"/>
  <c r="AX15" i="99"/>
  <c r="BQ14" i="99"/>
  <c r="BP14" i="99"/>
  <c r="BO14" i="99"/>
  <c r="BN14" i="99"/>
  <c r="BM14" i="99"/>
  <c r="BL14" i="99"/>
  <c r="BK14" i="99"/>
  <c r="BJ14" i="99"/>
  <c r="BI14" i="99"/>
  <c r="BH14" i="99"/>
  <c r="BG14" i="99"/>
  <c r="BF14" i="99"/>
  <c r="BE14" i="99"/>
  <c r="BD14" i="99"/>
  <c r="BC14" i="99"/>
  <c r="BB14" i="99"/>
  <c r="BA14" i="99"/>
  <c r="AZ14" i="99"/>
  <c r="AY14" i="99"/>
  <c r="AX14" i="99"/>
  <c r="BQ13" i="99"/>
  <c r="BP13" i="99"/>
  <c r="BO13" i="99"/>
  <c r="BN13" i="99"/>
  <c r="BM13" i="99"/>
  <c r="BL13" i="99"/>
  <c r="BK13" i="99"/>
  <c r="BJ13" i="99"/>
  <c r="BI13" i="99"/>
  <c r="BH13" i="99"/>
  <c r="BG13" i="99"/>
  <c r="BF13" i="99"/>
  <c r="BE13" i="99"/>
  <c r="BD13" i="99"/>
  <c r="BC13" i="99"/>
  <c r="BB13" i="99"/>
  <c r="BA13" i="99"/>
  <c r="AZ13" i="99"/>
  <c r="AY13" i="99"/>
  <c r="AX13" i="99"/>
  <c r="BQ12" i="99"/>
  <c r="BP12" i="99"/>
  <c r="BO12" i="99"/>
  <c r="BN12" i="99"/>
  <c r="BM12" i="99"/>
  <c r="BL12" i="99"/>
  <c r="BK12" i="99"/>
  <c r="BJ12" i="99"/>
  <c r="BI12" i="99"/>
  <c r="BH12" i="99"/>
  <c r="BG12" i="99"/>
  <c r="BF12" i="99"/>
  <c r="BE12" i="99"/>
  <c r="BD12" i="99"/>
  <c r="BC12" i="99"/>
  <c r="BB12" i="99"/>
  <c r="BA12" i="99"/>
  <c r="AZ12" i="99"/>
  <c r="AY12" i="99"/>
  <c r="AX12" i="99"/>
  <c r="BQ11" i="99"/>
  <c r="BP11" i="99"/>
  <c r="BO11" i="99"/>
  <c r="BN11" i="99"/>
  <c r="BM11" i="99"/>
  <c r="BL11" i="99"/>
  <c r="BK11" i="99"/>
  <c r="BJ11" i="99"/>
  <c r="BI11" i="99"/>
  <c r="BH11" i="99"/>
  <c r="BG11" i="99"/>
  <c r="BF11" i="99"/>
  <c r="BE11" i="99"/>
  <c r="BD11" i="99"/>
  <c r="BC11" i="99"/>
  <c r="BB11" i="99"/>
  <c r="BA11" i="99"/>
  <c r="AZ11" i="99"/>
  <c r="AY11" i="99"/>
  <c r="AX11" i="99"/>
  <c r="BQ10" i="99"/>
  <c r="BP10" i="99"/>
  <c r="BO10" i="99"/>
  <c r="BN10" i="99"/>
  <c r="BM10" i="99"/>
  <c r="BL10" i="99"/>
  <c r="BK10" i="99"/>
  <c r="BJ10" i="99"/>
  <c r="BI10" i="99"/>
  <c r="BH10" i="99"/>
  <c r="BG10" i="99"/>
  <c r="BF10" i="99"/>
  <c r="BE10" i="99"/>
  <c r="BD10" i="99"/>
  <c r="BC10" i="99"/>
  <c r="BB10" i="99"/>
  <c r="BA10" i="99"/>
  <c r="AZ10" i="99"/>
  <c r="AY10" i="99"/>
  <c r="AX10" i="99"/>
  <c r="BM9" i="99"/>
  <c r="BH9" i="99"/>
  <c r="BC9" i="99"/>
  <c r="AX9" i="99"/>
  <c r="DI195" i="92" l="1"/>
  <c r="DH195" i="92"/>
  <c r="DG195" i="92"/>
  <c r="DF195" i="92"/>
  <c r="DE195" i="92"/>
  <c r="DD195" i="92"/>
  <c r="DC195" i="92"/>
  <c r="DB195" i="92"/>
  <c r="DA195" i="92"/>
  <c r="CZ195" i="92"/>
  <c r="CY195" i="92"/>
  <c r="CX195" i="92"/>
  <c r="CW195" i="92"/>
  <c r="CV195" i="92"/>
  <c r="CU195" i="92"/>
  <c r="CT195" i="92"/>
  <c r="CS195" i="92"/>
  <c r="CR195" i="92"/>
  <c r="CQ195" i="92"/>
  <c r="CP195" i="92"/>
  <c r="CO195" i="92"/>
  <c r="CN195" i="92"/>
  <c r="CM195" i="92"/>
  <c r="CL195" i="92"/>
  <c r="CK195" i="92"/>
  <c r="CJ195" i="92"/>
  <c r="CI195" i="92"/>
  <c r="CH195" i="92"/>
  <c r="CG195" i="92"/>
  <c r="CF195" i="92"/>
  <c r="CE195" i="92"/>
  <c r="CD195" i="92"/>
  <c r="CC195" i="92"/>
  <c r="CB195" i="92"/>
  <c r="CA195" i="92"/>
  <c r="BZ195" i="92"/>
  <c r="BY195" i="92"/>
  <c r="BX195" i="92"/>
  <c r="BW195" i="92"/>
  <c r="BV195" i="92"/>
  <c r="BU195" i="92"/>
  <c r="BT195" i="92"/>
  <c r="BS195" i="92"/>
  <c r="BR195" i="92"/>
  <c r="BQ195" i="92"/>
  <c r="DI194" i="92"/>
  <c r="DH194" i="92"/>
  <c r="DG194" i="92"/>
  <c r="DF194" i="92"/>
  <c r="DE194" i="92"/>
  <c r="DD194" i="92"/>
  <c r="DC194" i="92"/>
  <c r="DB194" i="92"/>
  <c r="DA194" i="92"/>
  <c r="CZ194" i="92"/>
  <c r="CY194" i="92"/>
  <c r="CX194" i="92"/>
  <c r="CW194" i="92"/>
  <c r="CV194" i="92"/>
  <c r="CU194" i="92"/>
  <c r="CT194" i="92"/>
  <c r="CS194" i="92"/>
  <c r="CR194" i="92"/>
  <c r="CQ194" i="92"/>
  <c r="CP194" i="92"/>
  <c r="CO194" i="92"/>
  <c r="CN194" i="92"/>
  <c r="CM194" i="92"/>
  <c r="CL194" i="92"/>
  <c r="CK194" i="92"/>
  <c r="CJ194" i="92"/>
  <c r="CI194" i="92"/>
  <c r="CH194" i="92"/>
  <c r="CG194" i="92"/>
  <c r="CF194" i="92"/>
  <c r="CE194" i="92"/>
  <c r="CD194" i="92"/>
  <c r="CC194" i="92"/>
  <c r="CB194" i="92"/>
  <c r="CA194" i="92"/>
  <c r="BZ194" i="92"/>
  <c r="BY194" i="92"/>
  <c r="BX194" i="92"/>
  <c r="BW194" i="92"/>
  <c r="BV194" i="92"/>
  <c r="BU194" i="92"/>
  <c r="BT194" i="92"/>
  <c r="BS194" i="92"/>
  <c r="BR194" i="92"/>
  <c r="BQ194" i="92"/>
  <c r="DI192" i="92"/>
  <c r="DH192" i="92"/>
  <c r="DG192" i="92"/>
  <c r="DF192" i="92"/>
  <c r="DE192" i="92"/>
  <c r="DD192" i="92"/>
  <c r="DC192" i="92"/>
  <c r="DB192" i="92"/>
  <c r="DA192" i="92"/>
  <c r="CZ192" i="92"/>
  <c r="CY192" i="92"/>
  <c r="CX192" i="92"/>
  <c r="CW192" i="92"/>
  <c r="CV192" i="92"/>
  <c r="CU192" i="92"/>
  <c r="CT192" i="92"/>
  <c r="CS192" i="92"/>
  <c r="CR192" i="92"/>
  <c r="CQ192" i="92"/>
  <c r="CP192" i="92"/>
  <c r="CO192" i="92"/>
  <c r="CN192" i="92"/>
  <c r="CM192" i="92"/>
  <c r="CL192" i="92"/>
  <c r="CK192" i="92"/>
  <c r="CJ192" i="92"/>
  <c r="CI192" i="92"/>
  <c r="CH192" i="92"/>
  <c r="CG192" i="92"/>
  <c r="CF192" i="92"/>
  <c r="CE192" i="92"/>
  <c r="CD192" i="92"/>
  <c r="CC192" i="92"/>
  <c r="CB192" i="92"/>
  <c r="CA192" i="92"/>
  <c r="BZ192" i="92"/>
  <c r="BY192" i="92"/>
  <c r="BX192" i="92"/>
  <c r="BW192" i="92"/>
  <c r="BV192" i="92"/>
  <c r="BU192" i="92"/>
  <c r="BT192" i="92"/>
  <c r="BS192" i="92"/>
  <c r="BR192" i="92"/>
  <c r="BQ192" i="92"/>
  <c r="DI190" i="92"/>
  <c r="DH190" i="92"/>
  <c r="DG190" i="92"/>
  <c r="DF190" i="92"/>
  <c r="DE190" i="92"/>
  <c r="DD190" i="92"/>
  <c r="DC190" i="92"/>
  <c r="DB190" i="92"/>
  <c r="DA190" i="92"/>
  <c r="CZ190" i="92"/>
  <c r="CY190" i="92"/>
  <c r="CX190" i="92"/>
  <c r="CW190" i="92"/>
  <c r="CV190" i="92"/>
  <c r="CU190" i="92"/>
  <c r="CT190" i="92"/>
  <c r="CS190" i="92"/>
  <c r="CR190" i="92"/>
  <c r="CQ190" i="92"/>
  <c r="CP190" i="92"/>
  <c r="CO190" i="92"/>
  <c r="CN190" i="92"/>
  <c r="CM190" i="92"/>
  <c r="CL190" i="92"/>
  <c r="CK190" i="92"/>
  <c r="CJ190" i="92"/>
  <c r="CI190" i="92"/>
  <c r="CH190" i="92"/>
  <c r="CG190" i="92"/>
  <c r="CF190" i="92"/>
  <c r="CE190" i="92"/>
  <c r="CD190" i="92"/>
  <c r="CC190" i="92"/>
  <c r="CB190" i="92"/>
  <c r="CA190" i="92"/>
  <c r="BZ190" i="92"/>
  <c r="BY190" i="92"/>
  <c r="BX190" i="92"/>
  <c r="BW190" i="92"/>
  <c r="BV190" i="92"/>
  <c r="BU190" i="92"/>
  <c r="BT190" i="92"/>
  <c r="BS190" i="92"/>
  <c r="BR190" i="92"/>
  <c r="BQ190" i="92"/>
  <c r="DI189" i="92"/>
  <c r="DH189" i="92"/>
  <c r="DG189" i="92"/>
  <c r="DF189" i="92"/>
  <c r="DE189" i="92"/>
  <c r="DD189" i="92"/>
  <c r="DC189" i="92"/>
  <c r="DB189" i="92"/>
  <c r="DA189" i="92"/>
  <c r="CZ189" i="92"/>
  <c r="CY189" i="92"/>
  <c r="CX189" i="92"/>
  <c r="CW189" i="92"/>
  <c r="CV189" i="92"/>
  <c r="CU189" i="92"/>
  <c r="CT189" i="92"/>
  <c r="CS189" i="92"/>
  <c r="CR189" i="92"/>
  <c r="CQ189" i="92"/>
  <c r="CP189" i="92"/>
  <c r="CO189" i="92"/>
  <c r="CN189" i="92"/>
  <c r="CM189" i="92"/>
  <c r="CL189" i="92"/>
  <c r="CK189" i="92"/>
  <c r="CJ189" i="92"/>
  <c r="CI189" i="92"/>
  <c r="CH189" i="92"/>
  <c r="CG189" i="92"/>
  <c r="CF189" i="92"/>
  <c r="CE189" i="92"/>
  <c r="CD189" i="92"/>
  <c r="CC189" i="92"/>
  <c r="CB189" i="92"/>
  <c r="CA189" i="92"/>
  <c r="BZ189" i="92"/>
  <c r="BY189" i="92"/>
  <c r="BX189" i="92"/>
  <c r="BW189" i="92"/>
  <c r="BV189" i="92"/>
  <c r="BU189" i="92"/>
  <c r="BT189" i="92"/>
  <c r="BS189" i="92"/>
  <c r="BR189" i="92"/>
  <c r="BQ189" i="92"/>
  <c r="DI188" i="92"/>
  <c r="DH188" i="92"/>
  <c r="DG188" i="92"/>
  <c r="DF188" i="92"/>
  <c r="DE188" i="92"/>
  <c r="DD188" i="92"/>
  <c r="DC188" i="92"/>
  <c r="DB188" i="92"/>
  <c r="DA188" i="92"/>
  <c r="CZ188" i="92"/>
  <c r="CY188" i="92"/>
  <c r="CX188" i="92"/>
  <c r="CW188" i="92"/>
  <c r="CV188" i="92"/>
  <c r="CU188" i="92"/>
  <c r="CT188" i="92"/>
  <c r="CS188" i="92"/>
  <c r="CR188" i="92"/>
  <c r="CQ188" i="92"/>
  <c r="CP188" i="92"/>
  <c r="CO188" i="92"/>
  <c r="CN188" i="92"/>
  <c r="CM188" i="92"/>
  <c r="CL188" i="92"/>
  <c r="CK188" i="92"/>
  <c r="CJ188" i="92"/>
  <c r="CI188" i="92"/>
  <c r="CH188" i="92"/>
  <c r="CG188" i="92"/>
  <c r="CF188" i="92"/>
  <c r="CE188" i="92"/>
  <c r="CD188" i="92"/>
  <c r="CC188" i="92"/>
  <c r="CB188" i="92"/>
  <c r="CA188" i="92"/>
  <c r="BZ188" i="92"/>
  <c r="BY188" i="92"/>
  <c r="BX188" i="92"/>
  <c r="BW188" i="92"/>
  <c r="BV188" i="92"/>
  <c r="BU188" i="92"/>
  <c r="BT188" i="92"/>
  <c r="BS188" i="92"/>
  <c r="BR188" i="92"/>
  <c r="BQ188" i="92"/>
  <c r="DI186" i="92"/>
  <c r="DH186" i="92"/>
  <c r="DG186" i="92"/>
  <c r="DF186" i="92"/>
  <c r="DE186" i="92"/>
  <c r="DD186" i="92"/>
  <c r="DC186" i="92"/>
  <c r="DB186" i="92"/>
  <c r="DA186" i="92"/>
  <c r="CZ186" i="92"/>
  <c r="CY186" i="92"/>
  <c r="CX186" i="92"/>
  <c r="CW186" i="92"/>
  <c r="CV186" i="92"/>
  <c r="CU186" i="92"/>
  <c r="CT186" i="92"/>
  <c r="CS186" i="92"/>
  <c r="CR186" i="92"/>
  <c r="CQ186" i="92"/>
  <c r="CP186" i="92"/>
  <c r="CO186" i="92"/>
  <c r="CN186" i="92"/>
  <c r="CM186" i="92"/>
  <c r="CL186" i="92"/>
  <c r="CK186" i="92"/>
  <c r="CJ186" i="92"/>
  <c r="CI186" i="92"/>
  <c r="CH186" i="92"/>
  <c r="CG186" i="92"/>
  <c r="CF186" i="92"/>
  <c r="CE186" i="92"/>
  <c r="CD186" i="92"/>
  <c r="CC186" i="92"/>
  <c r="CB186" i="92"/>
  <c r="CA186" i="92"/>
  <c r="BZ186" i="92"/>
  <c r="BY186" i="92"/>
  <c r="BX186" i="92"/>
  <c r="BW186" i="92"/>
  <c r="BV186" i="92"/>
  <c r="BU186" i="92"/>
  <c r="BT186" i="92"/>
  <c r="BS186" i="92"/>
  <c r="BR186" i="92"/>
  <c r="BQ186" i="92"/>
  <c r="DI185" i="92"/>
  <c r="DH185" i="92"/>
  <c r="DG185" i="92"/>
  <c r="DF185" i="92"/>
  <c r="DE185" i="92"/>
  <c r="DD185" i="92"/>
  <c r="DC185" i="92"/>
  <c r="DB185" i="92"/>
  <c r="DA185" i="92"/>
  <c r="CZ185" i="92"/>
  <c r="CY185" i="92"/>
  <c r="CX185" i="92"/>
  <c r="CW185" i="92"/>
  <c r="CV185" i="92"/>
  <c r="CU185" i="92"/>
  <c r="CT185" i="92"/>
  <c r="CS185" i="92"/>
  <c r="CR185" i="92"/>
  <c r="CQ185" i="92"/>
  <c r="CP185" i="92"/>
  <c r="CO185" i="92"/>
  <c r="CN185" i="92"/>
  <c r="CM185" i="92"/>
  <c r="CL185" i="92"/>
  <c r="CK185" i="92"/>
  <c r="CJ185" i="92"/>
  <c r="CI185" i="92"/>
  <c r="CH185" i="92"/>
  <c r="CG185" i="92"/>
  <c r="CF185" i="92"/>
  <c r="CE185" i="92"/>
  <c r="CD185" i="92"/>
  <c r="CC185" i="92"/>
  <c r="CB185" i="92"/>
  <c r="CA185" i="92"/>
  <c r="BZ185" i="92"/>
  <c r="BY185" i="92"/>
  <c r="BX185" i="92"/>
  <c r="BW185" i="92"/>
  <c r="BV185" i="92"/>
  <c r="BU185" i="92"/>
  <c r="BT185" i="92"/>
  <c r="BS185" i="92"/>
  <c r="BR185" i="92"/>
  <c r="BQ185" i="92"/>
  <c r="DI184" i="92"/>
  <c r="DH184" i="92"/>
  <c r="DG184" i="92"/>
  <c r="DF184" i="92"/>
  <c r="DE184" i="92"/>
  <c r="DD184" i="92"/>
  <c r="DC184" i="92"/>
  <c r="DB184" i="92"/>
  <c r="DA184" i="92"/>
  <c r="CZ184" i="92"/>
  <c r="CY184" i="92"/>
  <c r="CX184" i="92"/>
  <c r="CW184" i="92"/>
  <c r="CV184" i="92"/>
  <c r="CU184" i="92"/>
  <c r="CT184" i="92"/>
  <c r="CS184" i="92"/>
  <c r="CR184" i="92"/>
  <c r="CQ184" i="92"/>
  <c r="CP184" i="92"/>
  <c r="CO184" i="92"/>
  <c r="CN184" i="92"/>
  <c r="CM184" i="92"/>
  <c r="CL184" i="92"/>
  <c r="CK184" i="92"/>
  <c r="CJ184" i="92"/>
  <c r="CI184" i="92"/>
  <c r="CH184" i="92"/>
  <c r="CG184" i="92"/>
  <c r="CF184" i="92"/>
  <c r="CE184" i="92"/>
  <c r="CD184" i="92"/>
  <c r="CC184" i="92"/>
  <c r="CB184" i="92"/>
  <c r="CA184" i="92"/>
  <c r="BZ184" i="92"/>
  <c r="BY184" i="92"/>
  <c r="BX184" i="92"/>
  <c r="BW184" i="92"/>
  <c r="BV184" i="92"/>
  <c r="BU184" i="92"/>
  <c r="BT184" i="92"/>
  <c r="BS184" i="92"/>
  <c r="BR184" i="92"/>
  <c r="BQ184" i="92"/>
  <c r="DI182" i="92"/>
  <c r="DH182" i="92"/>
  <c r="DG182" i="92"/>
  <c r="DF182" i="92"/>
  <c r="DE182" i="92"/>
  <c r="DD182" i="92"/>
  <c r="DC182" i="92"/>
  <c r="DB182" i="92"/>
  <c r="DA182" i="92"/>
  <c r="CZ182" i="92"/>
  <c r="CY182" i="92"/>
  <c r="CX182" i="92"/>
  <c r="CW182" i="92"/>
  <c r="CV182" i="92"/>
  <c r="CU182" i="92"/>
  <c r="CT182" i="92"/>
  <c r="CS182" i="92"/>
  <c r="CR182" i="92"/>
  <c r="CQ182" i="92"/>
  <c r="CP182" i="92"/>
  <c r="CO182" i="92"/>
  <c r="CN182" i="92"/>
  <c r="CM182" i="92"/>
  <c r="CL182" i="92"/>
  <c r="CK182" i="92"/>
  <c r="CJ182" i="92"/>
  <c r="CI182" i="92"/>
  <c r="CH182" i="92"/>
  <c r="CG182" i="92"/>
  <c r="CF182" i="92"/>
  <c r="CE182" i="92"/>
  <c r="CD182" i="92"/>
  <c r="CC182" i="92"/>
  <c r="CB182" i="92"/>
  <c r="CA182" i="92"/>
  <c r="BZ182" i="92"/>
  <c r="BY182" i="92"/>
  <c r="BX182" i="92"/>
  <c r="BW182" i="92"/>
  <c r="BV182" i="92"/>
  <c r="BU182" i="92"/>
  <c r="BT182" i="92"/>
  <c r="BS182" i="92"/>
  <c r="BR182" i="92"/>
  <c r="BQ182" i="92"/>
  <c r="DI181" i="92"/>
  <c r="DH181" i="92"/>
  <c r="DG181" i="92"/>
  <c r="DF181" i="92"/>
  <c r="DE181" i="92"/>
  <c r="DD181" i="92"/>
  <c r="DC181" i="92"/>
  <c r="DB181" i="92"/>
  <c r="DA181" i="92"/>
  <c r="CZ181" i="92"/>
  <c r="CY181" i="92"/>
  <c r="CX181" i="92"/>
  <c r="CW181" i="92"/>
  <c r="CV181" i="92"/>
  <c r="CU181" i="92"/>
  <c r="CT181" i="92"/>
  <c r="CS181" i="92"/>
  <c r="CR181" i="92"/>
  <c r="CQ181" i="92"/>
  <c r="CP181" i="92"/>
  <c r="CO181" i="92"/>
  <c r="CN181" i="92"/>
  <c r="CM181" i="92"/>
  <c r="CL181" i="92"/>
  <c r="CK181" i="92"/>
  <c r="CJ181" i="92"/>
  <c r="CI181" i="92"/>
  <c r="CH181" i="92"/>
  <c r="CG181" i="92"/>
  <c r="CF181" i="92"/>
  <c r="CE181" i="92"/>
  <c r="CD181" i="92"/>
  <c r="CC181" i="92"/>
  <c r="CB181" i="92"/>
  <c r="CA181" i="92"/>
  <c r="BZ181" i="92"/>
  <c r="BY181" i="92"/>
  <c r="BX181" i="92"/>
  <c r="BW181" i="92"/>
  <c r="BV181" i="92"/>
  <c r="BU181" i="92"/>
  <c r="BT181" i="92"/>
  <c r="BS181" i="92"/>
  <c r="BR181" i="92"/>
  <c r="BQ181" i="92"/>
  <c r="DI180" i="92"/>
  <c r="DH180" i="92"/>
  <c r="DG180" i="92"/>
  <c r="DF180" i="92"/>
  <c r="DE180" i="92"/>
  <c r="DD180" i="92"/>
  <c r="DC180" i="92"/>
  <c r="DB180" i="92"/>
  <c r="DA180" i="92"/>
  <c r="CZ180" i="92"/>
  <c r="CY180" i="92"/>
  <c r="CX180" i="92"/>
  <c r="CW180" i="92"/>
  <c r="CV180" i="92"/>
  <c r="CU180" i="92"/>
  <c r="CT180" i="92"/>
  <c r="CS180" i="92"/>
  <c r="CR180" i="92"/>
  <c r="CQ180" i="92"/>
  <c r="CP180" i="92"/>
  <c r="CO180" i="92"/>
  <c r="CN180" i="92"/>
  <c r="CM180" i="92"/>
  <c r="CL180" i="92"/>
  <c r="CK180" i="92"/>
  <c r="CJ180" i="92"/>
  <c r="CI180" i="92"/>
  <c r="CH180" i="92"/>
  <c r="CG180" i="92"/>
  <c r="CF180" i="92"/>
  <c r="CE180" i="92"/>
  <c r="CD180" i="92"/>
  <c r="CC180" i="92"/>
  <c r="CB180" i="92"/>
  <c r="CA180" i="92"/>
  <c r="BZ180" i="92"/>
  <c r="BY180" i="92"/>
  <c r="BX180" i="92"/>
  <c r="BW180" i="92"/>
  <c r="BV180" i="92"/>
  <c r="BU180" i="92"/>
  <c r="BT180" i="92"/>
  <c r="BS180" i="92"/>
  <c r="BR180" i="92"/>
  <c r="BQ180" i="92"/>
  <c r="DI156" i="92"/>
  <c r="DH156" i="92"/>
  <c r="DG156" i="92"/>
  <c r="DF156" i="92"/>
  <c r="DE156" i="92"/>
  <c r="DD156" i="92"/>
  <c r="DC156" i="92"/>
  <c r="DB156" i="92"/>
  <c r="DA156" i="92"/>
  <c r="CZ156" i="92"/>
  <c r="CY156" i="92"/>
  <c r="CX156" i="92"/>
  <c r="CW156" i="92"/>
  <c r="CV156" i="92"/>
  <c r="CU156" i="92"/>
  <c r="CT156" i="92"/>
  <c r="CS156" i="92"/>
  <c r="CR156" i="92"/>
  <c r="CQ156" i="92"/>
  <c r="CP156" i="92"/>
  <c r="CO156" i="92"/>
  <c r="CN156" i="92"/>
  <c r="CM156" i="92"/>
  <c r="CL156" i="92"/>
  <c r="CK156" i="92"/>
  <c r="CJ156" i="92"/>
  <c r="CI156" i="92"/>
  <c r="CH156" i="92"/>
  <c r="CG156" i="92"/>
  <c r="CF156" i="92"/>
  <c r="CE156" i="92"/>
  <c r="CD156" i="92"/>
  <c r="CC156" i="92"/>
  <c r="CB156" i="92"/>
  <c r="CA156" i="92"/>
  <c r="BZ156" i="92"/>
  <c r="BY156" i="92"/>
  <c r="BX156" i="92"/>
  <c r="BW156" i="92"/>
  <c r="BV156" i="92"/>
  <c r="BU156" i="92"/>
  <c r="BT156" i="92"/>
  <c r="BS156" i="92"/>
  <c r="BR156" i="92"/>
  <c r="BQ156" i="92"/>
  <c r="DI155" i="92"/>
  <c r="DH155" i="92"/>
  <c r="DG155" i="92"/>
  <c r="DF155" i="92"/>
  <c r="DE155" i="92"/>
  <c r="DD155" i="92"/>
  <c r="DC155" i="92"/>
  <c r="DB155" i="92"/>
  <c r="DA155" i="92"/>
  <c r="CZ155" i="92"/>
  <c r="CY155" i="92"/>
  <c r="CX155" i="92"/>
  <c r="CW155" i="92"/>
  <c r="CV155" i="92"/>
  <c r="CU155" i="92"/>
  <c r="CT155" i="92"/>
  <c r="CS155" i="92"/>
  <c r="CR155" i="92"/>
  <c r="CQ155" i="92"/>
  <c r="CP155" i="92"/>
  <c r="CO155" i="92"/>
  <c r="CN155" i="92"/>
  <c r="CM155" i="92"/>
  <c r="CL155" i="92"/>
  <c r="CK155" i="92"/>
  <c r="CJ155" i="92"/>
  <c r="CI155" i="92"/>
  <c r="CH155" i="92"/>
  <c r="CG155" i="92"/>
  <c r="CF155" i="92"/>
  <c r="CE155" i="92"/>
  <c r="CD155" i="92"/>
  <c r="CC155" i="92"/>
  <c r="CB155" i="92"/>
  <c r="CA155" i="92"/>
  <c r="BZ155" i="92"/>
  <c r="BY155" i="92"/>
  <c r="BX155" i="92"/>
  <c r="BW155" i="92"/>
  <c r="BV155" i="92"/>
  <c r="BU155" i="92"/>
  <c r="BT155" i="92"/>
  <c r="BS155" i="92"/>
  <c r="BR155" i="92"/>
  <c r="BQ155" i="92"/>
  <c r="DI153" i="92"/>
  <c r="DH153" i="92"/>
  <c r="DG153" i="92"/>
  <c r="DF153" i="92"/>
  <c r="DE153" i="92"/>
  <c r="DD153" i="92"/>
  <c r="DC153" i="92"/>
  <c r="DB153" i="92"/>
  <c r="DA153" i="92"/>
  <c r="CZ153" i="92"/>
  <c r="CY153" i="92"/>
  <c r="CX153" i="92"/>
  <c r="CW153" i="92"/>
  <c r="CV153" i="92"/>
  <c r="CU153" i="92"/>
  <c r="CT153" i="92"/>
  <c r="CS153" i="92"/>
  <c r="CR153" i="92"/>
  <c r="CQ153" i="92"/>
  <c r="CP153" i="92"/>
  <c r="CO153" i="92"/>
  <c r="CN153" i="92"/>
  <c r="CM153" i="92"/>
  <c r="CL153" i="92"/>
  <c r="CK153" i="92"/>
  <c r="CJ153" i="92"/>
  <c r="CI153" i="92"/>
  <c r="CH153" i="92"/>
  <c r="CG153" i="92"/>
  <c r="CF153" i="92"/>
  <c r="CE153" i="92"/>
  <c r="CD153" i="92"/>
  <c r="CC153" i="92"/>
  <c r="CB153" i="92"/>
  <c r="CA153" i="92"/>
  <c r="BZ153" i="92"/>
  <c r="BY153" i="92"/>
  <c r="BX153" i="92"/>
  <c r="BW153" i="92"/>
  <c r="BV153" i="92"/>
  <c r="BU153" i="92"/>
  <c r="BT153" i="92"/>
  <c r="BS153" i="92"/>
  <c r="BR153" i="92"/>
  <c r="BQ153" i="92"/>
  <c r="DI151" i="92"/>
  <c r="DH151" i="92"/>
  <c r="DG151" i="92"/>
  <c r="DF151" i="92"/>
  <c r="DE151" i="92"/>
  <c r="DD151" i="92"/>
  <c r="DC151" i="92"/>
  <c r="DB151" i="92"/>
  <c r="DA151" i="92"/>
  <c r="CZ151" i="92"/>
  <c r="CY151" i="92"/>
  <c r="CX151" i="92"/>
  <c r="CW151" i="92"/>
  <c r="CV151" i="92"/>
  <c r="CU151" i="92"/>
  <c r="CT151" i="92"/>
  <c r="CS151" i="92"/>
  <c r="CR151" i="92"/>
  <c r="CQ151" i="92"/>
  <c r="CP151" i="92"/>
  <c r="CO151" i="92"/>
  <c r="CN151" i="92"/>
  <c r="CM151" i="92"/>
  <c r="CL151" i="92"/>
  <c r="CK151" i="92"/>
  <c r="CJ151" i="92"/>
  <c r="CI151" i="92"/>
  <c r="CH151" i="92"/>
  <c r="CG151" i="92"/>
  <c r="CF151" i="92"/>
  <c r="CE151" i="92"/>
  <c r="CD151" i="92"/>
  <c r="CC151" i="92"/>
  <c r="CB151" i="92"/>
  <c r="CA151" i="92"/>
  <c r="BZ151" i="92"/>
  <c r="BY151" i="92"/>
  <c r="BX151" i="92"/>
  <c r="BW151" i="92"/>
  <c r="BV151" i="92"/>
  <c r="BU151" i="92"/>
  <c r="BT151" i="92"/>
  <c r="BS151" i="92"/>
  <c r="BR151" i="92"/>
  <c r="BQ151" i="92"/>
  <c r="DI150" i="92"/>
  <c r="DH150" i="92"/>
  <c r="DG150" i="92"/>
  <c r="DF150" i="92"/>
  <c r="DE150" i="92"/>
  <c r="DD150" i="92"/>
  <c r="DC150" i="92"/>
  <c r="DB150" i="92"/>
  <c r="DA150" i="92"/>
  <c r="CZ150" i="92"/>
  <c r="CY150" i="92"/>
  <c r="CX150" i="92"/>
  <c r="CW150" i="92"/>
  <c r="CV150" i="92"/>
  <c r="CU150" i="92"/>
  <c r="CT150" i="92"/>
  <c r="CS150" i="92"/>
  <c r="CR150" i="92"/>
  <c r="CQ150" i="92"/>
  <c r="CP150" i="92"/>
  <c r="CO150" i="92"/>
  <c r="CN150" i="92"/>
  <c r="CM150" i="92"/>
  <c r="CL150" i="92"/>
  <c r="CK150" i="92"/>
  <c r="CJ150" i="92"/>
  <c r="CI150" i="92"/>
  <c r="CH150" i="92"/>
  <c r="CG150" i="92"/>
  <c r="CF150" i="92"/>
  <c r="CE150" i="92"/>
  <c r="CD150" i="92"/>
  <c r="CC150" i="92"/>
  <c r="CB150" i="92"/>
  <c r="CA150" i="92"/>
  <c r="BZ150" i="92"/>
  <c r="BY150" i="92"/>
  <c r="BX150" i="92"/>
  <c r="BW150" i="92"/>
  <c r="BV150" i="92"/>
  <c r="BU150" i="92"/>
  <c r="BT150" i="92"/>
  <c r="BS150" i="92"/>
  <c r="BR150" i="92"/>
  <c r="BQ150" i="92"/>
  <c r="DI149" i="92"/>
  <c r="DH149" i="92"/>
  <c r="DG149" i="92"/>
  <c r="DF149" i="92"/>
  <c r="DE149" i="92"/>
  <c r="DD149" i="92"/>
  <c r="DC149" i="92"/>
  <c r="DB149" i="92"/>
  <c r="DA149" i="92"/>
  <c r="CZ149" i="92"/>
  <c r="CY149" i="92"/>
  <c r="CX149" i="92"/>
  <c r="CW149" i="92"/>
  <c r="CV149" i="92"/>
  <c r="CU149" i="92"/>
  <c r="CT149" i="92"/>
  <c r="CS149" i="92"/>
  <c r="CR149" i="92"/>
  <c r="CQ149" i="92"/>
  <c r="CP149" i="92"/>
  <c r="CO149" i="92"/>
  <c r="CN149" i="92"/>
  <c r="CM149" i="92"/>
  <c r="CL149" i="92"/>
  <c r="CK149" i="92"/>
  <c r="CJ149" i="92"/>
  <c r="CI149" i="92"/>
  <c r="CH149" i="92"/>
  <c r="CG149" i="92"/>
  <c r="CF149" i="92"/>
  <c r="CE149" i="92"/>
  <c r="CD149" i="92"/>
  <c r="CC149" i="92"/>
  <c r="CB149" i="92"/>
  <c r="CA149" i="92"/>
  <c r="BZ149" i="92"/>
  <c r="BY149" i="92"/>
  <c r="BX149" i="92"/>
  <c r="BW149" i="92"/>
  <c r="BV149" i="92"/>
  <c r="BU149" i="92"/>
  <c r="BT149" i="92"/>
  <c r="BS149" i="92"/>
  <c r="BR149" i="92"/>
  <c r="BQ149" i="92"/>
  <c r="DI147" i="92"/>
  <c r="DH147" i="92"/>
  <c r="DG147" i="92"/>
  <c r="DF147" i="92"/>
  <c r="DE147" i="92"/>
  <c r="DD147" i="92"/>
  <c r="DC147" i="92"/>
  <c r="DB147" i="92"/>
  <c r="DA147" i="92"/>
  <c r="CZ147" i="92"/>
  <c r="CY147" i="92"/>
  <c r="CX147" i="92"/>
  <c r="CW147" i="92"/>
  <c r="CV147" i="92"/>
  <c r="CU147" i="92"/>
  <c r="CT147" i="92"/>
  <c r="CS147" i="92"/>
  <c r="CR147" i="92"/>
  <c r="CQ147" i="92"/>
  <c r="CP147" i="92"/>
  <c r="CO147" i="92"/>
  <c r="CN147" i="92"/>
  <c r="CM147" i="92"/>
  <c r="CL147" i="92"/>
  <c r="CK147" i="92"/>
  <c r="CJ147" i="92"/>
  <c r="CI147" i="92"/>
  <c r="CH147" i="92"/>
  <c r="CG147" i="92"/>
  <c r="CF147" i="92"/>
  <c r="CE147" i="92"/>
  <c r="CD147" i="92"/>
  <c r="CC147" i="92"/>
  <c r="CB147" i="92"/>
  <c r="CA147" i="92"/>
  <c r="BZ147" i="92"/>
  <c r="BY147" i="92"/>
  <c r="BX147" i="92"/>
  <c r="BW147" i="92"/>
  <c r="BV147" i="92"/>
  <c r="BU147" i="92"/>
  <c r="BT147" i="92"/>
  <c r="BS147" i="92"/>
  <c r="BR147" i="92"/>
  <c r="BQ147" i="92"/>
  <c r="DI146" i="92"/>
  <c r="DH146" i="92"/>
  <c r="DG146" i="92"/>
  <c r="DF146" i="92"/>
  <c r="DE146" i="92"/>
  <c r="DD146" i="92"/>
  <c r="DC146" i="92"/>
  <c r="DB146" i="92"/>
  <c r="DA146" i="92"/>
  <c r="CZ146" i="92"/>
  <c r="CY146" i="92"/>
  <c r="CX146" i="92"/>
  <c r="CW146" i="92"/>
  <c r="CV146" i="92"/>
  <c r="CU146" i="92"/>
  <c r="CT146" i="92"/>
  <c r="CS146" i="92"/>
  <c r="CR146" i="92"/>
  <c r="CQ146" i="92"/>
  <c r="CP146" i="92"/>
  <c r="CO146" i="92"/>
  <c r="CN146" i="92"/>
  <c r="CM146" i="92"/>
  <c r="CL146" i="92"/>
  <c r="CK146" i="92"/>
  <c r="CJ146" i="92"/>
  <c r="CI146" i="92"/>
  <c r="CH146" i="92"/>
  <c r="CG146" i="92"/>
  <c r="CF146" i="92"/>
  <c r="CE146" i="92"/>
  <c r="CD146" i="92"/>
  <c r="CC146" i="92"/>
  <c r="CB146" i="92"/>
  <c r="CA146" i="92"/>
  <c r="BZ146" i="92"/>
  <c r="BY146" i="92"/>
  <c r="BX146" i="92"/>
  <c r="BW146" i="92"/>
  <c r="BV146" i="92"/>
  <c r="BU146" i="92"/>
  <c r="BT146" i="92"/>
  <c r="BS146" i="92"/>
  <c r="BR146" i="92"/>
  <c r="BQ146" i="92"/>
  <c r="DI145" i="92"/>
  <c r="DH145" i="92"/>
  <c r="DG145" i="92"/>
  <c r="DF145" i="92"/>
  <c r="DE145" i="92"/>
  <c r="DD145" i="92"/>
  <c r="DC145" i="92"/>
  <c r="DB145" i="92"/>
  <c r="DA145" i="92"/>
  <c r="CZ145" i="92"/>
  <c r="CY145" i="92"/>
  <c r="CX145" i="92"/>
  <c r="CW145" i="92"/>
  <c r="CV145" i="92"/>
  <c r="CU145" i="92"/>
  <c r="CT145" i="92"/>
  <c r="CS145" i="92"/>
  <c r="CR145" i="92"/>
  <c r="CQ145" i="92"/>
  <c r="CP145" i="92"/>
  <c r="CO145" i="92"/>
  <c r="CN145" i="92"/>
  <c r="CM145" i="92"/>
  <c r="CL145" i="92"/>
  <c r="CK145" i="92"/>
  <c r="CJ145" i="92"/>
  <c r="CI145" i="92"/>
  <c r="CH145" i="92"/>
  <c r="CG145" i="92"/>
  <c r="CF145" i="92"/>
  <c r="CE145" i="92"/>
  <c r="CD145" i="92"/>
  <c r="CC145" i="92"/>
  <c r="CB145" i="92"/>
  <c r="CA145" i="92"/>
  <c r="BZ145" i="92"/>
  <c r="BY145" i="92"/>
  <c r="BX145" i="92"/>
  <c r="BW145" i="92"/>
  <c r="BV145" i="92"/>
  <c r="BU145" i="92"/>
  <c r="BT145" i="92"/>
  <c r="BS145" i="92"/>
  <c r="BR145" i="92"/>
  <c r="BQ145" i="92"/>
  <c r="DI143" i="92"/>
  <c r="DH143" i="92"/>
  <c r="DG143" i="92"/>
  <c r="DF143" i="92"/>
  <c r="DE143" i="92"/>
  <c r="DD143" i="92"/>
  <c r="DC143" i="92"/>
  <c r="DB143" i="92"/>
  <c r="DA143" i="92"/>
  <c r="CZ143" i="92"/>
  <c r="CY143" i="92"/>
  <c r="CX143" i="92"/>
  <c r="CW143" i="92"/>
  <c r="CV143" i="92"/>
  <c r="CU143" i="92"/>
  <c r="CT143" i="92"/>
  <c r="CS143" i="92"/>
  <c r="CR143" i="92"/>
  <c r="CQ143" i="92"/>
  <c r="CP143" i="92"/>
  <c r="CO143" i="92"/>
  <c r="CN143" i="92"/>
  <c r="CM143" i="92"/>
  <c r="CL143" i="92"/>
  <c r="CK143" i="92"/>
  <c r="CJ143" i="92"/>
  <c r="CI143" i="92"/>
  <c r="CH143" i="92"/>
  <c r="CG143" i="92"/>
  <c r="CF143" i="92"/>
  <c r="CE143" i="92"/>
  <c r="CD143" i="92"/>
  <c r="CC143" i="92"/>
  <c r="CB143" i="92"/>
  <c r="CA143" i="92"/>
  <c r="BZ143" i="92"/>
  <c r="BY143" i="92"/>
  <c r="BX143" i="92"/>
  <c r="BW143" i="92"/>
  <c r="BV143" i="92"/>
  <c r="BU143" i="92"/>
  <c r="BT143" i="92"/>
  <c r="BS143" i="92"/>
  <c r="BR143" i="92"/>
  <c r="BQ143" i="92"/>
  <c r="DI142" i="92"/>
  <c r="DH142" i="92"/>
  <c r="DG142" i="92"/>
  <c r="DF142" i="92"/>
  <c r="DE142" i="92"/>
  <c r="DD142" i="92"/>
  <c r="DC142" i="92"/>
  <c r="DB142" i="92"/>
  <c r="DA142" i="92"/>
  <c r="CZ142" i="92"/>
  <c r="CY142" i="92"/>
  <c r="CX142" i="92"/>
  <c r="CW142" i="92"/>
  <c r="CV142" i="92"/>
  <c r="CU142" i="92"/>
  <c r="CT142" i="92"/>
  <c r="CS142" i="92"/>
  <c r="CR142" i="92"/>
  <c r="CQ142" i="92"/>
  <c r="CP142" i="92"/>
  <c r="CO142" i="92"/>
  <c r="CN142" i="92"/>
  <c r="CM142" i="92"/>
  <c r="CL142" i="92"/>
  <c r="CK142" i="92"/>
  <c r="CJ142" i="92"/>
  <c r="CI142" i="92"/>
  <c r="CH142" i="92"/>
  <c r="CG142" i="92"/>
  <c r="CF142" i="92"/>
  <c r="CE142" i="92"/>
  <c r="CD142" i="92"/>
  <c r="CC142" i="92"/>
  <c r="CB142" i="92"/>
  <c r="CA142" i="92"/>
  <c r="BZ142" i="92"/>
  <c r="BY142" i="92"/>
  <c r="BX142" i="92"/>
  <c r="BW142" i="92"/>
  <c r="BV142" i="92"/>
  <c r="BU142" i="92"/>
  <c r="BT142" i="92"/>
  <c r="BS142" i="92"/>
  <c r="BR142" i="92"/>
  <c r="BQ142" i="92"/>
  <c r="DI141" i="92"/>
  <c r="DH141" i="92"/>
  <c r="DG141" i="92"/>
  <c r="DF141" i="92"/>
  <c r="DE141" i="92"/>
  <c r="DD141" i="92"/>
  <c r="DC141" i="92"/>
  <c r="DB141" i="92"/>
  <c r="DA141" i="92"/>
  <c r="CZ141" i="92"/>
  <c r="CY141" i="92"/>
  <c r="CX141" i="92"/>
  <c r="CW141" i="92"/>
  <c r="CV141" i="92"/>
  <c r="CU141" i="92"/>
  <c r="CT141" i="92"/>
  <c r="CS141" i="92"/>
  <c r="CR141" i="92"/>
  <c r="CQ141" i="92"/>
  <c r="CP141" i="92"/>
  <c r="CO141" i="92"/>
  <c r="CN141" i="92"/>
  <c r="CM141" i="92"/>
  <c r="CL141" i="92"/>
  <c r="CK141" i="92"/>
  <c r="CJ141" i="92"/>
  <c r="CI141" i="92"/>
  <c r="CH141" i="92"/>
  <c r="CG141" i="92"/>
  <c r="CF141" i="92"/>
  <c r="CE141" i="92"/>
  <c r="CD141" i="92"/>
  <c r="CC141" i="92"/>
  <c r="CB141" i="92"/>
  <c r="CA141" i="92"/>
  <c r="BZ141" i="92"/>
  <c r="BY141" i="92"/>
  <c r="BX141" i="92"/>
  <c r="BW141" i="92"/>
  <c r="BV141" i="92"/>
  <c r="BU141" i="92"/>
  <c r="BT141" i="92"/>
  <c r="BS141" i="92"/>
  <c r="BR141" i="92"/>
  <c r="BQ141" i="92"/>
  <c r="BR98" i="92"/>
  <c r="BS98" i="92"/>
  <c r="BT98" i="92"/>
  <c r="BU98" i="92"/>
  <c r="BV98" i="92"/>
  <c r="BW98" i="92"/>
  <c r="BX98" i="92"/>
  <c r="BY98" i="92"/>
  <c r="BZ98" i="92"/>
  <c r="CA98" i="92"/>
  <c r="CB98" i="92"/>
  <c r="CC98" i="92"/>
  <c r="CD98" i="92"/>
  <c r="CE98" i="92"/>
  <c r="CF98" i="92"/>
  <c r="CG98" i="92"/>
  <c r="CH98" i="92"/>
  <c r="CI98" i="92"/>
  <c r="CJ98" i="92"/>
  <c r="CK98" i="92"/>
  <c r="CL98" i="92"/>
  <c r="CM98" i="92"/>
  <c r="CN98" i="92"/>
  <c r="CO98" i="92"/>
  <c r="CP98" i="92"/>
  <c r="CQ98" i="92"/>
  <c r="CR98" i="92"/>
  <c r="CS98" i="92"/>
  <c r="CT98" i="92"/>
  <c r="CU98" i="92"/>
  <c r="CV98" i="92"/>
  <c r="CW98" i="92"/>
  <c r="CX98" i="92"/>
  <c r="CY98" i="92"/>
  <c r="CZ98" i="92"/>
  <c r="DA98" i="92"/>
  <c r="DB98" i="92"/>
  <c r="DC98" i="92"/>
  <c r="DD98" i="92"/>
  <c r="DE98" i="92"/>
  <c r="DF98" i="92"/>
  <c r="DG98" i="92"/>
  <c r="DH98" i="92"/>
  <c r="DI98" i="92"/>
  <c r="BR99" i="92"/>
  <c r="BS99" i="92"/>
  <c r="BT99" i="92"/>
  <c r="BU99" i="92"/>
  <c r="BV99" i="92"/>
  <c r="BW99" i="92"/>
  <c r="BX99" i="92"/>
  <c r="BY99" i="92"/>
  <c r="BZ99" i="92"/>
  <c r="CA99" i="92"/>
  <c r="CB99" i="92"/>
  <c r="CC99" i="92"/>
  <c r="CD99" i="92"/>
  <c r="CE99" i="92"/>
  <c r="CF99" i="92"/>
  <c r="CG99" i="92"/>
  <c r="CH99" i="92"/>
  <c r="CI99" i="92"/>
  <c r="CJ99" i="92"/>
  <c r="CK99" i="92"/>
  <c r="CL99" i="92"/>
  <c r="CM99" i="92"/>
  <c r="CN99" i="92"/>
  <c r="CO99" i="92"/>
  <c r="CP99" i="92"/>
  <c r="CQ99" i="92"/>
  <c r="CR99" i="92"/>
  <c r="CS99" i="92"/>
  <c r="CT99" i="92"/>
  <c r="CU99" i="92"/>
  <c r="CV99" i="92"/>
  <c r="CW99" i="92"/>
  <c r="CX99" i="92"/>
  <c r="CY99" i="92"/>
  <c r="CZ99" i="92"/>
  <c r="DA99" i="92"/>
  <c r="DB99" i="92"/>
  <c r="DC99" i="92"/>
  <c r="DD99" i="92"/>
  <c r="DE99" i="92"/>
  <c r="DF99" i="92"/>
  <c r="DG99" i="92"/>
  <c r="DH99" i="92"/>
  <c r="DI99" i="92"/>
  <c r="BR100" i="92"/>
  <c r="BS100" i="92"/>
  <c r="BT100" i="92"/>
  <c r="BU100" i="92"/>
  <c r="BV100" i="92"/>
  <c r="BW100" i="92"/>
  <c r="BX100" i="92"/>
  <c r="BY100" i="92"/>
  <c r="BZ100" i="92"/>
  <c r="CA100" i="92"/>
  <c r="CB100" i="92"/>
  <c r="CC100" i="92"/>
  <c r="CD100" i="92"/>
  <c r="CE100" i="92"/>
  <c r="CF100" i="92"/>
  <c r="CG100" i="92"/>
  <c r="CH100" i="92"/>
  <c r="CI100" i="92"/>
  <c r="CJ100" i="92"/>
  <c r="CK100" i="92"/>
  <c r="CL100" i="92"/>
  <c r="CM100" i="92"/>
  <c r="CN100" i="92"/>
  <c r="CO100" i="92"/>
  <c r="CP100" i="92"/>
  <c r="CQ100" i="92"/>
  <c r="CR100" i="92"/>
  <c r="CS100" i="92"/>
  <c r="CT100" i="92"/>
  <c r="CU100" i="92"/>
  <c r="CV100" i="92"/>
  <c r="CW100" i="92"/>
  <c r="CX100" i="92"/>
  <c r="CY100" i="92"/>
  <c r="CZ100" i="92"/>
  <c r="DA100" i="92"/>
  <c r="DB100" i="92"/>
  <c r="DC100" i="92"/>
  <c r="DD100" i="92"/>
  <c r="DE100" i="92"/>
  <c r="DF100" i="92"/>
  <c r="DG100" i="92"/>
  <c r="DH100" i="92"/>
  <c r="DI100" i="92"/>
  <c r="BR102" i="92"/>
  <c r="BS102" i="92"/>
  <c r="BT102" i="92"/>
  <c r="BU102" i="92"/>
  <c r="BV102" i="92"/>
  <c r="BW102" i="92"/>
  <c r="BX102" i="92"/>
  <c r="BY102" i="92"/>
  <c r="BZ102" i="92"/>
  <c r="CA102" i="92"/>
  <c r="CB102" i="92"/>
  <c r="CC102" i="92"/>
  <c r="CD102" i="92"/>
  <c r="CE102" i="92"/>
  <c r="CF102" i="92"/>
  <c r="CG102" i="92"/>
  <c r="CH102" i="92"/>
  <c r="CI102" i="92"/>
  <c r="CJ102" i="92"/>
  <c r="CK102" i="92"/>
  <c r="CL102" i="92"/>
  <c r="CM102" i="92"/>
  <c r="CN102" i="92"/>
  <c r="CO102" i="92"/>
  <c r="CP102" i="92"/>
  <c r="CQ102" i="92"/>
  <c r="CR102" i="92"/>
  <c r="CS102" i="92"/>
  <c r="CT102" i="92"/>
  <c r="CU102" i="92"/>
  <c r="CV102" i="92"/>
  <c r="CW102" i="92"/>
  <c r="CX102" i="92"/>
  <c r="CY102" i="92"/>
  <c r="CZ102" i="92"/>
  <c r="DA102" i="92"/>
  <c r="DB102" i="92"/>
  <c r="DC102" i="92"/>
  <c r="DD102" i="92"/>
  <c r="DE102" i="92"/>
  <c r="DF102" i="92"/>
  <c r="DG102" i="92"/>
  <c r="DH102" i="92"/>
  <c r="DI102" i="92"/>
  <c r="BR103" i="92"/>
  <c r="BS103" i="92"/>
  <c r="BT103" i="92"/>
  <c r="BU103" i="92"/>
  <c r="BV103" i="92"/>
  <c r="BW103" i="92"/>
  <c r="BX103" i="92"/>
  <c r="BY103" i="92"/>
  <c r="BZ103" i="92"/>
  <c r="CA103" i="92"/>
  <c r="CB103" i="92"/>
  <c r="CC103" i="92"/>
  <c r="CD103" i="92"/>
  <c r="CE103" i="92"/>
  <c r="CF103" i="92"/>
  <c r="CG103" i="92"/>
  <c r="CH103" i="92"/>
  <c r="CI103" i="92"/>
  <c r="CJ103" i="92"/>
  <c r="CK103" i="92"/>
  <c r="CL103" i="92"/>
  <c r="CM103" i="92"/>
  <c r="CN103" i="92"/>
  <c r="CO103" i="92"/>
  <c r="CP103" i="92"/>
  <c r="CQ103" i="92"/>
  <c r="CR103" i="92"/>
  <c r="CS103" i="92"/>
  <c r="CT103" i="92"/>
  <c r="CU103" i="92"/>
  <c r="CV103" i="92"/>
  <c r="CW103" i="92"/>
  <c r="CX103" i="92"/>
  <c r="CY103" i="92"/>
  <c r="CZ103" i="92"/>
  <c r="DA103" i="92"/>
  <c r="DB103" i="92"/>
  <c r="DC103" i="92"/>
  <c r="DD103" i="92"/>
  <c r="DE103" i="92"/>
  <c r="DF103" i="92"/>
  <c r="DG103" i="92"/>
  <c r="DH103" i="92"/>
  <c r="DI103" i="92"/>
  <c r="BR104" i="92"/>
  <c r="BS104" i="92"/>
  <c r="BT104" i="92"/>
  <c r="BU104" i="92"/>
  <c r="BV104" i="92"/>
  <c r="BW104" i="92"/>
  <c r="BX104" i="92"/>
  <c r="BY104" i="92"/>
  <c r="BZ104" i="92"/>
  <c r="CA104" i="92"/>
  <c r="CB104" i="92"/>
  <c r="CC104" i="92"/>
  <c r="CD104" i="92"/>
  <c r="CE104" i="92"/>
  <c r="CF104" i="92"/>
  <c r="CG104" i="92"/>
  <c r="CH104" i="92"/>
  <c r="CI104" i="92"/>
  <c r="CJ104" i="92"/>
  <c r="CK104" i="92"/>
  <c r="CL104" i="92"/>
  <c r="CM104" i="92"/>
  <c r="CN104" i="92"/>
  <c r="CO104" i="92"/>
  <c r="CP104" i="92"/>
  <c r="CQ104" i="92"/>
  <c r="CR104" i="92"/>
  <c r="CS104" i="92"/>
  <c r="CT104" i="92"/>
  <c r="CU104" i="92"/>
  <c r="CV104" i="92"/>
  <c r="CW104" i="92"/>
  <c r="CX104" i="92"/>
  <c r="CY104" i="92"/>
  <c r="CZ104" i="92"/>
  <c r="DA104" i="92"/>
  <c r="DB104" i="92"/>
  <c r="DC104" i="92"/>
  <c r="DD104" i="92"/>
  <c r="DE104" i="92"/>
  <c r="DF104" i="92"/>
  <c r="DG104" i="92"/>
  <c r="DH104" i="92"/>
  <c r="DI104" i="92"/>
  <c r="BR106" i="92"/>
  <c r="BS106" i="92"/>
  <c r="BT106" i="92"/>
  <c r="BU106" i="92"/>
  <c r="BV106" i="92"/>
  <c r="BW106" i="92"/>
  <c r="BX106" i="92"/>
  <c r="BY106" i="92"/>
  <c r="BZ106" i="92"/>
  <c r="CA106" i="92"/>
  <c r="CB106" i="92"/>
  <c r="CC106" i="92"/>
  <c r="CD106" i="92"/>
  <c r="CE106" i="92"/>
  <c r="CF106" i="92"/>
  <c r="CG106" i="92"/>
  <c r="CH106" i="92"/>
  <c r="CI106" i="92"/>
  <c r="CJ106" i="92"/>
  <c r="CK106" i="92"/>
  <c r="CL106" i="92"/>
  <c r="CM106" i="92"/>
  <c r="CN106" i="92"/>
  <c r="CO106" i="92"/>
  <c r="CP106" i="92"/>
  <c r="CQ106" i="92"/>
  <c r="CR106" i="92"/>
  <c r="CS106" i="92"/>
  <c r="CT106" i="92"/>
  <c r="CU106" i="92"/>
  <c r="CV106" i="92"/>
  <c r="CW106" i="92"/>
  <c r="CX106" i="92"/>
  <c r="CY106" i="92"/>
  <c r="CZ106" i="92"/>
  <c r="DA106" i="92"/>
  <c r="DB106" i="92"/>
  <c r="DC106" i="92"/>
  <c r="DD106" i="92"/>
  <c r="DE106" i="92"/>
  <c r="DF106" i="92"/>
  <c r="DG106" i="92"/>
  <c r="DH106" i="92"/>
  <c r="DI106" i="92"/>
  <c r="BR107" i="92"/>
  <c r="BS107" i="92"/>
  <c r="BT107" i="92"/>
  <c r="BU107" i="92"/>
  <c r="BV107" i="92"/>
  <c r="BW107" i="92"/>
  <c r="BX107" i="92"/>
  <c r="BY107" i="92"/>
  <c r="BZ107" i="92"/>
  <c r="CA107" i="92"/>
  <c r="CB107" i="92"/>
  <c r="CC107" i="92"/>
  <c r="CD107" i="92"/>
  <c r="CE107" i="92"/>
  <c r="CF107" i="92"/>
  <c r="CG107" i="92"/>
  <c r="CH107" i="92"/>
  <c r="CI107" i="92"/>
  <c r="CJ107" i="92"/>
  <c r="CK107" i="92"/>
  <c r="CL107" i="92"/>
  <c r="CM107" i="92"/>
  <c r="CN107" i="92"/>
  <c r="CO107" i="92"/>
  <c r="CP107" i="92"/>
  <c r="CQ107" i="92"/>
  <c r="CR107" i="92"/>
  <c r="CS107" i="92"/>
  <c r="CT107" i="92"/>
  <c r="CU107" i="92"/>
  <c r="CV107" i="92"/>
  <c r="CW107" i="92"/>
  <c r="CX107" i="92"/>
  <c r="CY107" i="92"/>
  <c r="CZ107" i="92"/>
  <c r="DA107" i="92"/>
  <c r="DB107" i="92"/>
  <c r="DC107" i="92"/>
  <c r="DD107" i="92"/>
  <c r="DE107" i="92"/>
  <c r="DF107" i="92"/>
  <c r="DG107" i="92"/>
  <c r="DH107" i="92"/>
  <c r="DI107" i="92"/>
  <c r="BR108" i="92"/>
  <c r="BS108" i="92"/>
  <c r="BT108" i="92"/>
  <c r="BU108" i="92"/>
  <c r="BV108" i="92"/>
  <c r="BW108" i="92"/>
  <c r="BX108" i="92"/>
  <c r="BY108" i="92"/>
  <c r="BZ108" i="92"/>
  <c r="CA108" i="92"/>
  <c r="CB108" i="92"/>
  <c r="CC108" i="92"/>
  <c r="CD108" i="92"/>
  <c r="CE108" i="92"/>
  <c r="CF108" i="92"/>
  <c r="CG108" i="92"/>
  <c r="CH108" i="92"/>
  <c r="CI108" i="92"/>
  <c r="CJ108" i="92"/>
  <c r="CK108" i="92"/>
  <c r="CL108" i="92"/>
  <c r="CM108" i="92"/>
  <c r="CN108" i="92"/>
  <c r="CO108" i="92"/>
  <c r="CP108" i="92"/>
  <c r="CQ108" i="92"/>
  <c r="CR108" i="92"/>
  <c r="CS108" i="92"/>
  <c r="CT108" i="92"/>
  <c r="CU108" i="92"/>
  <c r="CV108" i="92"/>
  <c r="CW108" i="92"/>
  <c r="CX108" i="92"/>
  <c r="CY108" i="92"/>
  <c r="CZ108" i="92"/>
  <c r="DA108" i="92"/>
  <c r="DB108" i="92"/>
  <c r="DC108" i="92"/>
  <c r="DD108" i="92"/>
  <c r="DE108" i="92"/>
  <c r="DF108" i="92"/>
  <c r="DG108" i="92"/>
  <c r="DH108" i="92"/>
  <c r="DI108" i="92"/>
  <c r="BR110" i="92"/>
  <c r="BS110" i="92"/>
  <c r="BT110" i="92"/>
  <c r="BU110" i="92"/>
  <c r="BV110" i="92"/>
  <c r="BW110" i="92"/>
  <c r="BX110" i="92"/>
  <c r="BY110" i="92"/>
  <c r="BZ110" i="92"/>
  <c r="CA110" i="92"/>
  <c r="CB110" i="92"/>
  <c r="CC110" i="92"/>
  <c r="CD110" i="92"/>
  <c r="CE110" i="92"/>
  <c r="CF110" i="92"/>
  <c r="CG110" i="92"/>
  <c r="CH110" i="92"/>
  <c r="CI110" i="92"/>
  <c r="CJ110" i="92"/>
  <c r="CK110" i="92"/>
  <c r="CL110" i="92"/>
  <c r="CM110" i="92"/>
  <c r="CN110" i="92"/>
  <c r="CO110" i="92"/>
  <c r="CP110" i="92"/>
  <c r="CQ110" i="92"/>
  <c r="CR110" i="92"/>
  <c r="CS110" i="92"/>
  <c r="CT110" i="92"/>
  <c r="CU110" i="92"/>
  <c r="CV110" i="92"/>
  <c r="CW110" i="92"/>
  <c r="CX110" i="92"/>
  <c r="CY110" i="92"/>
  <c r="CZ110" i="92"/>
  <c r="DA110" i="92"/>
  <c r="DB110" i="92"/>
  <c r="DC110" i="92"/>
  <c r="DD110" i="92"/>
  <c r="DE110" i="92"/>
  <c r="DF110" i="92"/>
  <c r="DG110" i="92"/>
  <c r="DH110" i="92"/>
  <c r="DI110" i="92"/>
  <c r="BR112" i="92"/>
  <c r="BS112" i="92"/>
  <c r="BT112" i="92"/>
  <c r="BU112" i="92"/>
  <c r="BV112" i="92"/>
  <c r="BW112" i="92"/>
  <c r="BX112" i="92"/>
  <c r="BY112" i="92"/>
  <c r="BZ112" i="92"/>
  <c r="CA112" i="92"/>
  <c r="CB112" i="92"/>
  <c r="CC112" i="92"/>
  <c r="CD112" i="92"/>
  <c r="CE112" i="92"/>
  <c r="CF112" i="92"/>
  <c r="CG112" i="92"/>
  <c r="CH112" i="92"/>
  <c r="CI112" i="92"/>
  <c r="CJ112" i="92"/>
  <c r="CK112" i="92"/>
  <c r="CL112" i="92"/>
  <c r="CM112" i="92"/>
  <c r="CN112" i="92"/>
  <c r="CO112" i="92"/>
  <c r="CP112" i="92"/>
  <c r="CQ112" i="92"/>
  <c r="CR112" i="92"/>
  <c r="CS112" i="92"/>
  <c r="CT112" i="92"/>
  <c r="CU112" i="92"/>
  <c r="CV112" i="92"/>
  <c r="CW112" i="92"/>
  <c r="CX112" i="92"/>
  <c r="CY112" i="92"/>
  <c r="CZ112" i="92"/>
  <c r="DA112" i="92"/>
  <c r="DB112" i="92"/>
  <c r="DC112" i="92"/>
  <c r="DD112" i="92"/>
  <c r="DE112" i="92"/>
  <c r="DF112" i="92"/>
  <c r="DG112" i="92"/>
  <c r="DH112" i="92"/>
  <c r="DI112" i="92"/>
  <c r="BR113" i="92"/>
  <c r="BS113" i="92"/>
  <c r="BT113" i="92"/>
  <c r="BU113" i="92"/>
  <c r="BV113" i="92"/>
  <c r="BW113" i="92"/>
  <c r="BX113" i="92"/>
  <c r="BY113" i="92"/>
  <c r="BZ113" i="92"/>
  <c r="CA113" i="92"/>
  <c r="CB113" i="92"/>
  <c r="CC113" i="92"/>
  <c r="CD113" i="92"/>
  <c r="CE113" i="92"/>
  <c r="CF113" i="92"/>
  <c r="CG113" i="92"/>
  <c r="CH113" i="92"/>
  <c r="CI113" i="92"/>
  <c r="CJ113" i="92"/>
  <c r="CK113" i="92"/>
  <c r="CL113" i="92"/>
  <c r="CM113" i="92"/>
  <c r="CN113" i="92"/>
  <c r="CO113" i="92"/>
  <c r="CP113" i="92"/>
  <c r="CQ113" i="92"/>
  <c r="CR113" i="92"/>
  <c r="CS113" i="92"/>
  <c r="CT113" i="92"/>
  <c r="CU113" i="92"/>
  <c r="CV113" i="92"/>
  <c r="CW113" i="92"/>
  <c r="CX113" i="92"/>
  <c r="CY113" i="92"/>
  <c r="CZ113" i="92"/>
  <c r="DA113" i="92"/>
  <c r="DB113" i="92"/>
  <c r="DC113" i="92"/>
  <c r="DD113" i="92"/>
  <c r="DE113" i="92"/>
  <c r="DF113" i="92"/>
  <c r="DG113" i="92"/>
  <c r="DH113" i="92"/>
  <c r="DI113" i="92"/>
  <c r="DI75" i="92"/>
  <c r="DH75" i="92"/>
  <c r="DG75" i="92"/>
  <c r="DF75" i="92"/>
  <c r="DE75" i="92"/>
  <c r="DD75" i="92"/>
  <c r="DC75" i="92"/>
  <c r="DB75" i="92"/>
  <c r="DA75" i="92"/>
  <c r="CZ75" i="92"/>
  <c r="CY75" i="92"/>
  <c r="CX75" i="92"/>
  <c r="CW75" i="92"/>
  <c r="CV75" i="92"/>
  <c r="CU75" i="92"/>
  <c r="CT75" i="92"/>
  <c r="CS75" i="92"/>
  <c r="CR75" i="92"/>
  <c r="CQ75" i="92"/>
  <c r="CP75" i="92"/>
  <c r="CO75" i="92"/>
  <c r="CN75" i="92"/>
  <c r="CM75" i="92"/>
  <c r="CL75" i="92"/>
  <c r="CK75" i="92"/>
  <c r="CJ75" i="92"/>
  <c r="CI75" i="92"/>
  <c r="CH75" i="92"/>
  <c r="CG75" i="92"/>
  <c r="CF75" i="92"/>
  <c r="CE75" i="92"/>
  <c r="CD75" i="92"/>
  <c r="CC75" i="92"/>
  <c r="CB75" i="92"/>
  <c r="CA75" i="92"/>
  <c r="BZ75" i="92"/>
  <c r="BY75" i="92"/>
  <c r="BX75" i="92"/>
  <c r="BW75" i="92"/>
  <c r="BV75" i="92"/>
  <c r="BU75" i="92"/>
  <c r="BT75" i="92"/>
  <c r="BS75" i="92"/>
  <c r="BR75" i="92"/>
  <c r="BQ75" i="92"/>
  <c r="DI73" i="92"/>
  <c r="DH73" i="92"/>
  <c r="DG73" i="92"/>
  <c r="DF73" i="92"/>
  <c r="DE73" i="92"/>
  <c r="DD73" i="92"/>
  <c r="DC73" i="92"/>
  <c r="DB73" i="92"/>
  <c r="DA73" i="92"/>
  <c r="CZ73" i="92"/>
  <c r="CY73" i="92"/>
  <c r="CX73" i="92"/>
  <c r="CW73" i="92"/>
  <c r="CV73" i="92"/>
  <c r="CU73" i="92"/>
  <c r="CT73" i="92"/>
  <c r="CS73" i="92"/>
  <c r="CR73" i="92"/>
  <c r="CQ73" i="92"/>
  <c r="CP73" i="92"/>
  <c r="CO73" i="92"/>
  <c r="CN73" i="92"/>
  <c r="CM73" i="92"/>
  <c r="CL73" i="92"/>
  <c r="CK73" i="92"/>
  <c r="CJ73" i="92"/>
  <c r="CI73" i="92"/>
  <c r="CH73" i="92"/>
  <c r="CG73" i="92"/>
  <c r="CF73" i="92"/>
  <c r="CE73" i="92"/>
  <c r="CD73" i="92"/>
  <c r="CC73" i="92"/>
  <c r="CB73" i="92"/>
  <c r="CA73" i="92"/>
  <c r="BZ73" i="92"/>
  <c r="BY73" i="92"/>
  <c r="BX73" i="92"/>
  <c r="BW73" i="92"/>
  <c r="BV73" i="92"/>
  <c r="BU73" i="92"/>
  <c r="BT73" i="92"/>
  <c r="BS73" i="92"/>
  <c r="BR73" i="92"/>
  <c r="BQ73" i="92"/>
  <c r="DI72" i="92"/>
  <c r="DH72" i="92"/>
  <c r="DG72" i="92"/>
  <c r="DF72" i="92"/>
  <c r="DE72" i="92"/>
  <c r="DD72" i="92"/>
  <c r="DC72" i="92"/>
  <c r="DB72" i="92"/>
  <c r="DA72" i="92"/>
  <c r="CZ72" i="92"/>
  <c r="CY72" i="92"/>
  <c r="CX72" i="92"/>
  <c r="CW72" i="92"/>
  <c r="CV72" i="92"/>
  <c r="CU72" i="92"/>
  <c r="CT72" i="92"/>
  <c r="CS72" i="92"/>
  <c r="CR72" i="92"/>
  <c r="CQ72" i="92"/>
  <c r="CP72" i="92"/>
  <c r="CO72" i="92"/>
  <c r="CN72" i="92"/>
  <c r="CM72" i="92"/>
  <c r="CL72" i="92"/>
  <c r="CK72" i="92"/>
  <c r="CJ72" i="92"/>
  <c r="CI72" i="92"/>
  <c r="CH72" i="92"/>
  <c r="CG72" i="92"/>
  <c r="CF72" i="92"/>
  <c r="CE72" i="92"/>
  <c r="CD72" i="92"/>
  <c r="CC72" i="92"/>
  <c r="CB72" i="92"/>
  <c r="CA72" i="92"/>
  <c r="BZ72" i="92"/>
  <c r="BY72" i="92"/>
  <c r="BX72" i="92"/>
  <c r="BW72" i="92"/>
  <c r="BV72" i="92"/>
  <c r="BU72" i="92"/>
  <c r="BT72" i="92"/>
  <c r="BS72" i="92"/>
  <c r="BR72" i="92"/>
  <c r="BQ72" i="92"/>
  <c r="DI70" i="92"/>
  <c r="DH70" i="92"/>
  <c r="DG70" i="92"/>
  <c r="DF70" i="92"/>
  <c r="DE70" i="92"/>
  <c r="DD70" i="92"/>
  <c r="DC70" i="92"/>
  <c r="DB70" i="92"/>
  <c r="DA70" i="92"/>
  <c r="CZ70" i="92"/>
  <c r="CY70" i="92"/>
  <c r="CX70" i="92"/>
  <c r="CW70" i="92"/>
  <c r="CV70" i="92"/>
  <c r="CU70" i="92"/>
  <c r="CT70" i="92"/>
  <c r="CS70" i="92"/>
  <c r="CR70" i="92"/>
  <c r="CQ70" i="92"/>
  <c r="CP70" i="92"/>
  <c r="CO70" i="92"/>
  <c r="CN70" i="92"/>
  <c r="CM70" i="92"/>
  <c r="CL70" i="92"/>
  <c r="CK70" i="92"/>
  <c r="CJ70" i="92"/>
  <c r="CI70" i="92"/>
  <c r="CH70" i="92"/>
  <c r="CG70" i="92"/>
  <c r="CF70" i="92"/>
  <c r="CE70" i="92"/>
  <c r="CD70" i="92"/>
  <c r="CC70" i="92"/>
  <c r="CB70" i="92"/>
  <c r="CA70" i="92"/>
  <c r="BZ70" i="92"/>
  <c r="BY70" i="92"/>
  <c r="BX70" i="92"/>
  <c r="BW70" i="92"/>
  <c r="BV70" i="92"/>
  <c r="BU70" i="92"/>
  <c r="BT70" i="92"/>
  <c r="BS70" i="92"/>
  <c r="BR70" i="92"/>
  <c r="BQ70" i="92"/>
  <c r="DI68" i="92"/>
  <c r="DH68" i="92"/>
  <c r="DG68" i="92"/>
  <c r="DF68" i="92"/>
  <c r="DE68" i="92"/>
  <c r="DD68" i="92"/>
  <c r="DC68" i="92"/>
  <c r="DB68" i="92"/>
  <c r="DA68" i="92"/>
  <c r="CZ68" i="92"/>
  <c r="CY68" i="92"/>
  <c r="CX68" i="92"/>
  <c r="CW68" i="92"/>
  <c r="CV68" i="92"/>
  <c r="CU68" i="92"/>
  <c r="CT68" i="92"/>
  <c r="CS68" i="92"/>
  <c r="CR68" i="92"/>
  <c r="CQ68" i="92"/>
  <c r="CP68" i="92"/>
  <c r="CO68" i="92"/>
  <c r="CN68" i="92"/>
  <c r="CM68" i="92"/>
  <c r="CL68" i="92"/>
  <c r="CK68" i="92"/>
  <c r="CJ68" i="92"/>
  <c r="CI68" i="92"/>
  <c r="CH68" i="92"/>
  <c r="CG68" i="92"/>
  <c r="CF68" i="92"/>
  <c r="CE68" i="92"/>
  <c r="CD68" i="92"/>
  <c r="CC68" i="92"/>
  <c r="CB68" i="92"/>
  <c r="CA68" i="92"/>
  <c r="BZ68" i="92"/>
  <c r="BY68" i="92"/>
  <c r="BX68" i="92"/>
  <c r="BW68" i="92"/>
  <c r="BV68" i="92"/>
  <c r="BU68" i="92"/>
  <c r="BT68" i="92"/>
  <c r="BS68" i="92"/>
  <c r="BR68" i="92"/>
  <c r="BQ68" i="92"/>
  <c r="DI67" i="92"/>
  <c r="DH67" i="92"/>
  <c r="DG67" i="92"/>
  <c r="DF67" i="92"/>
  <c r="DE67" i="92"/>
  <c r="DD67" i="92"/>
  <c r="DC67" i="92"/>
  <c r="DB67" i="92"/>
  <c r="DA67" i="92"/>
  <c r="CZ67" i="92"/>
  <c r="CY67" i="92"/>
  <c r="CX67" i="92"/>
  <c r="CW67" i="92"/>
  <c r="CV67" i="92"/>
  <c r="CU67" i="92"/>
  <c r="CT67" i="92"/>
  <c r="CS67" i="92"/>
  <c r="CR67" i="92"/>
  <c r="CQ67" i="92"/>
  <c r="CP67" i="92"/>
  <c r="CO67" i="92"/>
  <c r="CN67" i="92"/>
  <c r="CM67" i="92"/>
  <c r="CL67" i="92"/>
  <c r="CK67" i="92"/>
  <c r="CJ67" i="92"/>
  <c r="CI67" i="92"/>
  <c r="CH67" i="92"/>
  <c r="CG67" i="92"/>
  <c r="CF67" i="92"/>
  <c r="CE67" i="92"/>
  <c r="CD67" i="92"/>
  <c r="CC67" i="92"/>
  <c r="CB67" i="92"/>
  <c r="CA67" i="92"/>
  <c r="BZ67" i="92"/>
  <c r="BY67" i="92"/>
  <c r="BX67" i="92"/>
  <c r="BW67" i="92"/>
  <c r="BV67" i="92"/>
  <c r="BU67" i="92"/>
  <c r="BT67" i="92"/>
  <c r="BS67" i="92"/>
  <c r="BR67" i="92"/>
  <c r="BQ67" i="92"/>
  <c r="DI66" i="92"/>
  <c r="DH66" i="92"/>
  <c r="DG66" i="92"/>
  <c r="DF66" i="92"/>
  <c r="DE66" i="92"/>
  <c r="DD66" i="92"/>
  <c r="DC66" i="92"/>
  <c r="DB66" i="92"/>
  <c r="DA66" i="92"/>
  <c r="CZ66" i="92"/>
  <c r="CY66" i="92"/>
  <c r="CX66" i="92"/>
  <c r="CW66" i="92"/>
  <c r="CV66" i="92"/>
  <c r="CU66" i="92"/>
  <c r="CT66" i="92"/>
  <c r="CS66" i="92"/>
  <c r="CR66" i="92"/>
  <c r="CQ66" i="92"/>
  <c r="CP66" i="92"/>
  <c r="CO66" i="92"/>
  <c r="CN66" i="92"/>
  <c r="CM66" i="92"/>
  <c r="CL66" i="92"/>
  <c r="CK66" i="92"/>
  <c r="CJ66" i="92"/>
  <c r="CI66" i="92"/>
  <c r="CH66" i="92"/>
  <c r="CG66" i="92"/>
  <c r="CF66" i="92"/>
  <c r="CE66" i="92"/>
  <c r="CD66" i="92"/>
  <c r="CC66" i="92"/>
  <c r="CB66" i="92"/>
  <c r="CA66" i="92"/>
  <c r="BZ66" i="92"/>
  <c r="BY66" i="92"/>
  <c r="BX66" i="92"/>
  <c r="BW66" i="92"/>
  <c r="BV66" i="92"/>
  <c r="BU66" i="92"/>
  <c r="BT66" i="92"/>
  <c r="BS66" i="92"/>
  <c r="BR66" i="92"/>
  <c r="BQ66" i="92"/>
  <c r="DI64" i="92"/>
  <c r="DH64" i="92"/>
  <c r="DG64" i="92"/>
  <c r="DF64" i="92"/>
  <c r="DE64" i="92"/>
  <c r="DD64" i="92"/>
  <c r="DC64" i="92"/>
  <c r="DB64" i="92"/>
  <c r="DA64" i="92"/>
  <c r="CZ64" i="92"/>
  <c r="CY64" i="92"/>
  <c r="CX64" i="92"/>
  <c r="CW64" i="92"/>
  <c r="CV64" i="92"/>
  <c r="CU64" i="92"/>
  <c r="CT64" i="92"/>
  <c r="CS64" i="92"/>
  <c r="CR64" i="92"/>
  <c r="CQ64" i="92"/>
  <c r="CP64" i="92"/>
  <c r="CO64" i="92"/>
  <c r="CN64" i="92"/>
  <c r="CM64" i="92"/>
  <c r="CL64" i="92"/>
  <c r="CK64" i="92"/>
  <c r="CJ64" i="92"/>
  <c r="CI64" i="92"/>
  <c r="CH64" i="92"/>
  <c r="CG64" i="92"/>
  <c r="CF64" i="92"/>
  <c r="CE64" i="92"/>
  <c r="CD64" i="92"/>
  <c r="CC64" i="92"/>
  <c r="CB64" i="92"/>
  <c r="CA64" i="92"/>
  <c r="BZ64" i="92"/>
  <c r="BY64" i="92"/>
  <c r="BX64" i="92"/>
  <c r="BW64" i="92"/>
  <c r="BV64" i="92"/>
  <c r="BU64" i="92"/>
  <c r="BT64" i="92"/>
  <c r="BS64" i="92"/>
  <c r="BR64" i="92"/>
  <c r="BQ64" i="92"/>
  <c r="DI63" i="92"/>
  <c r="DH63" i="92"/>
  <c r="DG63" i="92"/>
  <c r="DF63" i="92"/>
  <c r="DE63" i="92"/>
  <c r="DD63" i="92"/>
  <c r="DC63" i="92"/>
  <c r="DB63" i="92"/>
  <c r="DA63" i="92"/>
  <c r="CZ63" i="92"/>
  <c r="CY63" i="92"/>
  <c r="CX63" i="92"/>
  <c r="CW63" i="92"/>
  <c r="CV63" i="92"/>
  <c r="CU63" i="92"/>
  <c r="CT63" i="92"/>
  <c r="CS63" i="92"/>
  <c r="CR63" i="92"/>
  <c r="CQ63" i="92"/>
  <c r="CP63" i="92"/>
  <c r="CO63" i="92"/>
  <c r="CN63" i="92"/>
  <c r="CM63" i="92"/>
  <c r="CL63" i="92"/>
  <c r="CK63" i="92"/>
  <c r="CJ63" i="92"/>
  <c r="CI63" i="92"/>
  <c r="CH63" i="92"/>
  <c r="CG63" i="92"/>
  <c r="CF63" i="92"/>
  <c r="CE63" i="92"/>
  <c r="CD63" i="92"/>
  <c r="CC63" i="92"/>
  <c r="CB63" i="92"/>
  <c r="CA63" i="92"/>
  <c r="BZ63" i="92"/>
  <c r="BY63" i="92"/>
  <c r="BX63" i="92"/>
  <c r="BW63" i="92"/>
  <c r="BV63" i="92"/>
  <c r="BU63" i="92"/>
  <c r="BT63" i="92"/>
  <c r="BS63" i="92"/>
  <c r="BR63" i="92"/>
  <c r="BQ63" i="92"/>
  <c r="DI62" i="92"/>
  <c r="DH62" i="92"/>
  <c r="DG62" i="92"/>
  <c r="DF62" i="92"/>
  <c r="DE62" i="92"/>
  <c r="DD62" i="92"/>
  <c r="DC62" i="92"/>
  <c r="DB62" i="92"/>
  <c r="DA62" i="92"/>
  <c r="CZ62" i="92"/>
  <c r="CY62" i="92"/>
  <c r="CX62" i="92"/>
  <c r="CW62" i="92"/>
  <c r="CV62" i="92"/>
  <c r="CU62" i="92"/>
  <c r="CT62" i="92"/>
  <c r="CS62" i="92"/>
  <c r="CR62" i="92"/>
  <c r="CQ62" i="92"/>
  <c r="CP62" i="92"/>
  <c r="CO62" i="92"/>
  <c r="CN62" i="92"/>
  <c r="CM62" i="92"/>
  <c r="CL62" i="92"/>
  <c r="CK62" i="92"/>
  <c r="CJ62" i="92"/>
  <c r="CI62" i="92"/>
  <c r="CH62" i="92"/>
  <c r="CG62" i="92"/>
  <c r="CF62" i="92"/>
  <c r="CE62" i="92"/>
  <c r="CD62" i="92"/>
  <c r="CC62" i="92"/>
  <c r="CB62" i="92"/>
  <c r="CA62" i="92"/>
  <c r="BZ62" i="92"/>
  <c r="BY62" i="92"/>
  <c r="BX62" i="92"/>
  <c r="BW62" i="92"/>
  <c r="BV62" i="92"/>
  <c r="BU62" i="92"/>
  <c r="BT62" i="92"/>
  <c r="BS62" i="92"/>
  <c r="BR62" i="92"/>
  <c r="BQ62" i="92"/>
  <c r="DI60" i="92"/>
  <c r="DH60" i="92"/>
  <c r="DG60" i="92"/>
  <c r="DF60" i="92"/>
  <c r="DE60" i="92"/>
  <c r="DD60" i="92"/>
  <c r="DC60" i="92"/>
  <c r="DB60" i="92"/>
  <c r="DA60" i="92"/>
  <c r="CZ60" i="92"/>
  <c r="CY60" i="92"/>
  <c r="CX60" i="92"/>
  <c r="CW60" i="92"/>
  <c r="CV60" i="92"/>
  <c r="CU60" i="92"/>
  <c r="CT60" i="92"/>
  <c r="CS60" i="92"/>
  <c r="CR60" i="92"/>
  <c r="CQ60" i="92"/>
  <c r="CP60" i="92"/>
  <c r="CO60" i="92"/>
  <c r="CN60" i="92"/>
  <c r="CM60" i="92"/>
  <c r="CL60" i="92"/>
  <c r="CK60" i="92"/>
  <c r="CJ60" i="92"/>
  <c r="CI60" i="92"/>
  <c r="CH60" i="92"/>
  <c r="CG60" i="92"/>
  <c r="CF60" i="92"/>
  <c r="CE60" i="92"/>
  <c r="CD60" i="92"/>
  <c r="CC60" i="92"/>
  <c r="CB60" i="92"/>
  <c r="CA60" i="92"/>
  <c r="BZ60" i="92"/>
  <c r="BY60" i="92"/>
  <c r="BX60" i="92"/>
  <c r="BW60" i="92"/>
  <c r="BV60" i="92"/>
  <c r="BU60" i="92"/>
  <c r="BT60" i="92"/>
  <c r="BS60" i="92"/>
  <c r="BR60" i="92"/>
  <c r="BQ60" i="92"/>
  <c r="DI59" i="92"/>
  <c r="DH59" i="92"/>
  <c r="DG59" i="92"/>
  <c r="DF59" i="92"/>
  <c r="DE59" i="92"/>
  <c r="DD59" i="92"/>
  <c r="DC59" i="92"/>
  <c r="DB59" i="92"/>
  <c r="DA59" i="92"/>
  <c r="CZ59" i="92"/>
  <c r="CY59" i="92"/>
  <c r="CX59" i="92"/>
  <c r="CW59" i="92"/>
  <c r="CV59" i="92"/>
  <c r="CU59" i="92"/>
  <c r="CT59" i="92"/>
  <c r="CS59" i="92"/>
  <c r="CR59" i="92"/>
  <c r="CQ59" i="92"/>
  <c r="CP59" i="92"/>
  <c r="CO59" i="92"/>
  <c r="CN59" i="92"/>
  <c r="CM59" i="92"/>
  <c r="CL59" i="92"/>
  <c r="CK59" i="92"/>
  <c r="CJ59" i="92"/>
  <c r="CI59" i="92"/>
  <c r="CH59" i="92"/>
  <c r="CG59" i="92"/>
  <c r="CF59" i="92"/>
  <c r="CE59" i="92"/>
  <c r="CD59" i="92"/>
  <c r="CC59" i="92"/>
  <c r="CB59" i="92"/>
  <c r="CA59" i="92"/>
  <c r="BZ59" i="92"/>
  <c r="BY59" i="92"/>
  <c r="BX59" i="92"/>
  <c r="BW59" i="92"/>
  <c r="BV59" i="92"/>
  <c r="BU59" i="92"/>
  <c r="BT59" i="92"/>
  <c r="BS59" i="92"/>
  <c r="BR59" i="92"/>
  <c r="BQ59" i="92"/>
  <c r="DI58" i="92"/>
  <c r="DH58" i="92"/>
  <c r="DG58" i="92"/>
  <c r="DF58" i="92"/>
  <c r="DE58" i="92"/>
  <c r="DD58" i="92"/>
  <c r="DC58" i="92"/>
  <c r="DB58" i="92"/>
  <c r="DA58" i="92"/>
  <c r="CZ58" i="92"/>
  <c r="CY58" i="92"/>
  <c r="CX58" i="92"/>
  <c r="CW58" i="92"/>
  <c r="CV58" i="92"/>
  <c r="CU58" i="92"/>
  <c r="CT58" i="92"/>
  <c r="CS58" i="92"/>
  <c r="CR58" i="92"/>
  <c r="CQ58" i="92"/>
  <c r="CP58" i="92"/>
  <c r="CO58" i="92"/>
  <c r="CN58" i="92"/>
  <c r="CM58" i="92"/>
  <c r="CL58" i="92"/>
  <c r="CK58" i="92"/>
  <c r="CJ58" i="92"/>
  <c r="CI58" i="92"/>
  <c r="CH58" i="92"/>
  <c r="CG58" i="92"/>
  <c r="CF58" i="92"/>
  <c r="CE58" i="92"/>
  <c r="CD58" i="92"/>
  <c r="CC58" i="92"/>
  <c r="CB58" i="92"/>
  <c r="CA58" i="92"/>
  <c r="BZ58" i="92"/>
  <c r="BY58" i="92"/>
  <c r="BX58" i="92"/>
  <c r="BW58" i="92"/>
  <c r="BV58" i="92"/>
  <c r="BU58" i="92"/>
  <c r="BT58" i="92"/>
  <c r="BS58" i="92"/>
  <c r="BR58" i="92"/>
  <c r="BQ58" i="92"/>
  <c r="DX31" i="92"/>
  <c r="DW31" i="92"/>
  <c r="DV31" i="92"/>
  <c r="DU31" i="92"/>
  <c r="DT31" i="92"/>
  <c r="DS31" i="92"/>
  <c r="DR31" i="92"/>
  <c r="DQ31" i="92"/>
  <c r="DP31" i="92"/>
  <c r="DO31" i="92"/>
  <c r="DN31" i="92"/>
  <c r="DM31" i="92"/>
  <c r="DL31" i="92"/>
  <c r="DK31" i="92"/>
  <c r="DJ31" i="92"/>
  <c r="DI31" i="92"/>
  <c r="DH31" i="92"/>
  <c r="DG31" i="92"/>
  <c r="DF31" i="92"/>
  <c r="DE31" i="92"/>
  <c r="DD31" i="92"/>
  <c r="DC31" i="92"/>
  <c r="DB31" i="92"/>
  <c r="DA31" i="92"/>
  <c r="CZ31" i="92"/>
  <c r="CY31" i="92"/>
  <c r="CX31" i="92"/>
  <c r="CW31" i="92"/>
  <c r="CV31" i="92"/>
  <c r="CU31" i="92"/>
  <c r="CT31" i="92"/>
  <c r="CS31" i="92"/>
  <c r="CR31" i="92"/>
  <c r="CQ31" i="92"/>
  <c r="CP31" i="92"/>
  <c r="CO31" i="92"/>
  <c r="CN31" i="92"/>
  <c r="CM31" i="92"/>
  <c r="CL31" i="92"/>
  <c r="CK31" i="92"/>
  <c r="CJ31" i="92"/>
  <c r="CI31" i="92"/>
  <c r="CH31" i="92"/>
  <c r="CG31" i="92"/>
  <c r="CF31" i="92"/>
  <c r="CE31" i="92"/>
  <c r="CD31" i="92"/>
  <c r="CC31" i="92"/>
  <c r="CB31" i="92"/>
  <c r="CA31" i="92"/>
  <c r="BZ31" i="92"/>
  <c r="BY31" i="92"/>
  <c r="BX31" i="92"/>
  <c r="BW31" i="92"/>
  <c r="BV31" i="92"/>
  <c r="BU31" i="92"/>
  <c r="BT31" i="92"/>
  <c r="BS31" i="92"/>
  <c r="BR31" i="92"/>
  <c r="BQ31" i="92"/>
  <c r="DX30" i="92"/>
  <c r="DW30" i="92"/>
  <c r="DV30" i="92"/>
  <c r="DU30" i="92"/>
  <c r="DT30" i="92"/>
  <c r="DS30" i="92"/>
  <c r="DR30" i="92"/>
  <c r="DQ30" i="92"/>
  <c r="DP30" i="92"/>
  <c r="DO30" i="92"/>
  <c r="DN30" i="92"/>
  <c r="DM30" i="92"/>
  <c r="DL30" i="92"/>
  <c r="DK30" i="92"/>
  <c r="DJ30" i="92"/>
  <c r="DI30" i="92"/>
  <c r="DH30" i="92"/>
  <c r="DG30" i="92"/>
  <c r="DF30" i="92"/>
  <c r="DE30" i="92"/>
  <c r="DD30" i="92"/>
  <c r="DC30" i="92"/>
  <c r="DB30" i="92"/>
  <c r="DA30" i="92"/>
  <c r="CZ30" i="92"/>
  <c r="CY30" i="92"/>
  <c r="CX30" i="92"/>
  <c r="CW30" i="92"/>
  <c r="CV30" i="92"/>
  <c r="CU30" i="92"/>
  <c r="CT30" i="92"/>
  <c r="CS30" i="92"/>
  <c r="CR30" i="92"/>
  <c r="CQ30" i="92"/>
  <c r="CP30" i="92"/>
  <c r="CO30" i="92"/>
  <c r="CN30" i="92"/>
  <c r="CM30" i="92"/>
  <c r="CL30" i="92"/>
  <c r="CK30" i="92"/>
  <c r="CJ30" i="92"/>
  <c r="CI30" i="92"/>
  <c r="CH30" i="92"/>
  <c r="CG30" i="92"/>
  <c r="CF30" i="92"/>
  <c r="CE30" i="92"/>
  <c r="CD30" i="92"/>
  <c r="CC30" i="92"/>
  <c r="CB30" i="92"/>
  <c r="CA30" i="92"/>
  <c r="BZ30" i="92"/>
  <c r="BY30" i="92"/>
  <c r="BX30" i="92"/>
  <c r="BW30" i="92"/>
  <c r="BV30" i="92"/>
  <c r="BU30" i="92"/>
  <c r="BT30" i="92"/>
  <c r="BS30" i="92"/>
  <c r="BR30" i="92"/>
  <c r="BQ30" i="92"/>
  <c r="DX29" i="92"/>
  <c r="DW29" i="92"/>
  <c r="DV29" i="92"/>
  <c r="DU29" i="92"/>
  <c r="DT29" i="92"/>
  <c r="DS29" i="92"/>
  <c r="DR29" i="92"/>
  <c r="DQ29" i="92"/>
  <c r="DP29" i="92"/>
  <c r="DO29" i="92"/>
  <c r="DN29" i="92"/>
  <c r="DM29" i="92"/>
  <c r="DL29" i="92"/>
  <c r="DK29" i="92"/>
  <c r="DJ29" i="92"/>
  <c r="DI29" i="92"/>
  <c r="DH29" i="92"/>
  <c r="DG29" i="92"/>
  <c r="DF29" i="92"/>
  <c r="DE29" i="92"/>
  <c r="DD29" i="92"/>
  <c r="DC29" i="92"/>
  <c r="DB29" i="92"/>
  <c r="DA29" i="92"/>
  <c r="CZ29" i="92"/>
  <c r="CY29" i="92"/>
  <c r="CX29" i="92"/>
  <c r="CW29" i="92"/>
  <c r="CV29" i="92"/>
  <c r="CU29" i="92"/>
  <c r="CT29" i="92"/>
  <c r="CS29" i="92"/>
  <c r="CR29" i="92"/>
  <c r="CQ29" i="92"/>
  <c r="CP29" i="92"/>
  <c r="CO29" i="92"/>
  <c r="CN29" i="92"/>
  <c r="CM29" i="92"/>
  <c r="CL29" i="92"/>
  <c r="CK29" i="92"/>
  <c r="CJ29" i="92"/>
  <c r="CI29" i="92"/>
  <c r="CH29" i="92"/>
  <c r="CG29" i="92"/>
  <c r="CF29" i="92"/>
  <c r="CE29" i="92"/>
  <c r="CD29" i="92"/>
  <c r="CC29" i="92"/>
  <c r="CB29" i="92"/>
  <c r="CA29" i="92"/>
  <c r="BZ29" i="92"/>
  <c r="BY29" i="92"/>
  <c r="BX29" i="92"/>
  <c r="BW29" i="92"/>
  <c r="BV29" i="92"/>
  <c r="BU29" i="92"/>
  <c r="BT29" i="92"/>
  <c r="BS29" i="92"/>
  <c r="BR29" i="92"/>
  <c r="BQ29" i="92"/>
  <c r="DX27" i="92"/>
  <c r="DW27" i="92"/>
  <c r="DV27" i="92"/>
  <c r="DU27" i="92"/>
  <c r="DT27" i="92"/>
  <c r="DS27" i="92"/>
  <c r="DR27" i="92"/>
  <c r="DQ27" i="92"/>
  <c r="DP27" i="92"/>
  <c r="DO27" i="92"/>
  <c r="DN27" i="92"/>
  <c r="DM27" i="92"/>
  <c r="DL27" i="92"/>
  <c r="DK27" i="92"/>
  <c r="DJ27" i="92"/>
  <c r="DI27" i="92"/>
  <c r="DH27" i="92"/>
  <c r="DG27" i="92"/>
  <c r="DF27" i="92"/>
  <c r="DE27" i="92"/>
  <c r="DD27" i="92"/>
  <c r="DC27" i="92"/>
  <c r="DB27" i="92"/>
  <c r="DA27" i="92"/>
  <c r="CZ27" i="92"/>
  <c r="CY27" i="92"/>
  <c r="CX27" i="92"/>
  <c r="CW27" i="92"/>
  <c r="CV27" i="92"/>
  <c r="CU27" i="92"/>
  <c r="CT27" i="92"/>
  <c r="CS27" i="92"/>
  <c r="CR27" i="92"/>
  <c r="CQ27" i="92"/>
  <c r="CP27" i="92"/>
  <c r="CO27" i="92"/>
  <c r="CN27" i="92"/>
  <c r="CM27" i="92"/>
  <c r="CL27" i="92"/>
  <c r="CK27" i="92"/>
  <c r="CJ27" i="92"/>
  <c r="CI27" i="92"/>
  <c r="CH27" i="92"/>
  <c r="CG27" i="92"/>
  <c r="CF27" i="92"/>
  <c r="CE27" i="92"/>
  <c r="CD27" i="92"/>
  <c r="CC27" i="92"/>
  <c r="CB27" i="92"/>
  <c r="CA27" i="92"/>
  <c r="BZ27" i="92"/>
  <c r="BY27" i="92"/>
  <c r="BX27" i="92"/>
  <c r="BW27" i="92"/>
  <c r="BV27" i="92"/>
  <c r="BU27" i="92"/>
  <c r="BT27" i="92"/>
  <c r="BS27" i="92"/>
  <c r="BR27" i="92"/>
  <c r="BQ27" i="92"/>
  <c r="DX25" i="92"/>
  <c r="DW25" i="92"/>
  <c r="DV25" i="92"/>
  <c r="DU25" i="92"/>
  <c r="DT25" i="92"/>
  <c r="DS25" i="92"/>
  <c r="DR25" i="92"/>
  <c r="DQ25" i="92"/>
  <c r="DP25" i="92"/>
  <c r="DO25" i="92"/>
  <c r="DN25" i="92"/>
  <c r="DM25" i="92"/>
  <c r="DL25" i="92"/>
  <c r="DK25" i="92"/>
  <c r="DJ25" i="92"/>
  <c r="DI25" i="92"/>
  <c r="DH25" i="92"/>
  <c r="DG25" i="92"/>
  <c r="DF25" i="92"/>
  <c r="DE25" i="92"/>
  <c r="DD25" i="92"/>
  <c r="DC25" i="92"/>
  <c r="DB25" i="92"/>
  <c r="DA25" i="92"/>
  <c r="CZ25" i="92"/>
  <c r="CY25" i="92"/>
  <c r="CX25" i="92"/>
  <c r="CW25" i="92"/>
  <c r="CV25" i="92"/>
  <c r="CU25" i="92"/>
  <c r="CT25" i="92"/>
  <c r="CS25" i="92"/>
  <c r="CR25" i="92"/>
  <c r="CQ25" i="92"/>
  <c r="CP25" i="92"/>
  <c r="CO25" i="92"/>
  <c r="CN25" i="92"/>
  <c r="CM25" i="92"/>
  <c r="CL25" i="92"/>
  <c r="CK25" i="92"/>
  <c r="CJ25" i="92"/>
  <c r="CI25" i="92"/>
  <c r="CH25" i="92"/>
  <c r="CG25" i="92"/>
  <c r="CF25" i="92"/>
  <c r="CE25" i="92"/>
  <c r="CD25" i="92"/>
  <c r="CC25" i="92"/>
  <c r="CB25" i="92"/>
  <c r="CA25" i="92"/>
  <c r="BZ25" i="92"/>
  <c r="BY25" i="92"/>
  <c r="BX25" i="92"/>
  <c r="BW25" i="92"/>
  <c r="BV25" i="92"/>
  <c r="BU25" i="92"/>
  <c r="BT25" i="92"/>
  <c r="BS25" i="92"/>
  <c r="BR25" i="92"/>
  <c r="BQ25" i="92"/>
  <c r="DX24" i="92"/>
  <c r="DW24" i="92"/>
  <c r="DV24" i="92"/>
  <c r="DU24" i="92"/>
  <c r="DT24" i="92"/>
  <c r="DS24" i="92"/>
  <c r="DR24" i="92"/>
  <c r="DQ24" i="92"/>
  <c r="DP24" i="92"/>
  <c r="DO24" i="92"/>
  <c r="DN24" i="92"/>
  <c r="DM24" i="92"/>
  <c r="DL24" i="92"/>
  <c r="DK24" i="92"/>
  <c r="DJ24" i="92"/>
  <c r="DI24" i="92"/>
  <c r="DH24" i="92"/>
  <c r="DG24" i="92"/>
  <c r="DF24" i="92"/>
  <c r="DE24" i="92"/>
  <c r="DD24" i="92"/>
  <c r="DC24" i="92"/>
  <c r="DB24" i="92"/>
  <c r="DA24" i="92"/>
  <c r="CZ24" i="92"/>
  <c r="CY24" i="92"/>
  <c r="CX24" i="92"/>
  <c r="CW24" i="92"/>
  <c r="CV24" i="92"/>
  <c r="CU24" i="92"/>
  <c r="CT24" i="92"/>
  <c r="CS24" i="92"/>
  <c r="CR24" i="92"/>
  <c r="CQ24" i="92"/>
  <c r="CP24" i="92"/>
  <c r="CO24" i="92"/>
  <c r="CN24" i="92"/>
  <c r="CM24" i="92"/>
  <c r="CL24" i="92"/>
  <c r="CK24" i="92"/>
  <c r="CJ24" i="92"/>
  <c r="CI24" i="92"/>
  <c r="CH24" i="92"/>
  <c r="CG24" i="92"/>
  <c r="CF24" i="92"/>
  <c r="CE24" i="92"/>
  <c r="CD24" i="92"/>
  <c r="CC24" i="92"/>
  <c r="CB24" i="92"/>
  <c r="CA24" i="92"/>
  <c r="BZ24" i="92"/>
  <c r="BY24" i="92"/>
  <c r="BX24" i="92"/>
  <c r="BW24" i="92"/>
  <c r="BV24" i="92"/>
  <c r="BU24" i="92"/>
  <c r="BT24" i="92"/>
  <c r="BS24" i="92"/>
  <c r="BR24" i="92"/>
  <c r="BQ24" i="92"/>
  <c r="DX22" i="92"/>
  <c r="DW22" i="92"/>
  <c r="DV22" i="92"/>
  <c r="DU22" i="92"/>
  <c r="DT22" i="92"/>
  <c r="DS22" i="92"/>
  <c r="DR22" i="92"/>
  <c r="DQ22" i="92"/>
  <c r="DP22" i="92"/>
  <c r="DO22" i="92"/>
  <c r="DN22" i="92"/>
  <c r="DM22" i="92"/>
  <c r="DL22" i="92"/>
  <c r="DK22" i="92"/>
  <c r="DJ22" i="92"/>
  <c r="DI22" i="92"/>
  <c r="DH22" i="92"/>
  <c r="DG22" i="92"/>
  <c r="DF22" i="92"/>
  <c r="DE22" i="92"/>
  <c r="DD22" i="92"/>
  <c r="DC22" i="92"/>
  <c r="DB22" i="92"/>
  <c r="DA22" i="92"/>
  <c r="CZ22" i="92"/>
  <c r="CY22" i="92"/>
  <c r="CX22" i="92"/>
  <c r="CW22" i="92"/>
  <c r="CV22" i="92"/>
  <c r="CU22" i="92"/>
  <c r="CT22" i="92"/>
  <c r="CS22" i="92"/>
  <c r="CR22" i="92"/>
  <c r="CQ22" i="92"/>
  <c r="CP22" i="92"/>
  <c r="CO22" i="92"/>
  <c r="CN22" i="92"/>
  <c r="CM22" i="92"/>
  <c r="CL22" i="92"/>
  <c r="CK22" i="92"/>
  <c r="CJ22" i="92"/>
  <c r="CI22" i="92"/>
  <c r="CH22" i="92"/>
  <c r="CG22" i="92"/>
  <c r="CF22" i="92"/>
  <c r="CE22" i="92"/>
  <c r="CD22" i="92"/>
  <c r="CC22" i="92"/>
  <c r="CB22" i="92"/>
  <c r="CA22" i="92"/>
  <c r="BZ22" i="92"/>
  <c r="BY22" i="92"/>
  <c r="BX22" i="92"/>
  <c r="BW22" i="92"/>
  <c r="BV22" i="92"/>
  <c r="BU22" i="92"/>
  <c r="BT22" i="92"/>
  <c r="BS22" i="92"/>
  <c r="BR22" i="92"/>
  <c r="BQ22" i="92"/>
  <c r="DX21" i="92"/>
  <c r="DW21" i="92"/>
  <c r="DV21" i="92"/>
  <c r="DU21" i="92"/>
  <c r="DT21" i="92"/>
  <c r="DS21" i="92"/>
  <c r="DR21" i="92"/>
  <c r="DQ21" i="92"/>
  <c r="DP21" i="92"/>
  <c r="DO21" i="92"/>
  <c r="DN21" i="92"/>
  <c r="DM21" i="92"/>
  <c r="DL21" i="92"/>
  <c r="DK21" i="92"/>
  <c r="DJ21" i="92"/>
  <c r="DI21" i="92"/>
  <c r="DH21" i="92"/>
  <c r="DG21" i="92"/>
  <c r="DF21" i="92"/>
  <c r="DE21" i="92"/>
  <c r="DD21" i="92"/>
  <c r="DC21" i="92"/>
  <c r="DB21" i="92"/>
  <c r="DA21" i="92"/>
  <c r="CZ21" i="92"/>
  <c r="CY21" i="92"/>
  <c r="CX21" i="92"/>
  <c r="CW21" i="92"/>
  <c r="CV21" i="92"/>
  <c r="CU21" i="92"/>
  <c r="CT21" i="92"/>
  <c r="CS21" i="92"/>
  <c r="CR21" i="92"/>
  <c r="CQ21" i="92"/>
  <c r="CP21" i="92"/>
  <c r="CO21" i="92"/>
  <c r="CN21" i="92"/>
  <c r="CM21" i="92"/>
  <c r="CL21" i="92"/>
  <c r="CK21" i="92"/>
  <c r="CJ21" i="92"/>
  <c r="CI21" i="92"/>
  <c r="CH21" i="92"/>
  <c r="CG21" i="92"/>
  <c r="CF21" i="92"/>
  <c r="CE21" i="92"/>
  <c r="CD21" i="92"/>
  <c r="CC21" i="92"/>
  <c r="CB21" i="92"/>
  <c r="CA21" i="92"/>
  <c r="BZ21" i="92"/>
  <c r="BY21" i="92"/>
  <c r="BX21" i="92"/>
  <c r="BW21" i="92"/>
  <c r="BV21" i="92"/>
  <c r="BU21" i="92"/>
  <c r="BT21" i="92"/>
  <c r="BS21" i="92"/>
  <c r="BR21" i="92"/>
  <c r="BQ21" i="92"/>
  <c r="DX19" i="92"/>
  <c r="DW19" i="92"/>
  <c r="DV19" i="92"/>
  <c r="DU19" i="92"/>
  <c r="DT19" i="92"/>
  <c r="DS19" i="92"/>
  <c r="DR19" i="92"/>
  <c r="DQ19" i="92"/>
  <c r="DP19" i="92"/>
  <c r="DO19" i="92"/>
  <c r="DN19" i="92"/>
  <c r="DM19" i="92"/>
  <c r="DL19" i="92"/>
  <c r="DK19" i="92"/>
  <c r="DJ19" i="92"/>
  <c r="DI19" i="92"/>
  <c r="DH19" i="92"/>
  <c r="DG19" i="92"/>
  <c r="DF19" i="92"/>
  <c r="DE19" i="92"/>
  <c r="DD19" i="92"/>
  <c r="DC19" i="92"/>
  <c r="DB19" i="92"/>
  <c r="DA19" i="92"/>
  <c r="CZ19" i="92"/>
  <c r="CY19" i="92"/>
  <c r="CX19" i="92"/>
  <c r="CW19" i="92"/>
  <c r="CV19" i="92"/>
  <c r="CU19" i="92"/>
  <c r="CT19" i="92"/>
  <c r="CS19" i="92"/>
  <c r="CR19" i="92"/>
  <c r="CQ19" i="92"/>
  <c r="CP19" i="92"/>
  <c r="CO19" i="92"/>
  <c r="CN19" i="92"/>
  <c r="CM19" i="92"/>
  <c r="CL19" i="92"/>
  <c r="CK19" i="92"/>
  <c r="CJ19" i="92"/>
  <c r="CI19" i="92"/>
  <c r="CH19" i="92"/>
  <c r="CG19" i="92"/>
  <c r="CF19" i="92"/>
  <c r="CE19" i="92"/>
  <c r="CD19" i="92"/>
  <c r="CC19" i="92"/>
  <c r="CB19" i="92"/>
  <c r="CA19" i="92"/>
  <c r="BZ19" i="92"/>
  <c r="BY19" i="92"/>
  <c r="BX19" i="92"/>
  <c r="BW19" i="92"/>
  <c r="BV19" i="92"/>
  <c r="BU19" i="92"/>
  <c r="BT19" i="92"/>
  <c r="BS19" i="92"/>
  <c r="BR19" i="92"/>
  <c r="BQ19" i="92"/>
  <c r="DX18" i="92"/>
  <c r="DW18" i="92"/>
  <c r="DV18" i="92"/>
  <c r="DU18" i="92"/>
  <c r="DT18" i="92"/>
  <c r="DS18" i="92"/>
  <c r="DR18" i="92"/>
  <c r="DQ18" i="92"/>
  <c r="DP18" i="92"/>
  <c r="DO18" i="92"/>
  <c r="DN18" i="92"/>
  <c r="DM18" i="92"/>
  <c r="DL18" i="92"/>
  <c r="DK18" i="92"/>
  <c r="DJ18" i="92"/>
  <c r="DI18" i="92"/>
  <c r="DH18" i="92"/>
  <c r="DG18" i="92"/>
  <c r="DF18" i="92"/>
  <c r="DE18" i="92"/>
  <c r="DD18" i="92"/>
  <c r="DC18" i="92"/>
  <c r="DB18" i="92"/>
  <c r="DA18" i="92"/>
  <c r="CZ18" i="92"/>
  <c r="CY18" i="92"/>
  <c r="CX18" i="92"/>
  <c r="CW18" i="92"/>
  <c r="CV18" i="92"/>
  <c r="CU18" i="92"/>
  <c r="CT18" i="92"/>
  <c r="CS18" i="92"/>
  <c r="CR18" i="92"/>
  <c r="CQ18" i="92"/>
  <c r="CP18" i="92"/>
  <c r="CO18" i="92"/>
  <c r="CN18" i="92"/>
  <c r="CM18" i="92"/>
  <c r="CL18" i="92"/>
  <c r="CK18" i="92"/>
  <c r="CJ18" i="92"/>
  <c r="CI18" i="92"/>
  <c r="CH18" i="92"/>
  <c r="CG18" i="92"/>
  <c r="CF18" i="92"/>
  <c r="CE18" i="92"/>
  <c r="CD18" i="92"/>
  <c r="CC18" i="92"/>
  <c r="CB18" i="92"/>
  <c r="CA18" i="92"/>
  <c r="BZ18" i="92"/>
  <c r="BY18" i="92"/>
  <c r="BX18" i="92"/>
  <c r="BW18" i="92"/>
  <c r="BV18" i="92"/>
  <c r="BU18" i="92"/>
  <c r="BT18" i="92"/>
  <c r="BS18" i="92"/>
  <c r="BR18" i="92"/>
  <c r="BQ18" i="92"/>
  <c r="DX17" i="92"/>
  <c r="DW17" i="92"/>
  <c r="DV17" i="92"/>
  <c r="DU17" i="92"/>
  <c r="DT17" i="92"/>
  <c r="DS17" i="92"/>
  <c r="DR17" i="92"/>
  <c r="DQ17" i="92"/>
  <c r="DP17" i="92"/>
  <c r="DO17" i="92"/>
  <c r="DN17" i="92"/>
  <c r="DM17" i="92"/>
  <c r="DL17" i="92"/>
  <c r="DK17" i="92"/>
  <c r="DJ17" i="92"/>
  <c r="DI17" i="92"/>
  <c r="DH17" i="92"/>
  <c r="DG17" i="92"/>
  <c r="DF17" i="92"/>
  <c r="DE17" i="92"/>
  <c r="DD17" i="92"/>
  <c r="DC17" i="92"/>
  <c r="DB17" i="92"/>
  <c r="DA17" i="92"/>
  <c r="CZ17" i="92"/>
  <c r="CY17" i="92"/>
  <c r="CX17" i="92"/>
  <c r="CW17" i="92"/>
  <c r="CV17" i="92"/>
  <c r="CU17" i="92"/>
  <c r="CT17" i="92"/>
  <c r="CS17" i="92"/>
  <c r="CR17" i="92"/>
  <c r="CQ17" i="92"/>
  <c r="CP17" i="92"/>
  <c r="CO17" i="92"/>
  <c r="CN17" i="92"/>
  <c r="CM17" i="92"/>
  <c r="CL17" i="92"/>
  <c r="CK17" i="92"/>
  <c r="CJ17" i="92"/>
  <c r="CI17" i="92"/>
  <c r="CH17" i="92"/>
  <c r="CG17" i="92"/>
  <c r="CF17" i="92"/>
  <c r="CE17" i="92"/>
  <c r="CD17" i="92"/>
  <c r="CC17" i="92"/>
  <c r="CB17" i="92"/>
  <c r="CA17" i="92"/>
  <c r="BZ17" i="92"/>
  <c r="BY17" i="92"/>
  <c r="BX17" i="92"/>
  <c r="BW17" i="92"/>
  <c r="BV17" i="92"/>
  <c r="BU17" i="92"/>
  <c r="BT17" i="92"/>
  <c r="BS17" i="92"/>
  <c r="BR17" i="92"/>
  <c r="BQ17" i="92"/>
  <c r="AA39" i="38"/>
  <c r="AB39" i="38"/>
  <c r="AB22" i="38"/>
  <c r="AB23" i="38"/>
  <c r="AB24" i="38"/>
  <c r="AB25" i="38"/>
  <c r="AB26" i="38"/>
  <c r="AB27" i="38"/>
  <c r="AB28" i="38"/>
  <c r="AB29" i="38"/>
  <c r="AB30" i="38"/>
  <c r="AB31" i="38"/>
  <c r="AB32" i="38"/>
  <c r="AB33" i="38"/>
  <c r="AB34" i="38"/>
  <c r="AB35" i="38"/>
  <c r="AB36" i="38"/>
  <c r="AB37" i="38"/>
  <c r="AB38" i="38"/>
  <c r="AB21" i="38"/>
  <c r="AA22" i="38"/>
  <c r="AA23" i="38"/>
  <c r="AA24" i="38"/>
  <c r="AA25" i="38"/>
  <c r="AA26" i="38"/>
  <c r="AA27" i="38"/>
  <c r="AA28" i="38"/>
  <c r="AA29" i="38"/>
  <c r="AA30" i="38"/>
  <c r="AA31" i="38"/>
  <c r="AA32" i="38"/>
  <c r="AA33" i="38"/>
  <c r="AA34" i="38"/>
  <c r="AA35" i="38"/>
  <c r="AA36" i="38"/>
  <c r="AA37" i="38"/>
  <c r="AA38" i="38"/>
  <c r="C43" i="100" l="1"/>
  <c r="C20" i="100" l="1"/>
  <c r="C12" i="100"/>
  <c r="C13" i="100"/>
  <c r="C21" i="100"/>
  <c r="C28" i="100"/>
  <c r="C29" i="100"/>
  <c r="C36" i="100"/>
  <c r="C37" i="100"/>
  <c r="C14" i="100"/>
  <c r="C22" i="100"/>
  <c r="C30" i="100"/>
  <c r="C38" i="100"/>
  <c r="C7" i="100"/>
  <c r="C15" i="100"/>
  <c r="C23" i="100"/>
  <c r="C31" i="100"/>
  <c r="C39" i="100"/>
  <c r="C8" i="100"/>
  <c r="C16" i="100"/>
  <c r="C24" i="100"/>
  <c r="C32" i="100"/>
  <c r="C40" i="100"/>
  <c r="C9" i="100"/>
  <c r="C17" i="100"/>
  <c r="C25" i="100"/>
  <c r="C33" i="100"/>
  <c r="C41" i="100"/>
  <c r="C10" i="100"/>
  <c r="C18" i="100"/>
  <c r="C26" i="100"/>
  <c r="C34" i="100"/>
  <c r="C42" i="100"/>
  <c r="C11" i="100"/>
  <c r="C19" i="100"/>
  <c r="C27" i="100"/>
  <c r="C35" i="100"/>
  <c r="C42" i="99" l="1"/>
  <c r="F42" i="99"/>
  <c r="H42" i="99"/>
  <c r="K42" i="99"/>
  <c r="M42" i="99"/>
  <c r="P42" i="99"/>
  <c r="R42" i="99"/>
  <c r="U42" i="99"/>
  <c r="C41" i="99"/>
  <c r="C40" i="99"/>
  <c r="C39" i="99"/>
  <c r="C38" i="99"/>
  <c r="C37" i="99"/>
  <c r="C36" i="99"/>
  <c r="C35" i="99"/>
  <c r="C34" i="99"/>
  <c r="C33" i="99"/>
  <c r="C32" i="99"/>
  <c r="C31" i="99"/>
  <c r="C30" i="99"/>
  <c r="C29" i="99"/>
  <c r="C28" i="99"/>
  <c r="C27" i="99"/>
  <c r="C26" i="99"/>
  <c r="C25" i="99"/>
  <c r="C24" i="99"/>
  <c r="C23" i="99"/>
  <c r="C22" i="99"/>
  <c r="C21" i="99"/>
  <c r="C20" i="99"/>
  <c r="C19" i="99"/>
  <c r="C18" i="99"/>
  <c r="C17" i="99"/>
  <c r="C16" i="99"/>
  <c r="C15" i="99"/>
  <c r="C14" i="99"/>
  <c r="C13" i="99"/>
  <c r="C12" i="99"/>
  <c r="C11" i="99"/>
  <c r="H17" i="99"/>
  <c r="U41" i="99" l="1"/>
  <c r="R41" i="99"/>
  <c r="U40" i="99"/>
  <c r="R40" i="99"/>
  <c r="U39" i="99"/>
  <c r="R39" i="99"/>
  <c r="U38" i="99"/>
  <c r="R38" i="99"/>
  <c r="U37" i="99"/>
  <c r="R37" i="99"/>
  <c r="U36" i="99"/>
  <c r="R36" i="99"/>
  <c r="U35" i="99"/>
  <c r="R35" i="99"/>
  <c r="U34" i="99"/>
  <c r="R34" i="99"/>
  <c r="U33" i="99"/>
  <c r="R33" i="99"/>
  <c r="U32" i="99"/>
  <c r="R32" i="99"/>
  <c r="U31" i="99"/>
  <c r="R31" i="99"/>
  <c r="U30" i="99"/>
  <c r="R30" i="99"/>
  <c r="U29" i="99"/>
  <c r="R29" i="99"/>
  <c r="U28" i="99"/>
  <c r="R28" i="99"/>
  <c r="U27" i="99"/>
  <c r="R27" i="99"/>
  <c r="U26" i="99"/>
  <c r="R26" i="99"/>
  <c r="U25" i="99"/>
  <c r="R25" i="99"/>
  <c r="U24" i="99"/>
  <c r="R24" i="99"/>
  <c r="U23" i="99"/>
  <c r="R23" i="99"/>
  <c r="U22" i="99"/>
  <c r="R22" i="99"/>
  <c r="U21" i="99"/>
  <c r="R21" i="99"/>
  <c r="U20" i="99"/>
  <c r="R20" i="99"/>
  <c r="U19" i="99"/>
  <c r="R19" i="99"/>
  <c r="U18" i="99"/>
  <c r="R18" i="99"/>
  <c r="U17" i="99"/>
  <c r="R17" i="99"/>
  <c r="U16" i="99"/>
  <c r="R16" i="99"/>
  <c r="U15" i="99"/>
  <c r="R15" i="99"/>
  <c r="U14" i="99"/>
  <c r="R14" i="99"/>
  <c r="U13" i="99"/>
  <c r="R13" i="99"/>
  <c r="U12" i="99"/>
  <c r="R12" i="99"/>
  <c r="U11" i="99"/>
  <c r="R11" i="99"/>
  <c r="U10" i="99"/>
  <c r="R10" i="99"/>
  <c r="P41" i="99"/>
  <c r="M41" i="99"/>
  <c r="P40" i="99"/>
  <c r="M40" i="99"/>
  <c r="P39" i="99"/>
  <c r="M39" i="99"/>
  <c r="P38" i="99"/>
  <c r="M38" i="99"/>
  <c r="P37" i="99"/>
  <c r="M37" i="99"/>
  <c r="P36" i="99"/>
  <c r="M36" i="99"/>
  <c r="P35" i="99"/>
  <c r="M35" i="99"/>
  <c r="P34" i="99"/>
  <c r="M34" i="99"/>
  <c r="P33" i="99"/>
  <c r="M33" i="99"/>
  <c r="P32" i="99"/>
  <c r="M32" i="99"/>
  <c r="P31" i="99"/>
  <c r="M31" i="99"/>
  <c r="P30" i="99"/>
  <c r="M30" i="99"/>
  <c r="P29" i="99"/>
  <c r="M29" i="99"/>
  <c r="P28" i="99"/>
  <c r="M28" i="99"/>
  <c r="P27" i="99"/>
  <c r="M27" i="99"/>
  <c r="P26" i="99"/>
  <c r="M26" i="99"/>
  <c r="P25" i="99"/>
  <c r="M25" i="99"/>
  <c r="P24" i="99"/>
  <c r="M24" i="99"/>
  <c r="P23" i="99"/>
  <c r="M23" i="99"/>
  <c r="P22" i="99"/>
  <c r="M22" i="99"/>
  <c r="P21" i="99"/>
  <c r="M21" i="99"/>
  <c r="P20" i="99"/>
  <c r="M20" i="99"/>
  <c r="P19" i="99"/>
  <c r="M19" i="99"/>
  <c r="P18" i="99"/>
  <c r="M18" i="99"/>
  <c r="P17" i="99"/>
  <c r="M17" i="99"/>
  <c r="P16" i="99"/>
  <c r="M16" i="99"/>
  <c r="P15" i="99"/>
  <c r="M15" i="99"/>
  <c r="P14" i="99"/>
  <c r="M14" i="99"/>
  <c r="P13" i="99"/>
  <c r="M13" i="99"/>
  <c r="P12" i="99"/>
  <c r="M12" i="99"/>
  <c r="P11" i="99"/>
  <c r="M11" i="99"/>
  <c r="P10" i="99"/>
  <c r="M10" i="99"/>
  <c r="K41" i="99"/>
  <c r="H41" i="99"/>
  <c r="K40" i="99"/>
  <c r="H40" i="99"/>
  <c r="K39" i="99"/>
  <c r="H39" i="99"/>
  <c r="K38" i="99"/>
  <c r="H38" i="99"/>
  <c r="K37" i="99"/>
  <c r="H37" i="99"/>
  <c r="K36" i="99"/>
  <c r="H36" i="99"/>
  <c r="K35" i="99"/>
  <c r="H35" i="99"/>
  <c r="K34" i="99"/>
  <c r="H34" i="99"/>
  <c r="K33" i="99"/>
  <c r="H33" i="99"/>
  <c r="K32" i="99"/>
  <c r="H32" i="99"/>
  <c r="K31" i="99"/>
  <c r="H31" i="99"/>
  <c r="K30" i="99"/>
  <c r="H30" i="99"/>
  <c r="K29" i="99"/>
  <c r="H29" i="99"/>
  <c r="K28" i="99"/>
  <c r="H28" i="99"/>
  <c r="K27" i="99"/>
  <c r="H27" i="99"/>
  <c r="K26" i="99"/>
  <c r="H26" i="99"/>
  <c r="K25" i="99"/>
  <c r="H25" i="99"/>
  <c r="K24" i="99"/>
  <c r="H24" i="99"/>
  <c r="K23" i="99"/>
  <c r="H23" i="99"/>
  <c r="K22" i="99"/>
  <c r="H22" i="99"/>
  <c r="K21" i="99"/>
  <c r="H21" i="99"/>
  <c r="K20" i="99"/>
  <c r="H20" i="99"/>
  <c r="K19" i="99"/>
  <c r="H19" i="99"/>
  <c r="K18" i="99"/>
  <c r="H18" i="99"/>
  <c r="K17" i="99"/>
  <c r="K16" i="99"/>
  <c r="H16" i="99"/>
  <c r="K15" i="99"/>
  <c r="H15" i="99"/>
  <c r="K14" i="99"/>
  <c r="H14" i="99"/>
  <c r="K13" i="99"/>
  <c r="H13" i="99"/>
  <c r="K12" i="99"/>
  <c r="H12" i="99"/>
  <c r="K11" i="99"/>
  <c r="H11" i="99"/>
  <c r="K10" i="99"/>
  <c r="H10" i="99"/>
  <c r="F41" i="99"/>
  <c r="F40" i="99"/>
  <c r="F39" i="99"/>
  <c r="F38" i="99"/>
  <c r="F37" i="99"/>
  <c r="F36" i="99"/>
  <c r="F35" i="99"/>
  <c r="F34" i="99"/>
  <c r="F33" i="99"/>
  <c r="F32" i="99"/>
  <c r="F31" i="99"/>
  <c r="F30" i="99"/>
  <c r="F29" i="99"/>
  <c r="F28" i="99"/>
  <c r="F27" i="99"/>
  <c r="F26" i="99"/>
  <c r="F25" i="99"/>
  <c r="F24" i="99"/>
  <c r="F23" i="99"/>
  <c r="F22" i="99"/>
  <c r="F21" i="99"/>
  <c r="F20" i="99"/>
  <c r="F19" i="99"/>
  <c r="F18" i="99"/>
  <c r="F17" i="99"/>
  <c r="F16" i="99"/>
  <c r="F15" i="99"/>
  <c r="F14" i="99"/>
  <c r="F13" i="99"/>
  <c r="F12" i="99"/>
  <c r="F11" i="99"/>
  <c r="C10" i="99" l="1"/>
  <c r="F10" i="99" l="1"/>
  <c r="S206" i="38"/>
  <c r="P206" i="38"/>
  <c r="M206" i="38"/>
  <c r="J206" i="38"/>
  <c r="G206" i="38"/>
  <c r="D206" i="38"/>
  <c r="S173" i="38"/>
  <c r="P173" i="38"/>
  <c r="M173" i="38"/>
  <c r="J173" i="38"/>
  <c r="G173" i="38"/>
  <c r="D173" i="38"/>
  <c r="S106" i="38"/>
  <c r="P106" i="38"/>
  <c r="M106" i="38"/>
  <c r="J106" i="38"/>
  <c r="G106" i="38"/>
  <c r="D106" i="38"/>
  <c r="Y73" i="38"/>
  <c r="V73" i="38"/>
  <c r="S73" i="38"/>
  <c r="P73" i="38"/>
  <c r="M73" i="38"/>
  <c r="J73" i="38"/>
  <c r="G73" i="38"/>
  <c r="D73" i="38"/>
  <c r="BQ113" i="92" l="1"/>
  <c r="BK43" i="92" l="1"/>
  <c r="BI43" i="92"/>
  <c r="BH43" i="92"/>
  <c r="BG43" i="92"/>
  <c r="BF43" i="92"/>
  <c r="BE43" i="92"/>
  <c r="BD43" i="92"/>
  <c r="BC43" i="92"/>
  <c r="BB43" i="92"/>
  <c r="BA43" i="92"/>
  <c r="AZ43" i="92"/>
  <c r="AY43" i="92"/>
  <c r="AX43" i="92"/>
  <c r="AW43" i="92"/>
  <c r="BK42" i="92"/>
  <c r="BI42" i="92"/>
  <c r="BH42" i="92"/>
  <c r="BG42" i="92"/>
  <c r="BF42" i="92"/>
  <c r="BE42" i="92"/>
  <c r="BD42" i="92"/>
  <c r="BC42" i="92"/>
  <c r="BB42" i="92"/>
  <c r="BA42" i="92"/>
  <c r="AZ42" i="92"/>
  <c r="AY42" i="92"/>
  <c r="AX42" i="92"/>
  <c r="AW42" i="92"/>
  <c r="BK41" i="92"/>
  <c r="BI41" i="92"/>
  <c r="BH41" i="92"/>
  <c r="BG41" i="92"/>
  <c r="BF41" i="92"/>
  <c r="BE41" i="92"/>
  <c r="BD41" i="92"/>
  <c r="BC41" i="92"/>
  <c r="BB41" i="92"/>
  <c r="BA41" i="92"/>
  <c r="AZ41" i="92"/>
  <c r="AY41" i="92"/>
  <c r="AX41" i="92"/>
  <c r="AW41" i="92"/>
  <c r="BK40" i="92"/>
  <c r="BI40" i="92"/>
  <c r="BH40" i="92"/>
  <c r="BG40" i="92"/>
  <c r="BF40" i="92"/>
  <c r="BE40" i="92"/>
  <c r="BD40" i="92"/>
  <c r="BC40" i="92"/>
  <c r="BB40" i="92"/>
  <c r="BA40" i="92"/>
  <c r="AZ40" i="92"/>
  <c r="AY40" i="92"/>
  <c r="AX40" i="92"/>
  <c r="AW40" i="92"/>
  <c r="BK39" i="92"/>
  <c r="BI39" i="92"/>
  <c r="BH39" i="92"/>
  <c r="BG39" i="92"/>
  <c r="BF39" i="92"/>
  <c r="BE39" i="92"/>
  <c r="BD39" i="92"/>
  <c r="BC39" i="92"/>
  <c r="BB39" i="92"/>
  <c r="BA39" i="92"/>
  <c r="AZ39" i="92"/>
  <c r="AY39" i="92"/>
  <c r="AX39" i="92"/>
  <c r="AW39" i="92"/>
  <c r="M33" i="21"/>
  <c r="BA31" i="98" l="1"/>
  <c r="AY31" i="98"/>
  <c r="BA30" i="98"/>
  <c r="AY30" i="98"/>
  <c r="AW31" i="98"/>
  <c r="AU31" i="98"/>
  <c r="AW30" i="98"/>
  <c r="AU30" i="98"/>
  <c r="AS31" i="98"/>
  <c r="AQ31" i="98"/>
  <c r="AS30" i="98"/>
  <c r="AQ30" i="98"/>
  <c r="AP31" i="98"/>
  <c r="AP30" i="98"/>
  <c r="AO31" i="98"/>
  <c r="AO30" i="98"/>
  <c r="AN31" i="98"/>
  <c r="AN30" i="98"/>
  <c r="AM31" i="98"/>
  <c r="AM30" i="98"/>
  <c r="AL31" i="98"/>
  <c r="AL30" i="98"/>
  <c r="AK31" i="98"/>
  <c r="AK30" i="98"/>
  <c r="AI31" i="98"/>
  <c r="AG31" i="98"/>
  <c r="AI30" i="98"/>
  <c r="AG30" i="98"/>
  <c r="AE31" i="98"/>
  <c r="AC31" i="98"/>
  <c r="AA31" i="98"/>
  <c r="Y31" i="98"/>
  <c r="AA30" i="98"/>
  <c r="Y30" i="98"/>
  <c r="W31" i="98"/>
  <c r="U31" i="98"/>
  <c r="W30" i="98"/>
  <c r="U30" i="98"/>
  <c r="T31" i="98"/>
  <c r="T30" i="98"/>
  <c r="S31" i="98"/>
  <c r="S30" i="98"/>
  <c r="R31" i="98"/>
  <c r="R30" i="98"/>
  <c r="Q31" i="98"/>
  <c r="Q30" i="98"/>
  <c r="P31" i="98"/>
  <c r="P30" i="98"/>
  <c r="O31" i="98"/>
  <c r="O30" i="98"/>
  <c r="M31" i="98"/>
  <c r="K31" i="98"/>
  <c r="M30" i="98"/>
  <c r="K30" i="98"/>
  <c r="I31" i="98"/>
  <c r="G31" i="98"/>
  <c r="I30" i="98"/>
  <c r="G30" i="98"/>
  <c r="C31" i="98"/>
  <c r="AE30" i="98"/>
  <c r="AC30" i="98"/>
  <c r="E31" i="98"/>
  <c r="E30" i="98"/>
  <c r="C30" i="98"/>
  <c r="L58" i="98" l="1"/>
  <c r="L57" i="98"/>
  <c r="M57" i="98"/>
  <c r="M52" i="98"/>
  <c r="L52" i="98"/>
  <c r="M51" i="98"/>
  <c r="L51" i="98"/>
  <c r="S58" i="98"/>
  <c r="S57" i="98"/>
  <c r="Q58" i="98"/>
  <c r="Q57" i="98"/>
  <c r="R58" i="98"/>
  <c r="R57" i="98"/>
  <c r="P58" i="98"/>
  <c r="P57" i="98"/>
  <c r="M58" i="98"/>
  <c r="K57" i="98"/>
  <c r="K58" i="98"/>
  <c r="I55" i="98"/>
  <c r="I58" i="98"/>
  <c r="S52" i="98"/>
  <c r="S51" i="98"/>
  <c r="Q52" i="98"/>
  <c r="Q51" i="98"/>
  <c r="R52" i="98"/>
  <c r="R51" i="98"/>
  <c r="P52" i="98"/>
  <c r="P51" i="98"/>
  <c r="K52" i="98"/>
  <c r="K51" i="98"/>
  <c r="J51" i="98"/>
  <c r="J56" i="98"/>
  <c r="J55" i="98"/>
  <c r="I56" i="98"/>
  <c r="G56" i="98"/>
  <c r="G53" i="98"/>
  <c r="F57" i="98"/>
  <c r="T206" i="38" l="1"/>
  <c r="R206" i="38"/>
  <c r="Q206" i="38"/>
  <c r="O206" i="38"/>
  <c r="N206" i="38"/>
  <c r="L206" i="38"/>
  <c r="K206" i="38"/>
  <c r="I206" i="38"/>
  <c r="H206" i="38"/>
  <c r="F206" i="38"/>
  <c r="E206" i="38"/>
  <c r="C206" i="38"/>
  <c r="T173" i="38"/>
  <c r="R173" i="38"/>
  <c r="Q173" i="38"/>
  <c r="O173" i="38"/>
  <c r="N173" i="38"/>
  <c r="L173" i="38"/>
  <c r="K173" i="38"/>
  <c r="I173" i="38"/>
  <c r="H173" i="38"/>
  <c r="F173" i="38"/>
  <c r="E173" i="38"/>
  <c r="C173" i="38"/>
  <c r="D140" i="38"/>
  <c r="E140" i="38"/>
  <c r="F140" i="38"/>
  <c r="H140" i="38"/>
  <c r="I140" i="38"/>
  <c r="J140" i="38"/>
  <c r="L140" i="38"/>
  <c r="M140" i="38"/>
  <c r="N140" i="38"/>
  <c r="P140" i="38"/>
  <c r="Q140" i="38"/>
  <c r="R140" i="38"/>
  <c r="T106" i="38"/>
  <c r="R106" i="38"/>
  <c r="Q106" i="38"/>
  <c r="O106" i="38"/>
  <c r="N106" i="38"/>
  <c r="L106" i="38"/>
  <c r="K106" i="38"/>
  <c r="I106" i="38"/>
  <c r="H106" i="38"/>
  <c r="F106" i="38"/>
  <c r="E106" i="38"/>
  <c r="C106" i="38"/>
  <c r="Z73" i="38"/>
  <c r="X73" i="38"/>
  <c r="W73" i="38"/>
  <c r="U73" i="38"/>
  <c r="T73" i="38"/>
  <c r="R73" i="38"/>
  <c r="Q73" i="38"/>
  <c r="O73" i="38"/>
  <c r="N73" i="38"/>
  <c r="L73" i="38"/>
  <c r="K73" i="38"/>
  <c r="I73" i="38"/>
  <c r="H73" i="38"/>
  <c r="F73" i="38"/>
  <c r="E73" i="38"/>
  <c r="T121" i="38"/>
  <c r="S121" i="38"/>
  <c r="O138" i="38"/>
  <c r="O137" i="38"/>
  <c r="O136" i="38"/>
  <c r="O135" i="38"/>
  <c r="O134" i="38"/>
  <c r="O133" i="38"/>
  <c r="O132" i="38"/>
  <c r="O131" i="38"/>
  <c r="O130" i="38"/>
  <c r="O129" i="38"/>
  <c r="O128" i="38"/>
  <c r="O127" i="38"/>
  <c r="O126" i="38"/>
  <c r="O125" i="38"/>
  <c r="O124" i="38"/>
  <c r="O123" i="38"/>
  <c r="O122" i="38"/>
  <c r="O121" i="38"/>
  <c r="K138" i="38"/>
  <c r="K137" i="38"/>
  <c r="K136" i="38"/>
  <c r="K135" i="38"/>
  <c r="K134" i="38"/>
  <c r="K133" i="38"/>
  <c r="K132" i="38"/>
  <c r="K131" i="38"/>
  <c r="K130" i="38"/>
  <c r="K129" i="38"/>
  <c r="K128" i="38"/>
  <c r="K127" i="38"/>
  <c r="K126" i="38"/>
  <c r="K125" i="38"/>
  <c r="K124" i="38"/>
  <c r="K123" i="38"/>
  <c r="K122" i="38"/>
  <c r="K121" i="38"/>
  <c r="G138" i="38"/>
  <c r="G137" i="38"/>
  <c r="G136" i="38"/>
  <c r="G135" i="38"/>
  <c r="G134" i="38"/>
  <c r="G133" i="38"/>
  <c r="G132" i="38"/>
  <c r="G131" i="38"/>
  <c r="G130" i="38"/>
  <c r="G129" i="38"/>
  <c r="G128" i="38"/>
  <c r="G127" i="38"/>
  <c r="G126" i="38"/>
  <c r="G125" i="38"/>
  <c r="G124" i="38"/>
  <c r="G123" i="38"/>
  <c r="G122" i="38"/>
  <c r="G121" i="38"/>
  <c r="C133" i="38"/>
  <c r="C122" i="38"/>
  <c r="C123" i="38"/>
  <c r="C124" i="38"/>
  <c r="C125" i="38"/>
  <c r="C126" i="38"/>
  <c r="C127" i="38"/>
  <c r="C128" i="38"/>
  <c r="C129" i="38"/>
  <c r="C130" i="38"/>
  <c r="C131" i="38"/>
  <c r="C132" i="38"/>
  <c r="C134" i="38"/>
  <c r="C135" i="38"/>
  <c r="C136" i="38"/>
  <c r="C137" i="38"/>
  <c r="C138" i="38"/>
  <c r="C121" i="38"/>
  <c r="J53" i="98"/>
  <c r="J54" i="98"/>
  <c r="I54" i="98"/>
  <c r="I53" i="98"/>
  <c r="F56" i="98"/>
  <c r="G54" i="98"/>
  <c r="F55" i="98" s="1"/>
  <c r="F58" i="98"/>
  <c r="J52" i="98"/>
  <c r="I52" i="98"/>
  <c r="E57" i="98" s="1"/>
  <c r="I51" i="98"/>
  <c r="G52" i="98"/>
  <c r="E55" i="98" s="1"/>
  <c r="G51" i="98"/>
  <c r="E56" i="98" s="1"/>
  <c r="F52" i="98"/>
  <c r="E53" i="98" s="1"/>
  <c r="F51" i="98"/>
  <c r="E54" i="98" s="1"/>
  <c r="J58" i="98"/>
  <c r="G58" i="98"/>
  <c r="G57" i="98"/>
  <c r="F54" i="98"/>
  <c r="E52" i="98"/>
  <c r="E58" i="98" l="1"/>
  <c r="AV202" i="92"/>
  <c r="AT202" i="92"/>
  <c r="AS202" i="92"/>
  <c r="AR202" i="92"/>
  <c r="AQ202" i="92"/>
  <c r="AP202" i="92"/>
  <c r="AO202" i="92"/>
  <c r="AN202" i="92"/>
  <c r="AM202" i="92"/>
  <c r="AL202" i="92"/>
  <c r="AK202" i="92"/>
  <c r="AJ202" i="92"/>
  <c r="AI202" i="92"/>
  <c r="AH202" i="92"/>
  <c r="AG202" i="92"/>
  <c r="AE202" i="92"/>
  <c r="AD202" i="92"/>
  <c r="AC202" i="92"/>
  <c r="AB202" i="92"/>
  <c r="AA202" i="92"/>
  <c r="Z202" i="92"/>
  <c r="Y202" i="92"/>
  <c r="X202" i="92"/>
  <c r="W202" i="92"/>
  <c r="V202" i="92"/>
  <c r="U202" i="92"/>
  <c r="T202" i="92"/>
  <c r="S202" i="92"/>
  <c r="R202" i="92"/>
  <c r="P202" i="92"/>
  <c r="O202" i="92"/>
  <c r="N202" i="92"/>
  <c r="M202" i="92"/>
  <c r="L202" i="92"/>
  <c r="K202" i="92"/>
  <c r="J202" i="92"/>
  <c r="I202" i="92"/>
  <c r="H202" i="92"/>
  <c r="G202" i="92"/>
  <c r="F202" i="92"/>
  <c r="E202" i="92"/>
  <c r="D202" i="92"/>
  <c r="AV201" i="92"/>
  <c r="AT201" i="92"/>
  <c r="AS201" i="92"/>
  <c r="AR201" i="92"/>
  <c r="AQ201" i="92"/>
  <c r="AP201" i="92"/>
  <c r="AO201" i="92"/>
  <c r="AN201" i="92"/>
  <c r="AM201" i="92"/>
  <c r="AL201" i="92"/>
  <c r="AK201" i="92"/>
  <c r="AJ201" i="92"/>
  <c r="AI201" i="92"/>
  <c r="AH201" i="92"/>
  <c r="AG201" i="92"/>
  <c r="AE201" i="92"/>
  <c r="AD201" i="92"/>
  <c r="AC201" i="92"/>
  <c r="AB201" i="92"/>
  <c r="AA201" i="92"/>
  <c r="Z201" i="92"/>
  <c r="Y201" i="92"/>
  <c r="X201" i="92"/>
  <c r="W201" i="92"/>
  <c r="V201" i="92"/>
  <c r="U201" i="92"/>
  <c r="T201" i="92"/>
  <c r="S201" i="92"/>
  <c r="R201" i="92"/>
  <c r="P201" i="92"/>
  <c r="O201" i="92"/>
  <c r="N201" i="92"/>
  <c r="M201" i="92"/>
  <c r="L201" i="92"/>
  <c r="K201" i="92"/>
  <c r="J201" i="92"/>
  <c r="I201" i="92"/>
  <c r="H201" i="92"/>
  <c r="G201" i="92"/>
  <c r="F201" i="92"/>
  <c r="E201" i="92"/>
  <c r="D201" i="92"/>
  <c r="AV200" i="92"/>
  <c r="AT200" i="92"/>
  <c r="AS200" i="92"/>
  <c r="AR200" i="92"/>
  <c r="AQ200" i="92"/>
  <c r="AP200" i="92"/>
  <c r="AO200" i="92"/>
  <c r="AN200" i="92"/>
  <c r="AM200" i="92"/>
  <c r="AL200" i="92"/>
  <c r="AK200" i="92"/>
  <c r="AJ200" i="92"/>
  <c r="AI200" i="92"/>
  <c r="AH200" i="92"/>
  <c r="AG200" i="92"/>
  <c r="AE200" i="92"/>
  <c r="AD200" i="92"/>
  <c r="AC200" i="92"/>
  <c r="AB200" i="92"/>
  <c r="AA200" i="92"/>
  <c r="Z200" i="92"/>
  <c r="Y200" i="92"/>
  <c r="X200" i="92"/>
  <c r="W200" i="92"/>
  <c r="V200" i="92"/>
  <c r="U200" i="92"/>
  <c r="T200" i="92"/>
  <c r="S200" i="92"/>
  <c r="R200" i="92"/>
  <c r="P200" i="92"/>
  <c r="O200" i="92"/>
  <c r="N200" i="92"/>
  <c r="M200" i="92"/>
  <c r="L200" i="92"/>
  <c r="K200" i="92"/>
  <c r="J200" i="92"/>
  <c r="I200" i="92"/>
  <c r="H200" i="92"/>
  <c r="G200" i="92"/>
  <c r="F200" i="92"/>
  <c r="E200" i="92"/>
  <c r="D200" i="92"/>
  <c r="AV199" i="92"/>
  <c r="AT199" i="92"/>
  <c r="AS199" i="92"/>
  <c r="AR199" i="92"/>
  <c r="AQ199" i="92"/>
  <c r="AP199" i="92"/>
  <c r="AO199" i="92"/>
  <c r="AN199" i="92"/>
  <c r="AM199" i="92"/>
  <c r="AL199" i="92"/>
  <c r="AK199" i="92"/>
  <c r="AJ199" i="92"/>
  <c r="AI199" i="92"/>
  <c r="AH199" i="92"/>
  <c r="AG199" i="92"/>
  <c r="AE199" i="92"/>
  <c r="AD199" i="92"/>
  <c r="AC199" i="92"/>
  <c r="AB199" i="92"/>
  <c r="AA199" i="92"/>
  <c r="Z199" i="92"/>
  <c r="Y199" i="92"/>
  <c r="X199" i="92"/>
  <c r="W199" i="92"/>
  <c r="V199" i="92"/>
  <c r="U199" i="92"/>
  <c r="T199" i="92"/>
  <c r="S199" i="92"/>
  <c r="R199" i="92"/>
  <c r="P199" i="92"/>
  <c r="O199" i="92"/>
  <c r="N199" i="92"/>
  <c r="M199" i="92"/>
  <c r="L199" i="92"/>
  <c r="K199" i="92"/>
  <c r="J199" i="92"/>
  <c r="I199" i="92"/>
  <c r="H199" i="92"/>
  <c r="G199" i="92"/>
  <c r="F199" i="92"/>
  <c r="E199" i="92"/>
  <c r="D199" i="92"/>
  <c r="AV198" i="92"/>
  <c r="AT198" i="92"/>
  <c r="AS198" i="92"/>
  <c r="AR198" i="92"/>
  <c r="AQ198" i="92"/>
  <c r="AP198" i="92"/>
  <c r="AO198" i="92"/>
  <c r="AN198" i="92"/>
  <c r="AM198" i="92"/>
  <c r="AL198" i="92"/>
  <c r="AK198" i="92"/>
  <c r="AJ198" i="92"/>
  <c r="AI198" i="92"/>
  <c r="AH198" i="92"/>
  <c r="AG198" i="92"/>
  <c r="AE198" i="92"/>
  <c r="AD198" i="92"/>
  <c r="AC198" i="92"/>
  <c r="AB198" i="92"/>
  <c r="AA198" i="92"/>
  <c r="Z198" i="92"/>
  <c r="Y198" i="92"/>
  <c r="X198" i="92"/>
  <c r="W198" i="92"/>
  <c r="V198" i="92"/>
  <c r="U198" i="92"/>
  <c r="T198" i="92"/>
  <c r="S198" i="92"/>
  <c r="R198" i="92"/>
  <c r="P198" i="92"/>
  <c r="O198" i="92"/>
  <c r="N198" i="92"/>
  <c r="M198" i="92"/>
  <c r="L198" i="92"/>
  <c r="K198" i="92"/>
  <c r="J198" i="92"/>
  <c r="I198" i="92"/>
  <c r="H198" i="92"/>
  <c r="G198" i="92"/>
  <c r="F198" i="92"/>
  <c r="E198" i="92"/>
  <c r="D198" i="92"/>
  <c r="AV164" i="92"/>
  <c r="AT164" i="92"/>
  <c r="AS164" i="92"/>
  <c r="AR164" i="92"/>
  <c r="AQ164" i="92"/>
  <c r="AP164" i="92"/>
  <c r="AO164" i="92"/>
  <c r="AN164" i="92"/>
  <c r="AM164" i="92"/>
  <c r="AL164" i="92"/>
  <c r="AK164" i="92"/>
  <c r="AJ164" i="92"/>
  <c r="AI164" i="92"/>
  <c r="AH164" i="92"/>
  <c r="AG164" i="92"/>
  <c r="AE164" i="92"/>
  <c r="AD164" i="92"/>
  <c r="AC164" i="92"/>
  <c r="AB164" i="92"/>
  <c r="AA164" i="92"/>
  <c r="Z164" i="92"/>
  <c r="Y164" i="92"/>
  <c r="X164" i="92"/>
  <c r="W164" i="92"/>
  <c r="V164" i="92"/>
  <c r="U164" i="92"/>
  <c r="T164" i="92"/>
  <c r="S164" i="92"/>
  <c r="R164" i="92"/>
  <c r="P164" i="92"/>
  <c r="O164" i="92"/>
  <c r="N164" i="92"/>
  <c r="M164" i="92"/>
  <c r="L164" i="92"/>
  <c r="K164" i="92"/>
  <c r="J164" i="92"/>
  <c r="I164" i="92"/>
  <c r="H164" i="92"/>
  <c r="G164" i="92"/>
  <c r="F164" i="92"/>
  <c r="E164" i="92"/>
  <c r="D164" i="92"/>
  <c r="AV163" i="92"/>
  <c r="AT163" i="92"/>
  <c r="AS163" i="92"/>
  <c r="AR163" i="92"/>
  <c r="AQ163" i="92"/>
  <c r="AP163" i="92"/>
  <c r="AO163" i="92"/>
  <c r="AN163" i="92"/>
  <c r="AM163" i="92"/>
  <c r="AL163" i="92"/>
  <c r="AK163" i="92"/>
  <c r="AJ163" i="92"/>
  <c r="AI163" i="92"/>
  <c r="AH163" i="92"/>
  <c r="AG163" i="92"/>
  <c r="AE163" i="92"/>
  <c r="AD163" i="92"/>
  <c r="AC163" i="92"/>
  <c r="AB163" i="92"/>
  <c r="AA163" i="92"/>
  <c r="Z163" i="92"/>
  <c r="Y163" i="92"/>
  <c r="X163" i="92"/>
  <c r="W163" i="92"/>
  <c r="V163" i="92"/>
  <c r="U163" i="92"/>
  <c r="T163" i="92"/>
  <c r="S163" i="92"/>
  <c r="R163" i="92"/>
  <c r="P163" i="92"/>
  <c r="O163" i="92"/>
  <c r="N163" i="92"/>
  <c r="M163" i="92"/>
  <c r="L163" i="92"/>
  <c r="K163" i="92"/>
  <c r="J163" i="92"/>
  <c r="I163" i="92"/>
  <c r="H163" i="92"/>
  <c r="G163" i="92"/>
  <c r="F163" i="92"/>
  <c r="E163" i="92"/>
  <c r="D163" i="92"/>
  <c r="AV162" i="92"/>
  <c r="AT162" i="92"/>
  <c r="AS162" i="92"/>
  <c r="AR162" i="92"/>
  <c r="AQ162" i="92"/>
  <c r="AP162" i="92"/>
  <c r="AO162" i="92"/>
  <c r="AN162" i="92"/>
  <c r="AM162" i="92"/>
  <c r="AL162" i="92"/>
  <c r="AK162" i="92"/>
  <c r="AJ162" i="92"/>
  <c r="AI162" i="92"/>
  <c r="AH162" i="92"/>
  <c r="AG162" i="92"/>
  <c r="AE162" i="92"/>
  <c r="AD162" i="92"/>
  <c r="AC162" i="92"/>
  <c r="AB162" i="92"/>
  <c r="AA162" i="92"/>
  <c r="Z162" i="92"/>
  <c r="Y162" i="92"/>
  <c r="X162" i="92"/>
  <c r="W162" i="92"/>
  <c r="V162" i="92"/>
  <c r="U162" i="92"/>
  <c r="T162" i="92"/>
  <c r="S162" i="92"/>
  <c r="R162" i="92"/>
  <c r="P162" i="92"/>
  <c r="O162" i="92"/>
  <c r="N162" i="92"/>
  <c r="M162" i="92"/>
  <c r="L162" i="92"/>
  <c r="K162" i="92"/>
  <c r="J162" i="92"/>
  <c r="I162" i="92"/>
  <c r="H162" i="92"/>
  <c r="G162" i="92"/>
  <c r="F162" i="92"/>
  <c r="E162" i="92"/>
  <c r="D162" i="92"/>
  <c r="AV161" i="92"/>
  <c r="AT161" i="92"/>
  <c r="AS161" i="92"/>
  <c r="AR161" i="92"/>
  <c r="AQ161" i="92"/>
  <c r="AP161" i="92"/>
  <c r="AO161" i="92"/>
  <c r="AN161" i="92"/>
  <c r="AM161" i="92"/>
  <c r="AL161" i="92"/>
  <c r="AK161" i="92"/>
  <c r="AJ161" i="92"/>
  <c r="AI161" i="92"/>
  <c r="AH161" i="92"/>
  <c r="AG161" i="92"/>
  <c r="AE161" i="92"/>
  <c r="AD161" i="92"/>
  <c r="AC161" i="92"/>
  <c r="AB161" i="92"/>
  <c r="AA161" i="92"/>
  <c r="Z161" i="92"/>
  <c r="Y161" i="92"/>
  <c r="X161" i="92"/>
  <c r="W161" i="92"/>
  <c r="V161" i="92"/>
  <c r="U161" i="92"/>
  <c r="T161" i="92"/>
  <c r="S161" i="92"/>
  <c r="R161" i="92"/>
  <c r="P161" i="92"/>
  <c r="O161" i="92"/>
  <c r="N161" i="92"/>
  <c r="M161" i="92"/>
  <c r="L161" i="92"/>
  <c r="K161" i="92"/>
  <c r="J161" i="92"/>
  <c r="I161" i="92"/>
  <c r="H161" i="92"/>
  <c r="G161" i="92"/>
  <c r="F161" i="92"/>
  <c r="E161" i="92"/>
  <c r="D161" i="92"/>
  <c r="AV160" i="92"/>
  <c r="AT160" i="92"/>
  <c r="AS160" i="92"/>
  <c r="AR160" i="92"/>
  <c r="AQ160" i="92"/>
  <c r="AP160" i="92"/>
  <c r="AO160" i="92"/>
  <c r="AN160" i="92"/>
  <c r="AM160" i="92"/>
  <c r="AL160" i="92"/>
  <c r="AK160" i="92"/>
  <c r="AJ160" i="92"/>
  <c r="AI160" i="92"/>
  <c r="AH160" i="92"/>
  <c r="AG160" i="92"/>
  <c r="AE160" i="92"/>
  <c r="AD160" i="92"/>
  <c r="AC160" i="92"/>
  <c r="AB160" i="92"/>
  <c r="AA160" i="92"/>
  <c r="Z160" i="92"/>
  <c r="Y160" i="92"/>
  <c r="X160" i="92"/>
  <c r="W160" i="92"/>
  <c r="V160" i="92"/>
  <c r="U160" i="92"/>
  <c r="T160" i="92"/>
  <c r="S160" i="92"/>
  <c r="R160" i="92"/>
  <c r="P160" i="92"/>
  <c r="O160" i="92"/>
  <c r="N160" i="92"/>
  <c r="M160" i="92"/>
  <c r="L160" i="92"/>
  <c r="K160" i="92"/>
  <c r="J160" i="92"/>
  <c r="I160" i="92"/>
  <c r="H160" i="92"/>
  <c r="G160" i="92"/>
  <c r="F160" i="92"/>
  <c r="E160" i="92"/>
  <c r="D160" i="92"/>
  <c r="AV123" i="92"/>
  <c r="AT123" i="92"/>
  <c r="AS123" i="92"/>
  <c r="AR123" i="92"/>
  <c r="AQ123" i="92"/>
  <c r="AP123" i="92"/>
  <c r="AO123" i="92"/>
  <c r="AN123" i="92"/>
  <c r="AM123" i="92"/>
  <c r="AL123" i="92"/>
  <c r="AK123" i="92"/>
  <c r="AJ123" i="92"/>
  <c r="AI123" i="92"/>
  <c r="AH123" i="92"/>
  <c r="AG123" i="92"/>
  <c r="AE123" i="92"/>
  <c r="AD123" i="92"/>
  <c r="AC123" i="92"/>
  <c r="AB123" i="92"/>
  <c r="AA123" i="92"/>
  <c r="Z123" i="92"/>
  <c r="Y123" i="92"/>
  <c r="X123" i="92"/>
  <c r="W123" i="92"/>
  <c r="V123" i="92"/>
  <c r="U123" i="92"/>
  <c r="T123" i="92"/>
  <c r="S123" i="92"/>
  <c r="R123" i="92"/>
  <c r="P123" i="92"/>
  <c r="O123" i="92"/>
  <c r="N123" i="92"/>
  <c r="M123" i="92"/>
  <c r="L123" i="92"/>
  <c r="K123" i="92"/>
  <c r="J123" i="92"/>
  <c r="I123" i="92"/>
  <c r="H123" i="92"/>
  <c r="G123" i="92"/>
  <c r="F123" i="92"/>
  <c r="E123" i="92"/>
  <c r="D123" i="92"/>
  <c r="AV122" i="92"/>
  <c r="AT122" i="92"/>
  <c r="AS122" i="92"/>
  <c r="AR122" i="92"/>
  <c r="AQ122" i="92"/>
  <c r="AP122" i="92"/>
  <c r="AO122" i="92"/>
  <c r="AN122" i="92"/>
  <c r="AM122" i="92"/>
  <c r="AL122" i="92"/>
  <c r="AK122" i="92"/>
  <c r="AJ122" i="92"/>
  <c r="AI122" i="92"/>
  <c r="AH122" i="92"/>
  <c r="AG122" i="92"/>
  <c r="AE122" i="92"/>
  <c r="AD122" i="92"/>
  <c r="AC122" i="92"/>
  <c r="AB122" i="92"/>
  <c r="AA122" i="92"/>
  <c r="Z122" i="92"/>
  <c r="Y122" i="92"/>
  <c r="X122" i="92"/>
  <c r="W122" i="92"/>
  <c r="V122" i="92"/>
  <c r="U122" i="92"/>
  <c r="T122" i="92"/>
  <c r="S122" i="92"/>
  <c r="R122" i="92"/>
  <c r="P122" i="92"/>
  <c r="O122" i="92"/>
  <c r="N122" i="92"/>
  <c r="M122" i="92"/>
  <c r="L122" i="92"/>
  <c r="K122" i="92"/>
  <c r="J122" i="92"/>
  <c r="I122" i="92"/>
  <c r="H122" i="92"/>
  <c r="G122" i="92"/>
  <c r="F122" i="92"/>
  <c r="E122" i="92"/>
  <c r="D122" i="92"/>
  <c r="AV121" i="92"/>
  <c r="AT121" i="92"/>
  <c r="AS121" i="92"/>
  <c r="AR121" i="92"/>
  <c r="AQ121" i="92"/>
  <c r="AP121" i="92"/>
  <c r="AO121" i="92"/>
  <c r="AN121" i="92"/>
  <c r="AM121" i="92"/>
  <c r="AL121" i="92"/>
  <c r="AK121" i="92"/>
  <c r="AJ121" i="92"/>
  <c r="AI121" i="92"/>
  <c r="AH121" i="92"/>
  <c r="AG121" i="92"/>
  <c r="AE121" i="92"/>
  <c r="AD121" i="92"/>
  <c r="AC121" i="92"/>
  <c r="AB121" i="92"/>
  <c r="AA121" i="92"/>
  <c r="Z121" i="92"/>
  <c r="Y121" i="92"/>
  <c r="X121" i="92"/>
  <c r="W121" i="92"/>
  <c r="V121" i="92"/>
  <c r="U121" i="92"/>
  <c r="T121" i="92"/>
  <c r="S121" i="92"/>
  <c r="R121" i="92"/>
  <c r="P121" i="92"/>
  <c r="O121" i="92"/>
  <c r="N121" i="92"/>
  <c r="M121" i="92"/>
  <c r="L121" i="92"/>
  <c r="K121" i="92"/>
  <c r="J121" i="92"/>
  <c r="I121" i="92"/>
  <c r="H121" i="92"/>
  <c r="G121" i="92"/>
  <c r="F121" i="92"/>
  <c r="E121" i="92"/>
  <c r="D121" i="92"/>
  <c r="AV120" i="92"/>
  <c r="AT120" i="92"/>
  <c r="AS120" i="92"/>
  <c r="AR120" i="92"/>
  <c r="AQ120" i="92"/>
  <c r="AP120" i="92"/>
  <c r="AO120" i="92"/>
  <c r="AN120" i="92"/>
  <c r="AM120" i="92"/>
  <c r="AL120" i="92"/>
  <c r="AK120" i="92"/>
  <c r="AJ120" i="92"/>
  <c r="AI120" i="92"/>
  <c r="AH120" i="92"/>
  <c r="AG120" i="92"/>
  <c r="AE120" i="92"/>
  <c r="AD120" i="92"/>
  <c r="AC120" i="92"/>
  <c r="AB120" i="92"/>
  <c r="AA120" i="92"/>
  <c r="Z120" i="92"/>
  <c r="Y120" i="92"/>
  <c r="X120" i="92"/>
  <c r="W120" i="92"/>
  <c r="V120" i="92"/>
  <c r="U120" i="92"/>
  <c r="T120" i="92"/>
  <c r="S120" i="92"/>
  <c r="R120" i="92"/>
  <c r="P120" i="92"/>
  <c r="O120" i="92"/>
  <c r="N120" i="92"/>
  <c r="M120" i="92"/>
  <c r="L120" i="92"/>
  <c r="K120" i="92"/>
  <c r="J120" i="92"/>
  <c r="I120" i="92"/>
  <c r="H120" i="92"/>
  <c r="G120" i="92"/>
  <c r="F120" i="92"/>
  <c r="E120" i="92"/>
  <c r="D120" i="92"/>
  <c r="AV119" i="92"/>
  <c r="AT119" i="92"/>
  <c r="AS119" i="92"/>
  <c r="AR119" i="92"/>
  <c r="AQ119" i="92"/>
  <c r="AP119" i="92"/>
  <c r="AO119" i="92"/>
  <c r="AN119" i="92"/>
  <c r="AM119" i="92"/>
  <c r="AL119" i="92"/>
  <c r="AK119" i="92"/>
  <c r="AJ119" i="92"/>
  <c r="AI119" i="92"/>
  <c r="AH119" i="92"/>
  <c r="AG119" i="92"/>
  <c r="AE119" i="92"/>
  <c r="AD119" i="92"/>
  <c r="AC119" i="92"/>
  <c r="AB119" i="92"/>
  <c r="AA119" i="92"/>
  <c r="Z119" i="92"/>
  <c r="Y119" i="92"/>
  <c r="X119" i="92"/>
  <c r="W119" i="92"/>
  <c r="V119" i="92"/>
  <c r="U119" i="92"/>
  <c r="T119" i="92"/>
  <c r="S119" i="92"/>
  <c r="R119" i="92"/>
  <c r="P119" i="92"/>
  <c r="O119" i="92"/>
  <c r="N119" i="92"/>
  <c r="M119" i="92"/>
  <c r="L119" i="92"/>
  <c r="K119" i="92"/>
  <c r="J119" i="92"/>
  <c r="I119" i="92"/>
  <c r="H119" i="92"/>
  <c r="G119" i="92"/>
  <c r="F119" i="92"/>
  <c r="E119" i="92"/>
  <c r="D119" i="92"/>
  <c r="BQ112" i="92"/>
  <c r="BQ110" i="92"/>
  <c r="BQ108" i="92"/>
  <c r="BQ107" i="92"/>
  <c r="BQ106" i="92"/>
  <c r="BQ104" i="92"/>
  <c r="BQ103" i="92"/>
  <c r="BQ102" i="92"/>
  <c r="BQ100" i="92"/>
  <c r="BQ99" i="92"/>
  <c r="BQ98" i="92"/>
  <c r="AV82" i="92"/>
  <c r="AT82" i="92"/>
  <c r="AS82" i="92"/>
  <c r="AR82" i="92"/>
  <c r="AQ82" i="92"/>
  <c r="AP82" i="92"/>
  <c r="AO82" i="92"/>
  <c r="AN82" i="92"/>
  <c r="AM82" i="92"/>
  <c r="AL82" i="92"/>
  <c r="AK82" i="92"/>
  <c r="AJ82" i="92"/>
  <c r="AI82" i="92"/>
  <c r="AH82" i="92"/>
  <c r="AG82" i="92"/>
  <c r="AE82" i="92"/>
  <c r="AD82" i="92"/>
  <c r="AC82" i="92"/>
  <c r="AB82" i="92"/>
  <c r="AA82" i="92"/>
  <c r="Z82" i="92"/>
  <c r="Y82" i="92"/>
  <c r="X82" i="92"/>
  <c r="W82" i="92"/>
  <c r="V82" i="92"/>
  <c r="U82" i="92"/>
  <c r="T82" i="92"/>
  <c r="S82" i="92"/>
  <c r="R82" i="92"/>
  <c r="P82" i="92"/>
  <c r="O82" i="92"/>
  <c r="N82" i="92"/>
  <c r="M82" i="92"/>
  <c r="L82" i="92"/>
  <c r="K82" i="92"/>
  <c r="J82" i="92"/>
  <c r="I82" i="92"/>
  <c r="H82" i="92"/>
  <c r="G82" i="92"/>
  <c r="F82" i="92"/>
  <c r="E82" i="92"/>
  <c r="D82" i="92"/>
  <c r="AV81" i="92"/>
  <c r="AT81" i="92"/>
  <c r="AS81" i="92"/>
  <c r="AR81" i="92"/>
  <c r="AQ81" i="92"/>
  <c r="AP81" i="92"/>
  <c r="AO81" i="92"/>
  <c r="AN81" i="92"/>
  <c r="AM81" i="92"/>
  <c r="AL81" i="92"/>
  <c r="AK81" i="92"/>
  <c r="AJ81" i="92"/>
  <c r="AI81" i="92"/>
  <c r="AH81" i="92"/>
  <c r="AG81" i="92"/>
  <c r="AE81" i="92"/>
  <c r="AD81" i="92"/>
  <c r="AC81" i="92"/>
  <c r="AB81" i="92"/>
  <c r="AA81" i="92"/>
  <c r="Z81" i="92"/>
  <c r="Y81" i="92"/>
  <c r="X81" i="92"/>
  <c r="W81" i="92"/>
  <c r="V81" i="92"/>
  <c r="U81" i="92"/>
  <c r="T81" i="92"/>
  <c r="S81" i="92"/>
  <c r="R81" i="92"/>
  <c r="P81" i="92"/>
  <c r="O81" i="92"/>
  <c r="N81" i="92"/>
  <c r="M81" i="92"/>
  <c r="L81" i="92"/>
  <c r="K81" i="92"/>
  <c r="J81" i="92"/>
  <c r="I81" i="92"/>
  <c r="H81" i="92"/>
  <c r="G81" i="92"/>
  <c r="F81" i="92"/>
  <c r="E81" i="92"/>
  <c r="D81" i="92"/>
  <c r="AV80" i="92"/>
  <c r="AT80" i="92"/>
  <c r="AS80" i="92"/>
  <c r="AR80" i="92"/>
  <c r="AQ80" i="92"/>
  <c r="AP80" i="92"/>
  <c r="AO80" i="92"/>
  <c r="AN80" i="92"/>
  <c r="AM80" i="92"/>
  <c r="AL80" i="92"/>
  <c r="AK80" i="92"/>
  <c r="AJ80" i="92"/>
  <c r="AI80" i="92"/>
  <c r="AH80" i="92"/>
  <c r="AG80" i="92"/>
  <c r="AE80" i="92"/>
  <c r="AD80" i="92"/>
  <c r="AC80" i="92"/>
  <c r="AB80" i="92"/>
  <c r="AA80" i="92"/>
  <c r="Z80" i="92"/>
  <c r="Y80" i="92"/>
  <c r="X80" i="92"/>
  <c r="W80" i="92"/>
  <c r="V80" i="92"/>
  <c r="U80" i="92"/>
  <c r="T80" i="92"/>
  <c r="S80" i="92"/>
  <c r="R80" i="92"/>
  <c r="P80" i="92"/>
  <c r="O80" i="92"/>
  <c r="N80" i="92"/>
  <c r="M80" i="92"/>
  <c r="L80" i="92"/>
  <c r="K80" i="92"/>
  <c r="J80" i="92"/>
  <c r="I80" i="92"/>
  <c r="H80" i="92"/>
  <c r="G80" i="92"/>
  <c r="F80" i="92"/>
  <c r="E80" i="92"/>
  <c r="D80" i="92"/>
  <c r="AV79" i="92"/>
  <c r="AT79" i="92"/>
  <c r="AS79" i="92"/>
  <c r="AR79" i="92"/>
  <c r="AQ79" i="92"/>
  <c r="AP79" i="92"/>
  <c r="AO79" i="92"/>
  <c r="AN79" i="92"/>
  <c r="AM79" i="92"/>
  <c r="AL79" i="92"/>
  <c r="AK79" i="92"/>
  <c r="AJ79" i="92"/>
  <c r="AI79" i="92"/>
  <c r="AH79" i="92"/>
  <c r="AG79" i="92"/>
  <c r="AE79" i="92"/>
  <c r="AD79" i="92"/>
  <c r="AC79" i="92"/>
  <c r="AB79" i="92"/>
  <c r="AA79" i="92"/>
  <c r="Z79" i="92"/>
  <c r="Y79" i="92"/>
  <c r="X79" i="92"/>
  <c r="W79" i="92"/>
  <c r="V79" i="92"/>
  <c r="U79" i="92"/>
  <c r="T79" i="92"/>
  <c r="S79" i="92"/>
  <c r="R79" i="92"/>
  <c r="P79" i="92"/>
  <c r="O79" i="92"/>
  <c r="N79" i="92"/>
  <c r="M79" i="92"/>
  <c r="L79" i="92"/>
  <c r="K79" i="92"/>
  <c r="J79" i="92"/>
  <c r="I79" i="92"/>
  <c r="H79" i="92"/>
  <c r="G79" i="92"/>
  <c r="F79" i="92"/>
  <c r="E79" i="92"/>
  <c r="D79" i="92"/>
  <c r="AV78" i="92"/>
  <c r="AT78" i="92"/>
  <c r="AS78" i="92"/>
  <c r="AR78" i="92"/>
  <c r="AQ78" i="92"/>
  <c r="AP78" i="92"/>
  <c r="AO78" i="92"/>
  <c r="AN78" i="92"/>
  <c r="AM78" i="92"/>
  <c r="AL78" i="92"/>
  <c r="AK78" i="92"/>
  <c r="AJ78" i="92"/>
  <c r="AI78" i="92"/>
  <c r="AH78" i="92"/>
  <c r="AG78" i="92"/>
  <c r="AE78" i="92"/>
  <c r="AD78" i="92"/>
  <c r="AC78" i="92"/>
  <c r="AB78" i="92"/>
  <c r="AA78" i="92"/>
  <c r="Z78" i="92"/>
  <c r="Y78" i="92"/>
  <c r="X78" i="92"/>
  <c r="W78" i="92"/>
  <c r="V78" i="92"/>
  <c r="U78" i="92"/>
  <c r="T78" i="92"/>
  <c r="S78" i="92"/>
  <c r="R78" i="92"/>
  <c r="P78" i="92"/>
  <c r="O78" i="92"/>
  <c r="N78" i="92"/>
  <c r="M78" i="92"/>
  <c r="L78" i="92"/>
  <c r="K78" i="92"/>
  <c r="J78" i="92"/>
  <c r="I78" i="92"/>
  <c r="H78" i="92"/>
  <c r="G78" i="92"/>
  <c r="F78" i="92"/>
  <c r="E78" i="92"/>
  <c r="D78" i="92"/>
  <c r="AV43" i="92"/>
  <c r="AT43" i="92"/>
  <c r="AS43" i="92"/>
  <c r="AR43" i="92"/>
  <c r="AQ43" i="92"/>
  <c r="AP43" i="92"/>
  <c r="AO43" i="92"/>
  <c r="AN43" i="92"/>
  <c r="AM43" i="92"/>
  <c r="AL43" i="92"/>
  <c r="AK43" i="92"/>
  <c r="AJ43" i="92"/>
  <c r="AI43" i="92"/>
  <c r="AH43" i="92"/>
  <c r="AG43" i="92"/>
  <c r="AE43" i="92"/>
  <c r="AD43" i="92"/>
  <c r="AC43" i="92"/>
  <c r="AB43" i="92"/>
  <c r="AA43" i="92"/>
  <c r="Z43" i="92"/>
  <c r="Y43" i="92"/>
  <c r="X43" i="92"/>
  <c r="W43" i="92"/>
  <c r="V43" i="92"/>
  <c r="U43" i="92"/>
  <c r="T43" i="92"/>
  <c r="S43" i="92"/>
  <c r="R43" i="92"/>
  <c r="P43" i="92"/>
  <c r="O43" i="92"/>
  <c r="N43" i="92"/>
  <c r="M43" i="92"/>
  <c r="L43" i="92"/>
  <c r="K43" i="92"/>
  <c r="J43" i="92"/>
  <c r="I43" i="92"/>
  <c r="H43" i="92"/>
  <c r="G43" i="92"/>
  <c r="F43" i="92"/>
  <c r="E43" i="92"/>
  <c r="D43" i="92"/>
  <c r="AV42" i="92"/>
  <c r="AT42" i="92"/>
  <c r="AS42" i="92"/>
  <c r="AR42" i="92"/>
  <c r="AQ42" i="92"/>
  <c r="AP42" i="92"/>
  <c r="AO42" i="92"/>
  <c r="AN42" i="92"/>
  <c r="AM42" i="92"/>
  <c r="AL42" i="92"/>
  <c r="AK42" i="92"/>
  <c r="AJ42" i="92"/>
  <c r="AI42" i="92"/>
  <c r="AH42" i="92"/>
  <c r="AG42" i="92"/>
  <c r="AE42" i="92"/>
  <c r="AD42" i="92"/>
  <c r="AC42" i="92"/>
  <c r="AB42" i="92"/>
  <c r="AA42" i="92"/>
  <c r="Z42" i="92"/>
  <c r="Y42" i="92"/>
  <c r="X42" i="92"/>
  <c r="W42" i="92"/>
  <c r="V42" i="92"/>
  <c r="U42" i="92"/>
  <c r="T42" i="92"/>
  <c r="S42" i="92"/>
  <c r="R42" i="92"/>
  <c r="P42" i="92"/>
  <c r="O42" i="92"/>
  <c r="N42" i="92"/>
  <c r="M42" i="92"/>
  <c r="L42" i="92"/>
  <c r="K42" i="92"/>
  <c r="J42" i="92"/>
  <c r="I42" i="92"/>
  <c r="H42" i="92"/>
  <c r="G42" i="92"/>
  <c r="F42" i="92"/>
  <c r="E42" i="92"/>
  <c r="D42" i="92"/>
  <c r="AV41" i="92"/>
  <c r="AT41" i="92"/>
  <c r="AS41" i="92"/>
  <c r="AR41" i="92"/>
  <c r="AQ41" i="92"/>
  <c r="AP41" i="92"/>
  <c r="AO41" i="92"/>
  <c r="AN41" i="92"/>
  <c r="AM41" i="92"/>
  <c r="AL41" i="92"/>
  <c r="AK41" i="92"/>
  <c r="AJ41" i="92"/>
  <c r="AI41" i="92"/>
  <c r="AH41" i="92"/>
  <c r="AG41" i="92"/>
  <c r="AE41" i="92"/>
  <c r="AD41" i="92"/>
  <c r="AC41" i="92"/>
  <c r="AB41" i="92"/>
  <c r="AA41" i="92"/>
  <c r="Z41" i="92"/>
  <c r="Y41" i="92"/>
  <c r="X41" i="92"/>
  <c r="W41" i="92"/>
  <c r="V41" i="92"/>
  <c r="U41" i="92"/>
  <c r="T41" i="92"/>
  <c r="S41" i="92"/>
  <c r="R41" i="92"/>
  <c r="P41" i="92"/>
  <c r="O41" i="92"/>
  <c r="N41" i="92"/>
  <c r="M41" i="92"/>
  <c r="L41" i="92"/>
  <c r="K41" i="92"/>
  <c r="J41" i="92"/>
  <c r="I41" i="92"/>
  <c r="H41" i="92"/>
  <c r="G41" i="92"/>
  <c r="F41" i="92"/>
  <c r="E41" i="92"/>
  <c r="D41" i="92"/>
  <c r="AV40" i="92"/>
  <c r="AT40" i="92"/>
  <c r="AS40" i="92"/>
  <c r="AR40" i="92"/>
  <c r="AQ40" i="92"/>
  <c r="AP40" i="92"/>
  <c r="AO40" i="92"/>
  <c r="AN40" i="92"/>
  <c r="AM40" i="92"/>
  <c r="AL40" i="92"/>
  <c r="AK40" i="92"/>
  <c r="AJ40" i="92"/>
  <c r="AI40" i="92"/>
  <c r="AH40" i="92"/>
  <c r="AG40" i="92"/>
  <c r="AE40" i="92"/>
  <c r="AD40" i="92"/>
  <c r="AC40" i="92"/>
  <c r="AB40" i="92"/>
  <c r="AA40" i="92"/>
  <c r="Z40" i="92"/>
  <c r="Y40" i="92"/>
  <c r="X40" i="92"/>
  <c r="W40" i="92"/>
  <c r="V40" i="92"/>
  <c r="U40" i="92"/>
  <c r="T40" i="92"/>
  <c r="S40" i="92"/>
  <c r="R40" i="92"/>
  <c r="P40" i="92"/>
  <c r="O40" i="92"/>
  <c r="N40" i="92"/>
  <c r="M40" i="92"/>
  <c r="L40" i="92"/>
  <c r="K40" i="92"/>
  <c r="J40" i="92"/>
  <c r="I40" i="92"/>
  <c r="H40" i="92"/>
  <c r="G40" i="92"/>
  <c r="F40" i="92"/>
  <c r="E40" i="92"/>
  <c r="D40" i="92"/>
  <c r="AV39" i="92"/>
  <c r="AT39" i="92"/>
  <c r="AS39" i="92"/>
  <c r="AR39" i="92"/>
  <c r="AQ39" i="92"/>
  <c r="AP39" i="92"/>
  <c r="AO39" i="92"/>
  <c r="AN39" i="92"/>
  <c r="AM39" i="92"/>
  <c r="AL39" i="92"/>
  <c r="AK39" i="92"/>
  <c r="AJ39" i="92"/>
  <c r="AI39" i="92"/>
  <c r="AH39" i="92"/>
  <c r="AG39" i="92"/>
  <c r="AE39" i="92"/>
  <c r="AD39" i="92"/>
  <c r="AC39" i="92"/>
  <c r="AB39" i="92"/>
  <c r="AA39" i="92"/>
  <c r="Z39" i="92"/>
  <c r="Y39" i="92"/>
  <c r="X39" i="92"/>
  <c r="W39" i="92"/>
  <c r="V39" i="92"/>
  <c r="U39" i="92"/>
  <c r="T39" i="92"/>
  <c r="S39" i="92"/>
  <c r="R39" i="92"/>
  <c r="P39" i="92"/>
  <c r="O39" i="92"/>
  <c r="N39" i="92"/>
  <c r="M39" i="92"/>
  <c r="L39" i="92"/>
  <c r="K39" i="92"/>
  <c r="J39" i="92"/>
  <c r="I39" i="92"/>
  <c r="H39" i="92"/>
  <c r="G39" i="92"/>
  <c r="F39" i="92"/>
  <c r="E39" i="92"/>
  <c r="D39" i="92"/>
  <c r="C238" i="38"/>
  <c r="C73" i="38"/>
  <c r="D238" i="38"/>
  <c r="E238" i="38"/>
  <c r="F238" i="38"/>
  <c r="G238" i="38"/>
  <c r="H238" i="38"/>
  <c r="I238" i="38"/>
  <c r="J238" i="38"/>
  <c r="K238" i="38"/>
  <c r="L238" i="38"/>
  <c r="M238" i="38"/>
  <c r="N238" i="38"/>
  <c r="O238" i="38"/>
  <c r="P238" i="38"/>
  <c r="Q238" i="38"/>
  <c r="R236" i="38"/>
  <c r="U204" i="38"/>
  <c r="V204" i="38"/>
  <c r="W204" i="38"/>
  <c r="U171" i="38"/>
  <c r="V171" i="38"/>
  <c r="W171" i="38"/>
  <c r="S138" i="38"/>
  <c r="T138" i="38"/>
  <c r="U138" i="38"/>
  <c r="V138" i="38"/>
  <c r="U104" i="38"/>
  <c r="V104" i="38"/>
  <c r="W104" i="38"/>
  <c r="AA71" i="38"/>
  <c r="AB71" i="38"/>
  <c r="AC71" i="38"/>
  <c r="AA70" i="38"/>
  <c r="D40" i="38" l="1"/>
  <c r="E40" i="38"/>
  <c r="F40" i="38"/>
  <c r="G40" i="38"/>
  <c r="H40" i="38"/>
  <c r="I40" i="38"/>
  <c r="J40" i="38"/>
  <c r="K40" i="38"/>
  <c r="L40" i="38"/>
  <c r="M40" i="38"/>
  <c r="N40" i="38"/>
  <c r="O40" i="38"/>
  <c r="P40" i="38"/>
  <c r="Q40" i="38"/>
  <c r="R40" i="38"/>
  <c r="S40" i="38"/>
  <c r="T40" i="38"/>
  <c r="U40" i="38"/>
  <c r="V40" i="38"/>
  <c r="W40" i="38"/>
  <c r="X40" i="38"/>
  <c r="Y40" i="38"/>
  <c r="Z40" i="38"/>
  <c r="C40" i="38"/>
  <c r="AI236" i="38" l="1"/>
  <c r="AJ236" i="38"/>
  <c r="AK236" i="38"/>
  <c r="AL236" i="38"/>
  <c r="AM236" i="38"/>
  <c r="AN236" i="38"/>
  <c r="AO236" i="38"/>
  <c r="AP236" i="38"/>
  <c r="AQ236" i="38"/>
  <c r="AR236" i="38"/>
  <c r="AS236" i="38"/>
  <c r="AT236" i="38"/>
  <c r="AU236" i="38"/>
  <c r="AV236" i="38"/>
  <c r="AW236" i="38"/>
  <c r="AI204" i="38"/>
  <c r="AJ204" i="38"/>
  <c r="AK204" i="38"/>
  <c r="AL204" i="38"/>
  <c r="AM204" i="38"/>
  <c r="AN204" i="38"/>
  <c r="AO204" i="38"/>
  <c r="AP204" i="38"/>
  <c r="AQ204" i="38"/>
  <c r="AR204" i="38"/>
  <c r="AS204" i="38"/>
  <c r="AT204" i="38"/>
  <c r="AU204" i="38"/>
  <c r="AV204" i="38"/>
  <c r="AW204" i="38"/>
  <c r="AX204" i="38"/>
  <c r="AY204" i="38"/>
  <c r="AZ204" i="38"/>
  <c r="AI171" i="38"/>
  <c r="AJ171" i="38"/>
  <c r="AK171" i="38"/>
  <c r="AL171" i="38"/>
  <c r="AM171" i="38"/>
  <c r="AN171" i="38"/>
  <c r="AO171" i="38"/>
  <c r="AP171" i="38"/>
  <c r="AQ171" i="38"/>
  <c r="AR171" i="38"/>
  <c r="AS171" i="38"/>
  <c r="AT171" i="38"/>
  <c r="AU171" i="38"/>
  <c r="AV171" i="38"/>
  <c r="AW171" i="38"/>
  <c r="AX171" i="38"/>
  <c r="AY171" i="38"/>
  <c r="AZ171" i="38"/>
  <c r="AJ138" i="38"/>
  <c r="AK138" i="38"/>
  <c r="AL138" i="38"/>
  <c r="AN138" i="38"/>
  <c r="AO138" i="38"/>
  <c r="AP138" i="38"/>
  <c r="AR138" i="38"/>
  <c r="AS138" i="38"/>
  <c r="AT138" i="38"/>
  <c r="AV138" i="38"/>
  <c r="AW138" i="38"/>
  <c r="AX138" i="38"/>
  <c r="AI104" i="38"/>
  <c r="AJ104" i="38"/>
  <c r="AK104" i="38"/>
  <c r="AO104" i="38"/>
  <c r="AP104" i="38"/>
  <c r="AQ104" i="38"/>
  <c r="AR104" i="38"/>
  <c r="AS104" i="38"/>
  <c r="AT104" i="38"/>
  <c r="AU104" i="38"/>
  <c r="AV104" i="38"/>
  <c r="AW104" i="38"/>
  <c r="AX104" i="38"/>
  <c r="AY104" i="38"/>
  <c r="AZ104" i="38"/>
  <c r="CC236" i="38"/>
  <c r="CB236" i="38"/>
  <c r="CA236" i="38"/>
  <c r="BZ236" i="38"/>
  <c r="BY236" i="38"/>
  <c r="BX236" i="38"/>
  <c r="BW236" i="38"/>
  <c r="BV236" i="38"/>
  <c r="BU236" i="38"/>
  <c r="BT236" i="38"/>
  <c r="BS236" i="38"/>
  <c r="BR236" i="38"/>
  <c r="BQ236" i="38"/>
  <c r="BP236" i="38"/>
  <c r="BO236" i="38"/>
  <c r="CC235" i="38"/>
  <c r="CB235" i="38"/>
  <c r="CA235" i="38"/>
  <c r="BZ235" i="38"/>
  <c r="BY235" i="38"/>
  <c r="BX235" i="38"/>
  <c r="BW235" i="38"/>
  <c r="BV235" i="38"/>
  <c r="BU235" i="38"/>
  <c r="BT235" i="38"/>
  <c r="BS235" i="38"/>
  <c r="BR235" i="38"/>
  <c r="BQ235" i="38"/>
  <c r="BO235" i="38"/>
  <c r="CC234" i="38"/>
  <c r="CB234" i="38"/>
  <c r="CA234" i="38"/>
  <c r="BZ234" i="38"/>
  <c r="BY234" i="38"/>
  <c r="BX234" i="38"/>
  <c r="BW234" i="38"/>
  <c r="BV234" i="38"/>
  <c r="BU234" i="38"/>
  <c r="BT234" i="38"/>
  <c r="BS234" i="38"/>
  <c r="BR234" i="38"/>
  <c r="BQ234" i="38"/>
  <c r="BO234" i="38"/>
  <c r="CC233" i="38"/>
  <c r="CB233" i="38"/>
  <c r="CA233" i="38"/>
  <c r="BZ233" i="38"/>
  <c r="BY233" i="38"/>
  <c r="BX233" i="38"/>
  <c r="BW233" i="38"/>
  <c r="BV233" i="38"/>
  <c r="BU233" i="38"/>
  <c r="BT233" i="38"/>
  <c r="BS233" i="38"/>
  <c r="BR233" i="38"/>
  <c r="BQ233" i="38"/>
  <c r="BO233" i="38"/>
  <c r="CC232" i="38"/>
  <c r="CB232" i="38"/>
  <c r="CA232" i="38"/>
  <c r="BZ232" i="38"/>
  <c r="BY232" i="38"/>
  <c r="BX232" i="38"/>
  <c r="BW232" i="38"/>
  <c r="BV232" i="38"/>
  <c r="BU232" i="38"/>
  <c r="BT232" i="38"/>
  <c r="BS232" i="38"/>
  <c r="BR232" i="38"/>
  <c r="BQ232" i="38"/>
  <c r="BO232" i="38"/>
  <c r="CC231" i="38"/>
  <c r="CB231" i="38"/>
  <c r="CA231" i="38"/>
  <c r="BZ231" i="38"/>
  <c r="BY231" i="38"/>
  <c r="BX231" i="38"/>
  <c r="BW231" i="38"/>
  <c r="BV231" i="38"/>
  <c r="BU231" i="38"/>
  <c r="BT231" i="38"/>
  <c r="BS231" i="38"/>
  <c r="BR231" i="38"/>
  <c r="BQ231" i="38"/>
  <c r="BO231" i="38"/>
  <c r="CC230" i="38"/>
  <c r="CB230" i="38"/>
  <c r="CA230" i="38"/>
  <c r="BZ230" i="38"/>
  <c r="BY230" i="38"/>
  <c r="BX230" i="38"/>
  <c r="BW230" i="38"/>
  <c r="BV230" i="38"/>
  <c r="BU230" i="38"/>
  <c r="BT230" i="38"/>
  <c r="BS230" i="38"/>
  <c r="BR230" i="38"/>
  <c r="BQ230" i="38"/>
  <c r="BO230" i="38"/>
  <c r="CC229" i="38"/>
  <c r="CB229" i="38"/>
  <c r="CA229" i="38"/>
  <c r="BZ229" i="38"/>
  <c r="BY229" i="38"/>
  <c r="BX229" i="38"/>
  <c r="BW229" i="38"/>
  <c r="BV229" i="38"/>
  <c r="BU229" i="38"/>
  <c r="BT229" i="38"/>
  <c r="BS229" i="38"/>
  <c r="BR229" i="38"/>
  <c r="BQ229" i="38"/>
  <c r="BO229" i="38"/>
  <c r="CC228" i="38"/>
  <c r="CB228" i="38"/>
  <c r="CA228" i="38"/>
  <c r="BZ228" i="38"/>
  <c r="BY228" i="38"/>
  <c r="BX228" i="38"/>
  <c r="BW228" i="38"/>
  <c r="BV228" i="38"/>
  <c r="BU228" i="38"/>
  <c r="BT228" i="38"/>
  <c r="BS228" i="38"/>
  <c r="BR228" i="38"/>
  <c r="BQ228" i="38"/>
  <c r="BO228" i="38"/>
  <c r="CC227" i="38"/>
  <c r="CB227" i="38"/>
  <c r="CA227" i="38"/>
  <c r="BZ227" i="38"/>
  <c r="BY227" i="38"/>
  <c r="BX227" i="38"/>
  <c r="BW227" i="38"/>
  <c r="BV227" i="38"/>
  <c r="BU227" i="38"/>
  <c r="BT227" i="38"/>
  <c r="BS227" i="38"/>
  <c r="BQ227" i="38"/>
  <c r="BO227" i="38"/>
  <c r="CC226" i="38"/>
  <c r="CB226" i="38"/>
  <c r="CA226" i="38"/>
  <c r="BZ226" i="38"/>
  <c r="BY226" i="38"/>
  <c r="BX226" i="38"/>
  <c r="BW226" i="38"/>
  <c r="BV226" i="38"/>
  <c r="BU226" i="38"/>
  <c r="BT226" i="38"/>
  <c r="BS226" i="38"/>
  <c r="BQ226" i="38"/>
  <c r="BO226" i="38"/>
  <c r="CC225" i="38"/>
  <c r="CB225" i="38"/>
  <c r="CA225" i="38"/>
  <c r="BZ225" i="38"/>
  <c r="BY225" i="38"/>
  <c r="BX225" i="38"/>
  <c r="BW225" i="38"/>
  <c r="BV225" i="38"/>
  <c r="BU225" i="38"/>
  <c r="BT225" i="38"/>
  <c r="BS225" i="38"/>
  <c r="BQ225" i="38"/>
  <c r="BO225" i="38"/>
  <c r="CC224" i="38"/>
  <c r="CB224" i="38"/>
  <c r="CA224" i="38"/>
  <c r="BZ224" i="38"/>
  <c r="BY224" i="38"/>
  <c r="BX224" i="38"/>
  <c r="BW224" i="38"/>
  <c r="BV224" i="38"/>
  <c r="BU224" i="38"/>
  <c r="BT224" i="38"/>
  <c r="BS224" i="38"/>
  <c r="BR224" i="38"/>
  <c r="BQ224" i="38"/>
  <c r="BP224" i="38"/>
  <c r="BO224" i="38"/>
  <c r="CC223" i="38"/>
  <c r="CB223" i="38"/>
  <c r="CA223" i="38"/>
  <c r="BZ223" i="38"/>
  <c r="BY223" i="38"/>
  <c r="BX223" i="38"/>
  <c r="BW223" i="38"/>
  <c r="BV223" i="38"/>
  <c r="BU223" i="38"/>
  <c r="BT223" i="38"/>
  <c r="BS223" i="38"/>
  <c r="BR223" i="38"/>
  <c r="BQ223" i="38"/>
  <c r="BP223" i="38"/>
  <c r="BO223" i="38"/>
  <c r="CC222" i="38"/>
  <c r="CB222" i="38"/>
  <c r="CA222" i="38"/>
  <c r="BZ222" i="38"/>
  <c r="BY222" i="38"/>
  <c r="BX222" i="38"/>
  <c r="BW222" i="38"/>
  <c r="BV222" i="38"/>
  <c r="BU222" i="38"/>
  <c r="BT222" i="38"/>
  <c r="BS222" i="38"/>
  <c r="BR222" i="38"/>
  <c r="BQ222" i="38"/>
  <c r="BP222" i="38"/>
  <c r="BO222" i="38"/>
  <c r="CC221" i="38"/>
  <c r="CB221" i="38"/>
  <c r="CA221" i="38"/>
  <c r="BZ221" i="38"/>
  <c r="BY221" i="38"/>
  <c r="BX221" i="38"/>
  <c r="BW221" i="38"/>
  <c r="BV221" i="38"/>
  <c r="BU221" i="38"/>
  <c r="BT221" i="38"/>
  <c r="BS221" i="38"/>
  <c r="BR221" i="38"/>
  <c r="BQ221" i="38"/>
  <c r="BP221" i="38"/>
  <c r="BO221" i="38"/>
  <c r="CC220" i="38"/>
  <c r="CB220" i="38"/>
  <c r="CA220" i="38"/>
  <c r="BZ220" i="38"/>
  <c r="BY220" i="38"/>
  <c r="BX220" i="38"/>
  <c r="BW220" i="38"/>
  <c r="BV220" i="38"/>
  <c r="BU220" i="38"/>
  <c r="BT220" i="38"/>
  <c r="BS220" i="38"/>
  <c r="BR220" i="38"/>
  <c r="BQ220" i="38"/>
  <c r="BP220" i="38"/>
  <c r="BO220" i="38"/>
  <c r="CC219" i="38"/>
  <c r="CB219" i="38"/>
  <c r="CA219" i="38"/>
  <c r="BZ219" i="38"/>
  <c r="BY219" i="38"/>
  <c r="BX219" i="38"/>
  <c r="BW219" i="38"/>
  <c r="BV219" i="38"/>
  <c r="BU219" i="38"/>
  <c r="BT219" i="38"/>
  <c r="BS219" i="38"/>
  <c r="BR219" i="38"/>
  <c r="BQ219" i="38"/>
  <c r="BP219" i="38"/>
  <c r="BO219" i="38"/>
  <c r="BO204" i="38"/>
  <c r="BP204" i="38"/>
  <c r="BQ204" i="38"/>
  <c r="BR204" i="38"/>
  <c r="BS204" i="38"/>
  <c r="BT204" i="38"/>
  <c r="BU204" i="38"/>
  <c r="BV204" i="38"/>
  <c r="BW204" i="38"/>
  <c r="BX204" i="38"/>
  <c r="BY204" i="38"/>
  <c r="BZ204" i="38"/>
  <c r="CA204" i="38"/>
  <c r="CB204" i="38"/>
  <c r="CC204" i="38"/>
  <c r="CD204" i="38"/>
  <c r="CE204" i="38"/>
  <c r="CF204" i="38"/>
  <c r="CF203" i="38"/>
  <c r="CE203" i="38"/>
  <c r="CD203" i="38"/>
  <c r="CC203" i="38"/>
  <c r="CB203" i="38"/>
  <c r="CA203" i="38"/>
  <c r="BZ203" i="38"/>
  <c r="BY203" i="38"/>
  <c r="BX203" i="38"/>
  <c r="BW203" i="38"/>
  <c r="BV203" i="38"/>
  <c r="BU203" i="38"/>
  <c r="BT203" i="38"/>
  <c r="BS203" i="38"/>
  <c r="BR203" i="38"/>
  <c r="BQ203" i="38"/>
  <c r="BP203" i="38"/>
  <c r="BO203" i="38"/>
  <c r="CF202" i="38"/>
  <c r="CE202" i="38"/>
  <c r="CD202" i="38"/>
  <c r="CC202" i="38"/>
  <c r="CB202" i="38"/>
  <c r="CA202" i="38"/>
  <c r="BZ202" i="38"/>
  <c r="BY202" i="38"/>
  <c r="BX202" i="38"/>
  <c r="BW202" i="38"/>
  <c r="BV202" i="38"/>
  <c r="BU202" i="38"/>
  <c r="BT202" i="38"/>
  <c r="BS202" i="38"/>
  <c r="BR202" i="38"/>
  <c r="BQ202" i="38"/>
  <c r="BP202" i="38"/>
  <c r="BO202" i="38"/>
  <c r="CF201" i="38"/>
  <c r="CE201" i="38"/>
  <c r="CD201" i="38"/>
  <c r="CC201" i="38"/>
  <c r="CB201" i="38"/>
  <c r="CA201" i="38"/>
  <c r="BZ201" i="38"/>
  <c r="BY201" i="38"/>
  <c r="BX201" i="38"/>
  <c r="BW201" i="38"/>
  <c r="BV201" i="38"/>
  <c r="BU201" i="38"/>
  <c r="BT201" i="38"/>
  <c r="BS201" i="38"/>
  <c r="BR201" i="38"/>
  <c r="BQ201" i="38"/>
  <c r="BP201" i="38"/>
  <c r="BO201" i="38"/>
  <c r="CF200" i="38"/>
  <c r="CE200" i="38"/>
  <c r="CD200" i="38"/>
  <c r="CC200" i="38"/>
  <c r="CB200" i="38"/>
  <c r="CA200" i="38"/>
  <c r="BZ200" i="38"/>
  <c r="BY200" i="38"/>
  <c r="BX200" i="38"/>
  <c r="BW200" i="38"/>
  <c r="BV200" i="38"/>
  <c r="BU200" i="38"/>
  <c r="BT200" i="38"/>
  <c r="BS200" i="38"/>
  <c r="BR200" i="38"/>
  <c r="BQ200" i="38"/>
  <c r="BP200" i="38"/>
  <c r="BO200" i="38"/>
  <c r="CF199" i="38"/>
  <c r="CE199" i="38"/>
  <c r="CD199" i="38"/>
  <c r="CC199" i="38"/>
  <c r="CB199" i="38"/>
  <c r="CA199" i="38"/>
  <c r="BZ199" i="38"/>
  <c r="BY199" i="38"/>
  <c r="BX199" i="38"/>
  <c r="BW199" i="38"/>
  <c r="BV199" i="38"/>
  <c r="BU199" i="38"/>
  <c r="BT199" i="38"/>
  <c r="BS199" i="38"/>
  <c r="BR199" i="38"/>
  <c r="BQ199" i="38"/>
  <c r="BP199" i="38"/>
  <c r="BO199" i="38"/>
  <c r="CF198" i="38"/>
  <c r="CE198" i="38"/>
  <c r="CD198" i="38"/>
  <c r="CC198" i="38"/>
  <c r="CB198" i="38"/>
  <c r="CA198" i="38"/>
  <c r="BZ198" i="38"/>
  <c r="BY198" i="38"/>
  <c r="BX198" i="38"/>
  <c r="BW198" i="38"/>
  <c r="BV198" i="38"/>
  <c r="BU198" i="38"/>
  <c r="BT198" i="38"/>
  <c r="BS198" i="38"/>
  <c r="BR198" i="38"/>
  <c r="BQ198" i="38"/>
  <c r="BP198" i="38"/>
  <c r="BO198" i="38"/>
  <c r="CF197" i="38"/>
  <c r="CE197" i="38"/>
  <c r="CD197" i="38"/>
  <c r="CC197" i="38"/>
  <c r="CB197" i="38"/>
  <c r="CA197" i="38"/>
  <c r="BZ197" i="38"/>
  <c r="BY197" i="38"/>
  <c r="BX197" i="38"/>
  <c r="BW197" i="38"/>
  <c r="BV197" i="38"/>
  <c r="BU197" i="38"/>
  <c r="BT197" i="38"/>
  <c r="BS197" i="38"/>
  <c r="BR197" i="38"/>
  <c r="BQ197" i="38"/>
  <c r="BP197" i="38"/>
  <c r="BO197" i="38"/>
  <c r="CF196" i="38"/>
  <c r="CE196" i="38"/>
  <c r="CD196" i="38"/>
  <c r="CC196" i="38"/>
  <c r="CB196" i="38"/>
  <c r="CA196" i="38"/>
  <c r="BZ196" i="38"/>
  <c r="BY196" i="38"/>
  <c r="BX196" i="38"/>
  <c r="BW196" i="38"/>
  <c r="BV196" i="38"/>
  <c r="BU196" i="38"/>
  <c r="BT196" i="38"/>
  <c r="BS196" i="38"/>
  <c r="BR196" i="38"/>
  <c r="BQ196" i="38"/>
  <c r="BP196" i="38"/>
  <c r="BO196" i="38"/>
  <c r="CF195" i="38"/>
  <c r="CE195" i="38"/>
  <c r="CD195" i="38"/>
  <c r="CC195" i="38"/>
  <c r="CB195" i="38"/>
  <c r="CA195" i="38"/>
  <c r="BZ195" i="38"/>
  <c r="BY195" i="38"/>
  <c r="BX195" i="38"/>
  <c r="BW195" i="38"/>
  <c r="BV195" i="38"/>
  <c r="BU195" i="38"/>
  <c r="BT195" i="38"/>
  <c r="BS195" i="38"/>
  <c r="BR195" i="38"/>
  <c r="BQ195" i="38"/>
  <c r="BP195" i="38"/>
  <c r="BO195" i="38"/>
  <c r="CF194" i="38"/>
  <c r="CE194" i="38"/>
  <c r="CD194" i="38"/>
  <c r="CC194" i="38"/>
  <c r="CB194" i="38"/>
  <c r="CA194" i="38"/>
  <c r="BZ194" i="38"/>
  <c r="BY194" i="38"/>
  <c r="BX194" i="38"/>
  <c r="BW194" i="38"/>
  <c r="BV194" i="38"/>
  <c r="BU194" i="38"/>
  <c r="BT194" i="38"/>
  <c r="BS194" i="38"/>
  <c r="BR194" i="38"/>
  <c r="BQ194" i="38"/>
  <c r="BP194" i="38"/>
  <c r="BO194" i="38"/>
  <c r="CF193" i="38"/>
  <c r="CE193" i="38"/>
  <c r="CD193" i="38"/>
  <c r="CC193" i="38"/>
  <c r="CB193" i="38"/>
  <c r="CA193" i="38"/>
  <c r="BZ193" i="38"/>
  <c r="BY193" i="38"/>
  <c r="BX193" i="38"/>
  <c r="BW193" i="38"/>
  <c r="BV193" i="38"/>
  <c r="BU193" i="38"/>
  <c r="BT193" i="38"/>
  <c r="BS193" i="38"/>
  <c r="BR193" i="38"/>
  <c r="BQ193" i="38"/>
  <c r="BP193" i="38"/>
  <c r="BO193" i="38"/>
  <c r="CF192" i="38"/>
  <c r="CE192" i="38"/>
  <c r="CD192" i="38"/>
  <c r="CC192" i="38"/>
  <c r="CB192" i="38"/>
  <c r="CA192" i="38"/>
  <c r="BZ192" i="38"/>
  <c r="BY192" i="38"/>
  <c r="BX192" i="38"/>
  <c r="BW192" i="38"/>
  <c r="BV192" i="38"/>
  <c r="BU192" i="38"/>
  <c r="BT192" i="38"/>
  <c r="BS192" i="38"/>
  <c r="BR192" i="38"/>
  <c r="BQ192" i="38"/>
  <c r="BP192" i="38"/>
  <c r="BO192" i="38"/>
  <c r="CF191" i="38"/>
  <c r="CE191" i="38"/>
  <c r="CD191" i="38"/>
  <c r="CC191" i="38"/>
  <c r="CB191" i="38"/>
  <c r="CA191" i="38"/>
  <c r="BZ191" i="38"/>
  <c r="BY191" i="38"/>
  <c r="BX191" i="38"/>
  <c r="BW191" i="38"/>
  <c r="BV191" i="38"/>
  <c r="BU191" i="38"/>
  <c r="BT191" i="38"/>
  <c r="BS191" i="38"/>
  <c r="BR191" i="38"/>
  <c r="BQ191" i="38"/>
  <c r="BP191" i="38"/>
  <c r="BO191" i="38"/>
  <c r="CF190" i="38"/>
  <c r="CE190" i="38"/>
  <c r="CD190" i="38"/>
  <c r="CC190" i="38"/>
  <c r="CB190" i="38"/>
  <c r="CA190" i="38"/>
  <c r="BZ190" i="38"/>
  <c r="BY190" i="38"/>
  <c r="BX190" i="38"/>
  <c r="BW190" i="38"/>
  <c r="BV190" i="38"/>
  <c r="BU190" i="38"/>
  <c r="BT190" i="38"/>
  <c r="BS190" i="38"/>
  <c r="BR190" i="38"/>
  <c r="BQ190" i="38"/>
  <c r="BP190" i="38"/>
  <c r="BO190" i="38"/>
  <c r="CF189" i="38"/>
  <c r="CE189" i="38"/>
  <c r="CD189" i="38"/>
  <c r="CC189" i="38"/>
  <c r="CB189" i="38"/>
  <c r="CA189" i="38"/>
  <c r="BZ189" i="38"/>
  <c r="BY189" i="38"/>
  <c r="BX189" i="38"/>
  <c r="BW189" i="38"/>
  <c r="BV189" i="38"/>
  <c r="BU189" i="38"/>
  <c r="BT189" i="38"/>
  <c r="BS189" i="38"/>
  <c r="BR189" i="38"/>
  <c r="BQ189" i="38"/>
  <c r="BP189" i="38"/>
  <c r="BO189" i="38"/>
  <c r="CF188" i="38"/>
  <c r="CE188" i="38"/>
  <c r="CD188" i="38"/>
  <c r="CC188" i="38"/>
  <c r="CB188" i="38"/>
  <c r="CA188" i="38"/>
  <c r="BZ188" i="38"/>
  <c r="BY188" i="38"/>
  <c r="BX188" i="38"/>
  <c r="BW188" i="38"/>
  <c r="BV188" i="38"/>
  <c r="BU188" i="38"/>
  <c r="BT188" i="38"/>
  <c r="BS188" i="38"/>
  <c r="BR188" i="38"/>
  <c r="BQ188" i="38"/>
  <c r="BP188" i="38"/>
  <c r="BO188" i="38"/>
  <c r="CF187" i="38"/>
  <c r="CE187" i="38"/>
  <c r="CD187" i="38"/>
  <c r="CC187" i="38"/>
  <c r="CB187" i="38"/>
  <c r="CA187" i="38"/>
  <c r="BZ187" i="38"/>
  <c r="BY187" i="38"/>
  <c r="BX187" i="38"/>
  <c r="BW187" i="38"/>
  <c r="BV187" i="38"/>
  <c r="BU187" i="38"/>
  <c r="BT187" i="38"/>
  <c r="BS187" i="38"/>
  <c r="BR187" i="38"/>
  <c r="BQ187" i="38"/>
  <c r="BP187" i="38"/>
  <c r="BO187" i="38"/>
  <c r="CF171" i="38"/>
  <c r="CE171" i="38"/>
  <c r="CD171" i="38"/>
  <c r="CC171" i="38"/>
  <c r="CB171" i="38"/>
  <c r="CA171" i="38"/>
  <c r="BZ171" i="38"/>
  <c r="BY171" i="38"/>
  <c r="BX171" i="38"/>
  <c r="BW171" i="38"/>
  <c r="BV171" i="38"/>
  <c r="BU171" i="38"/>
  <c r="BT171" i="38"/>
  <c r="BS171" i="38"/>
  <c r="BR171" i="38"/>
  <c r="BQ171" i="38"/>
  <c r="BP171" i="38"/>
  <c r="BO171" i="38"/>
  <c r="CF170" i="38"/>
  <c r="CE170" i="38"/>
  <c r="CD170" i="38"/>
  <c r="CC170" i="38"/>
  <c r="CB170" i="38"/>
  <c r="CA170" i="38"/>
  <c r="BZ170" i="38"/>
  <c r="BY170" i="38"/>
  <c r="BX170" i="38"/>
  <c r="BW170" i="38"/>
  <c r="BV170" i="38"/>
  <c r="BU170" i="38"/>
  <c r="BT170" i="38"/>
  <c r="BS170" i="38"/>
  <c r="BR170" i="38"/>
  <c r="BQ170" i="38"/>
  <c r="BP170" i="38"/>
  <c r="CF169" i="38"/>
  <c r="CE169" i="38"/>
  <c r="CD169" i="38"/>
  <c r="CC169" i="38"/>
  <c r="CB169" i="38"/>
  <c r="CA169" i="38"/>
  <c r="BZ169" i="38"/>
  <c r="BY169" i="38"/>
  <c r="BX169" i="38"/>
  <c r="BW169" i="38"/>
  <c r="BV169" i="38"/>
  <c r="BU169" i="38"/>
  <c r="BT169" i="38"/>
  <c r="BS169" i="38"/>
  <c r="BR169" i="38"/>
  <c r="BQ169" i="38"/>
  <c r="BP169" i="38"/>
  <c r="CF168" i="38"/>
  <c r="CE168" i="38"/>
  <c r="CD168" i="38"/>
  <c r="CC168" i="38"/>
  <c r="CB168" i="38"/>
  <c r="CA168" i="38"/>
  <c r="BZ168" i="38"/>
  <c r="BY168" i="38"/>
  <c r="BX168" i="38"/>
  <c r="BW168" i="38"/>
  <c r="BV168" i="38"/>
  <c r="BU168" i="38"/>
  <c r="BT168" i="38"/>
  <c r="BS168" i="38"/>
  <c r="BR168" i="38"/>
  <c r="BQ168" i="38"/>
  <c r="BP168" i="38"/>
  <c r="CF167" i="38"/>
  <c r="CE167" i="38"/>
  <c r="CD167" i="38"/>
  <c r="CC167" i="38"/>
  <c r="CB167" i="38"/>
  <c r="CA167" i="38"/>
  <c r="BZ167" i="38"/>
  <c r="BY167" i="38"/>
  <c r="BX167" i="38"/>
  <c r="BW167" i="38"/>
  <c r="BV167" i="38"/>
  <c r="BU167" i="38"/>
  <c r="BT167" i="38"/>
  <c r="BS167" i="38"/>
  <c r="BR167" i="38"/>
  <c r="BQ167" i="38"/>
  <c r="BP167" i="38"/>
  <c r="CF166" i="38"/>
  <c r="CE166" i="38"/>
  <c r="CD166" i="38"/>
  <c r="CC166" i="38"/>
  <c r="CB166" i="38"/>
  <c r="CA166" i="38"/>
  <c r="BZ166" i="38"/>
  <c r="BY166" i="38"/>
  <c r="BX166" i="38"/>
  <c r="BW166" i="38"/>
  <c r="BV166" i="38"/>
  <c r="BU166" i="38"/>
  <c r="BT166" i="38"/>
  <c r="BS166" i="38"/>
  <c r="BR166" i="38"/>
  <c r="BQ166" i="38"/>
  <c r="BP166" i="38"/>
  <c r="CF165" i="38"/>
  <c r="CE165" i="38"/>
  <c r="CD165" i="38"/>
  <c r="CC165" i="38"/>
  <c r="CB165" i="38"/>
  <c r="CA165" i="38"/>
  <c r="BZ165" i="38"/>
  <c r="BY165" i="38"/>
  <c r="BX165" i="38"/>
  <c r="BW165" i="38"/>
  <c r="BV165" i="38"/>
  <c r="BU165" i="38"/>
  <c r="BT165" i="38"/>
  <c r="BS165" i="38"/>
  <c r="BR165" i="38"/>
  <c r="BQ165" i="38"/>
  <c r="BP165" i="38"/>
  <c r="CF164" i="38"/>
  <c r="CE164" i="38"/>
  <c r="CD164" i="38"/>
  <c r="CC164" i="38"/>
  <c r="CB164" i="38"/>
  <c r="CA164" i="38"/>
  <c r="BZ164" i="38"/>
  <c r="BY164" i="38"/>
  <c r="BX164" i="38"/>
  <c r="BW164" i="38"/>
  <c r="BV164" i="38"/>
  <c r="BU164" i="38"/>
  <c r="BT164" i="38"/>
  <c r="BS164" i="38"/>
  <c r="BR164" i="38"/>
  <c r="BQ164" i="38"/>
  <c r="BP164" i="38"/>
  <c r="CF163" i="38"/>
  <c r="CE163" i="38"/>
  <c r="CD163" i="38"/>
  <c r="CC163" i="38"/>
  <c r="CB163" i="38"/>
  <c r="CA163" i="38"/>
  <c r="BZ163" i="38"/>
  <c r="BY163" i="38"/>
  <c r="BX163" i="38"/>
  <c r="BW163" i="38"/>
  <c r="BV163" i="38"/>
  <c r="BU163" i="38"/>
  <c r="BT163" i="38"/>
  <c r="BS163" i="38"/>
  <c r="BR163" i="38"/>
  <c r="BQ163" i="38"/>
  <c r="BP163" i="38"/>
  <c r="CF162" i="38"/>
  <c r="CE162" i="38"/>
  <c r="CD162" i="38"/>
  <c r="CC162" i="38"/>
  <c r="CB162" i="38"/>
  <c r="CA162" i="38"/>
  <c r="BZ162" i="38"/>
  <c r="BY162" i="38"/>
  <c r="BX162" i="38"/>
  <c r="BW162" i="38"/>
  <c r="BV162" i="38"/>
  <c r="BU162" i="38"/>
  <c r="BT162" i="38"/>
  <c r="BS162" i="38"/>
  <c r="BR162" i="38"/>
  <c r="BQ162" i="38"/>
  <c r="BP162" i="38"/>
  <c r="CF161" i="38"/>
  <c r="CE161" i="38"/>
  <c r="CD161" i="38"/>
  <c r="CC161" i="38"/>
  <c r="CB161" i="38"/>
  <c r="CA161" i="38"/>
  <c r="BZ161" i="38"/>
  <c r="BY161" i="38"/>
  <c r="BX161" i="38"/>
  <c r="BW161" i="38"/>
  <c r="BV161" i="38"/>
  <c r="BU161" i="38"/>
  <c r="BT161" i="38"/>
  <c r="BS161" i="38"/>
  <c r="BR161" i="38"/>
  <c r="BQ161" i="38"/>
  <c r="BP161" i="38"/>
  <c r="CF160" i="38"/>
  <c r="CE160" i="38"/>
  <c r="CD160" i="38"/>
  <c r="CC160" i="38"/>
  <c r="CB160" i="38"/>
  <c r="CA160" i="38"/>
  <c r="BZ160" i="38"/>
  <c r="BY160" i="38"/>
  <c r="BX160" i="38"/>
  <c r="BW160" i="38"/>
  <c r="BV160" i="38"/>
  <c r="BU160" i="38"/>
  <c r="BT160" i="38"/>
  <c r="BS160" i="38"/>
  <c r="BR160" i="38"/>
  <c r="BQ160" i="38"/>
  <c r="BP160" i="38"/>
  <c r="BO160" i="38"/>
  <c r="CF159" i="38"/>
  <c r="CE159" i="38"/>
  <c r="CD159" i="38"/>
  <c r="CC159" i="38"/>
  <c r="CB159" i="38"/>
  <c r="CA159" i="38"/>
  <c r="BZ159" i="38"/>
  <c r="BY159" i="38"/>
  <c r="BX159" i="38"/>
  <c r="BW159" i="38"/>
  <c r="BV159" i="38"/>
  <c r="BU159" i="38"/>
  <c r="BT159" i="38"/>
  <c r="BS159" i="38"/>
  <c r="BR159" i="38"/>
  <c r="BQ159" i="38"/>
  <c r="BP159" i="38"/>
  <c r="BO159" i="38"/>
  <c r="CF158" i="38"/>
  <c r="CE158" i="38"/>
  <c r="CD158" i="38"/>
  <c r="CC158" i="38"/>
  <c r="CB158" i="38"/>
  <c r="CA158" i="38"/>
  <c r="BZ158" i="38"/>
  <c r="BY158" i="38"/>
  <c r="BX158" i="38"/>
  <c r="BW158" i="38"/>
  <c r="BV158" i="38"/>
  <c r="BU158" i="38"/>
  <c r="BT158" i="38"/>
  <c r="BS158" i="38"/>
  <c r="BR158" i="38"/>
  <c r="BQ158" i="38"/>
  <c r="BP158" i="38"/>
  <c r="BO158" i="38"/>
  <c r="CF157" i="38"/>
  <c r="CE157" i="38"/>
  <c r="CD157" i="38"/>
  <c r="CC157" i="38"/>
  <c r="CB157" i="38"/>
  <c r="CA157" i="38"/>
  <c r="BZ157" i="38"/>
  <c r="BY157" i="38"/>
  <c r="BX157" i="38"/>
  <c r="BW157" i="38"/>
  <c r="BV157" i="38"/>
  <c r="BU157" i="38"/>
  <c r="BT157" i="38"/>
  <c r="BS157" i="38"/>
  <c r="BR157" i="38"/>
  <c r="BQ157" i="38"/>
  <c r="BP157" i="38"/>
  <c r="BO157" i="38"/>
  <c r="CF156" i="38"/>
  <c r="CE156" i="38"/>
  <c r="CD156" i="38"/>
  <c r="CC156" i="38"/>
  <c r="CB156" i="38"/>
  <c r="CA156" i="38"/>
  <c r="BZ156" i="38"/>
  <c r="BY156" i="38"/>
  <c r="BX156" i="38"/>
  <c r="BW156" i="38"/>
  <c r="BV156" i="38"/>
  <c r="BU156" i="38"/>
  <c r="BT156" i="38"/>
  <c r="BS156" i="38"/>
  <c r="BR156" i="38"/>
  <c r="BQ156" i="38"/>
  <c r="BP156" i="38"/>
  <c r="BO156" i="38"/>
  <c r="CF155" i="38"/>
  <c r="CE155" i="38"/>
  <c r="CD155" i="38"/>
  <c r="CC155" i="38"/>
  <c r="CB155" i="38"/>
  <c r="CA155" i="38"/>
  <c r="BZ155" i="38"/>
  <c r="BY155" i="38"/>
  <c r="BX155" i="38"/>
  <c r="BW155" i="38"/>
  <c r="BV155" i="38"/>
  <c r="BU155" i="38"/>
  <c r="BT155" i="38"/>
  <c r="BS155" i="38"/>
  <c r="BR155" i="38"/>
  <c r="BQ155" i="38"/>
  <c r="BP155" i="38"/>
  <c r="BO155" i="38"/>
  <c r="CF154" i="38"/>
  <c r="CE154" i="38"/>
  <c r="CD154" i="38"/>
  <c r="CC154" i="38"/>
  <c r="CB154" i="38"/>
  <c r="CA154" i="38"/>
  <c r="BZ154" i="38"/>
  <c r="BY154" i="38"/>
  <c r="BX154" i="38"/>
  <c r="BW154" i="38"/>
  <c r="BV154" i="38"/>
  <c r="BU154" i="38"/>
  <c r="BT154" i="38"/>
  <c r="BS154" i="38"/>
  <c r="BR154" i="38"/>
  <c r="BQ154" i="38"/>
  <c r="BP154" i="38"/>
  <c r="BO154" i="38" l="1"/>
  <c r="CD138" i="38"/>
  <c r="CC138" i="38"/>
  <c r="CB138" i="38"/>
  <c r="BZ138" i="38"/>
  <c r="BY138" i="38"/>
  <c r="BX138" i="38"/>
  <c r="BV138" i="38"/>
  <c r="BU138" i="38"/>
  <c r="BT138" i="38"/>
  <c r="BR138" i="38"/>
  <c r="BQ138" i="38"/>
  <c r="BP138" i="38"/>
  <c r="CD137" i="38"/>
  <c r="CC137" i="38"/>
  <c r="CB137" i="38"/>
  <c r="BZ137" i="38"/>
  <c r="BY137" i="38"/>
  <c r="BX137" i="38"/>
  <c r="BV137" i="38"/>
  <c r="BU137" i="38"/>
  <c r="BT137" i="38"/>
  <c r="BR137" i="38"/>
  <c r="BQ137" i="38"/>
  <c r="CD136" i="38"/>
  <c r="CC136" i="38"/>
  <c r="CB136" i="38"/>
  <c r="BZ136" i="38"/>
  <c r="BY136" i="38"/>
  <c r="BX136" i="38"/>
  <c r="BV136" i="38"/>
  <c r="BU136" i="38"/>
  <c r="BT136" i="38"/>
  <c r="BR136" i="38"/>
  <c r="BQ136" i="38"/>
  <c r="CD135" i="38"/>
  <c r="CC135" i="38"/>
  <c r="CB135" i="38"/>
  <c r="BZ135" i="38"/>
  <c r="BY135" i="38"/>
  <c r="BX135" i="38"/>
  <c r="BV135" i="38"/>
  <c r="BU135" i="38"/>
  <c r="BT135" i="38"/>
  <c r="BR135" i="38"/>
  <c r="BQ135" i="38"/>
  <c r="CD134" i="38"/>
  <c r="CC134" i="38"/>
  <c r="CB134" i="38"/>
  <c r="BZ134" i="38"/>
  <c r="BY134" i="38"/>
  <c r="BX134" i="38"/>
  <c r="BV134" i="38"/>
  <c r="BU134" i="38"/>
  <c r="BT134" i="38"/>
  <c r="BR134" i="38"/>
  <c r="BQ134" i="38"/>
  <c r="CD133" i="38"/>
  <c r="CC133" i="38"/>
  <c r="CB133" i="38"/>
  <c r="BZ133" i="38"/>
  <c r="BY133" i="38"/>
  <c r="BX133" i="38"/>
  <c r="BV133" i="38"/>
  <c r="BU133" i="38"/>
  <c r="BT133" i="38"/>
  <c r="BR133" i="38"/>
  <c r="BQ133" i="38"/>
  <c r="CD132" i="38"/>
  <c r="CC132" i="38"/>
  <c r="CB132" i="38"/>
  <c r="BZ132" i="38"/>
  <c r="BY132" i="38"/>
  <c r="BX132" i="38"/>
  <c r="BV132" i="38"/>
  <c r="BU132" i="38"/>
  <c r="BT132" i="38"/>
  <c r="BR132" i="38"/>
  <c r="BQ132" i="38"/>
  <c r="CD131" i="38"/>
  <c r="CC131" i="38"/>
  <c r="CB131" i="38"/>
  <c r="BZ131" i="38"/>
  <c r="BY131" i="38"/>
  <c r="BX131" i="38"/>
  <c r="BV131" i="38"/>
  <c r="BU131" i="38"/>
  <c r="BT131" i="38"/>
  <c r="BR131" i="38"/>
  <c r="BQ131" i="38"/>
  <c r="CD130" i="38"/>
  <c r="CC130" i="38"/>
  <c r="CB130" i="38"/>
  <c r="BZ130" i="38"/>
  <c r="BY130" i="38"/>
  <c r="BX130" i="38"/>
  <c r="BV130" i="38"/>
  <c r="BU130" i="38"/>
  <c r="BT130" i="38"/>
  <c r="BR130" i="38"/>
  <c r="BQ130" i="38"/>
  <c r="CD129" i="38"/>
  <c r="CC129" i="38"/>
  <c r="CB129" i="38"/>
  <c r="BZ129" i="38"/>
  <c r="BY129" i="38"/>
  <c r="BX129" i="38"/>
  <c r="BV129" i="38"/>
  <c r="BU129" i="38"/>
  <c r="BT129" i="38"/>
  <c r="BR129" i="38"/>
  <c r="BQ129" i="38"/>
  <c r="CD128" i="38"/>
  <c r="CC128" i="38"/>
  <c r="CB128" i="38"/>
  <c r="BZ128" i="38"/>
  <c r="BY128" i="38"/>
  <c r="BX128" i="38"/>
  <c r="BV128" i="38"/>
  <c r="BU128" i="38"/>
  <c r="BT128" i="38"/>
  <c r="BR128" i="38"/>
  <c r="BQ128" i="38"/>
  <c r="CD127" i="38"/>
  <c r="CC127" i="38"/>
  <c r="CB127" i="38"/>
  <c r="BZ127" i="38"/>
  <c r="BY127" i="38"/>
  <c r="BX127" i="38"/>
  <c r="BV127" i="38"/>
  <c r="BU127" i="38"/>
  <c r="BT127" i="38"/>
  <c r="BR127" i="38"/>
  <c r="BQ127" i="38"/>
  <c r="CD126" i="38"/>
  <c r="CC126" i="38"/>
  <c r="CB126" i="38"/>
  <c r="BZ126" i="38"/>
  <c r="BY126" i="38"/>
  <c r="BX126" i="38"/>
  <c r="BV126" i="38"/>
  <c r="BU126" i="38"/>
  <c r="BT126" i="38"/>
  <c r="BR126" i="38"/>
  <c r="BQ126" i="38"/>
  <c r="BP126" i="38"/>
  <c r="CD125" i="38"/>
  <c r="CC125" i="38"/>
  <c r="CB125" i="38"/>
  <c r="BZ125" i="38"/>
  <c r="BY125" i="38"/>
  <c r="BX125" i="38"/>
  <c r="BV125" i="38"/>
  <c r="BU125" i="38"/>
  <c r="BT125" i="38"/>
  <c r="BR125" i="38"/>
  <c r="BQ125" i="38"/>
  <c r="BP125" i="38"/>
  <c r="CD124" i="38"/>
  <c r="CC124" i="38"/>
  <c r="CB124" i="38"/>
  <c r="BZ124" i="38"/>
  <c r="BY124" i="38"/>
  <c r="BX124" i="38"/>
  <c r="BV124" i="38"/>
  <c r="BU124" i="38"/>
  <c r="BT124" i="38"/>
  <c r="BR124" i="38"/>
  <c r="BQ124" i="38"/>
  <c r="BP124" i="38"/>
  <c r="CD123" i="38"/>
  <c r="CC123" i="38"/>
  <c r="CB123" i="38"/>
  <c r="BZ123" i="38"/>
  <c r="BY123" i="38"/>
  <c r="BX123" i="38"/>
  <c r="BV123" i="38"/>
  <c r="BU123" i="38"/>
  <c r="BT123" i="38"/>
  <c r="BR123" i="38"/>
  <c r="BQ123" i="38"/>
  <c r="BP123" i="38"/>
  <c r="CD122" i="38"/>
  <c r="CC122" i="38"/>
  <c r="CB122" i="38"/>
  <c r="BZ122" i="38"/>
  <c r="BY122" i="38"/>
  <c r="BX122" i="38"/>
  <c r="BV122" i="38"/>
  <c r="BU122" i="38"/>
  <c r="BT122" i="38"/>
  <c r="BR122" i="38"/>
  <c r="BQ122" i="38"/>
  <c r="BP122" i="38"/>
  <c r="CD121" i="38"/>
  <c r="CC121" i="38"/>
  <c r="CB121" i="38"/>
  <c r="BZ121" i="38"/>
  <c r="BY121" i="38"/>
  <c r="BX121" i="38"/>
  <c r="BV121" i="38"/>
  <c r="BU121" i="38"/>
  <c r="BT121" i="38"/>
  <c r="BR121" i="38"/>
  <c r="BQ121" i="38"/>
  <c r="BP121" i="38"/>
  <c r="CF104" i="38"/>
  <c r="CE104" i="38"/>
  <c r="CD104" i="38"/>
  <c r="CC104" i="38"/>
  <c r="CB104" i="38"/>
  <c r="CA104" i="38"/>
  <c r="BZ104" i="38"/>
  <c r="BY104" i="38"/>
  <c r="BX104" i="38"/>
  <c r="BW104" i="38"/>
  <c r="BV104" i="38"/>
  <c r="BU104" i="38"/>
  <c r="BQ104" i="38"/>
  <c r="BP104" i="38"/>
  <c r="BO104" i="38"/>
  <c r="CF103" i="38"/>
  <c r="CE103" i="38"/>
  <c r="CD103" i="38"/>
  <c r="CC103" i="38"/>
  <c r="CB103" i="38"/>
  <c r="CA103" i="38"/>
  <c r="BZ103" i="38"/>
  <c r="BY103" i="38"/>
  <c r="BX103" i="38"/>
  <c r="BW103" i="38"/>
  <c r="BV103" i="38"/>
  <c r="BU103" i="38"/>
  <c r="BT103" i="38"/>
  <c r="BS103" i="38"/>
  <c r="BQ103" i="38"/>
  <c r="BP103" i="38"/>
  <c r="CF102" i="38"/>
  <c r="CE102" i="38"/>
  <c r="CD102" i="38"/>
  <c r="CC102" i="38"/>
  <c r="CB102" i="38"/>
  <c r="CA102" i="38"/>
  <c r="BZ102" i="38"/>
  <c r="BY102" i="38"/>
  <c r="BX102" i="38"/>
  <c r="BW102" i="38"/>
  <c r="BV102" i="38"/>
  <c r="BU102" i="38"/>
  <c r="BT102" i="38"/>
  <c r="BS102" i="38"/>
  <c r="BQ102" i="38"/>
  <c r="BP102" i="38"/>
  <c r="CF101" i="38"/>
  <c r="CE101" i="38"/>
  <c r="CD101" i="38"/>
  <c r="CC101" i="38"/>
  <c r="CB101" i="38"/>
  <c r="CA101" i="38"/>
  <c r="BZ101" i="38"/>
  <c r="BY101" i="38"/>
  <c r="BX101" i="38"/>
  <c r="BW101" i="38"/>
  <c r="BV101" i="38"/>
  <c r="BU101" i="38"/>
  <c r="BT101" i="38"/>
  <c r="BS101" i="38"/>
  <c r="BQ101" i="38"/>
  <c r="BP101" i="38"/>
  <c r="CF100" i="38"/>
  <c r="CE100" i="38"/>
  <c r="CD100" i="38"/>
  <c r="CC100" i="38"/>
  <c r="CB100" i="38"/>
  <c r="CA100" i="38"/>
  <c r="BZ100" i="38"/>
  <c r="BY100" i="38"/>
  <c r="BX100" i="38"/>
  <c r="BW100" i="38"/>
  <c r="BV100" i="38"/>
  <c r="BU100" i="38"/>
  <c r="BT100" i="38"/>
  <c r="BS100" i="38"/>
  <c r="BQ100" i="38"/>
  <c r="BP100" i="38"/>
  <c r="CF99" i="38"/>
  <c r="CE99" i="38"/>
  <c r="CD99" i="38"/>
  <c r="CC99" i="38"/>
  <c r="CB99" i="38"/>
  <c r="CA99" i="38"/>
  <c r="BZ99" i="38"/>
  <c r="BY99" i="38"/>
  <c r="BX99" i="38"/>
  <c r="BW99" i="38"/>
  <c r="BV99" i="38"/>
  <c r="BU99" i="38"/>
  <c r="BT99" i="38"/>
  <c r="BS99" i="38"/>
  <c r="BQ99" i="38"/>
  <c r="BP99" i="38"/>
  <c r="CF98" i="38"/>
  <c r="CE98" i="38"/>
  <c r="CD98" i="38"/>
  <c r="CC98" i="38"/>
  <c r="CB98" i="38"/>
  <c r="CA98" i="38"/>
  <c r="BZ98" i="38"/>
  <c r="BY98" i="38"/>
  <c r="BX98" i="38"/>
  <c r="BW98" i="38"/>
  <c r="BV98" i="38"/>
  <c r="BU98" i="38"/>
  <c r="BT98" i="38"/>
  <c r="BS98" i="38"/>
  <c r="BQ98" i="38"/>
  <c r="BP98" i="38"/>
  <c r="CF97" i="38"/>
  <c r="CE97" i="38"/>
  <c r="CD97" i="38"/>
  <c r="CC97" i="38"/>
  <c r="CB97" i="38"/>
  <c r="CA97" i="38"/>
  <c r="BZ97" i="38"/>
  <c r="BY97" i="38"/>
  <c r="BX97" i="38"/>
  <c r="BW97" i="38"/>
  <c r="BV97" i="38"/>
  <c r="BU97" i="38"/>
  <c r="BT97" i="38"/>
  <c r="BS97" i="38"/>
  <c r="BQ97" i="38"/>
  <c r="BP97" i="38"/>
  <c r="CF96" i="38"/>
  <c r="CE96" i="38"/>
  <c r="CD96" i="38"/>
  <c r="CC96" i="38"/>
  <c r="CB96" i="38"/>
  <c r="CA96" i="38"/>
  <c r="BZ96" i="38"/>
  <c r="BY96" i="38"/>
  <c r="BX96" i="38"/>
  <c r="BW96" i="38"/>
  <c r="BV96" i="38"/>
  <c r="BU96" i="38"/>
  <c r="BT96" i="38"/>
  <c r="BS96" i="38"/>
  <c r="BQ96" i="38"/>
  <c r="BP96" i="38"/>
  <c r="CF95" i="38"/>
  <c r="CE95" i="38"/>
  <c r="CD95" i="38"/>
  <c r="CC95" i="38"/>
  <c r="CB95" i="38"/>
  <c r="CA95" i="38"/>
  <c r="BZ95" i="38"/>
  <c r="BY95" i="38"/>
  <c r="BX95" i="38"/>
  <c r="BW95" i="38"/>
  <c r="BV95" i="38"/>
  <c r="BU95" i="38"/>
  <c r="BT95" i="38"/>
  <c r="BS95" i="38"/>
  <c r="BQ95" i="38"/>
  <c r="BP95" i="38"/>
  <c r="CF94" i="38"/>
  <c r="CE94" i="38"/>
  <c r="CD94" i="38"/>
  <c r="CC94" i="38"/>
  <c r="CB94" i="38"/>
  <c r="CA94" i="38"/>
  <c r="BZ94" i="38"/>
  <c r="BY94" i="38"/>
  <c r="BX94" i="38"/>
  <c r="BW94" i="38"/>
  <c r="BV94" i="38"/>
  <c r="BU94" i="38"/>
  <c r="BT94" i="38"/>
  <c r="BS94" i="38"/>
  <c r="BQ94" i="38"/>
  <c r="BP94" i="38"/>
  <c r="CF93" i="38"/>
  <c r="CE93" i="38"/>
  <c r="CD93" i="38"/>
  <c r="CC93" i="38"/>
  <c r="CB93" i="38"/>
  <c r="CA93" i="38"/>
  <c r="BZ93" i="38"/>
  <c r="BY93" i="38"/>
  <c r="BX93" i="38"/>
  <c r="BW93" i="38"/>
  <c r="BV93" i="38"/>
  <c r="BU93" i="38"/>
  <c r="BT93" i="38"/>
  <c r="BS93" i="38"/>
  <c r="BR93" i="38"/>
  <c r="BQ93" i="38"/>
  <c r="BP93" i="38"/>
  <c r="CF92" i="38"/>
  <c r="CE92" i="38"/>
  <c r="CD92" i="38"/>
  <c r="CC92" i="38"/>
  <c r="CB92" i="38"/>
  <c r="CA92" i="38"/>
  <c r="BZ92" i="38"/>
  <c r="BY92" i="38"/>
  <c r="BX92" i="38"/>
  <c r="BW92" i="38"/>
  <c r="BV92" i="38"/>
  <c r="BU92" i="38"/>
  <c r="BT92" i="38"/>
  <c r="BS92" i="38"/>
  <c r="BR92" i="38"/>
  <c r="BQ92" i="38"/>
  <c r="BP92" i="38"/>
  <c r="BO92" i="38"/>
  <c r="CF91" i="38"/>
  <c r="CE91" i="38"/>
  <c r="CD91" i="38"/>
  <c r="CC91" i="38"/>
  <c r="CB91" i="38"/>
  <c r="CA91" i="38"/>
  <c r="BZ91" i="38"/>
  <c r="BY91" i="38"/>
  <c r="BX91" i="38"/>
  <c r="BW91" i="38"/>
  <c r="BV91" i="38"/>
  <c r="BU91" i="38"/>
  <c r="BT91" i="38"/>
  <c r="BS91" i="38"/>
  <c r="BR91" i="38"/>
  <c r="BQ91" i="38"/>
  <c r="BP91" i="38"/>
  <c r="BO91" i="38"/>
  <c r="CF90" i="38"/>
  <c r="CE90" i="38"/>
  <c r="CD90" i="38"/>
  <c r="CC90" i="38"/>
  <c r="CB90" i="38"/>
  <c r="CA90" i="38"/>
  <c r="BZ90" i="38"/>
  <c r="BY90" i="38"/>
  <c r="BX90" i="38"/>
  <c r="BW90" i="38"/>
  <c r="BV90" i="38"/>
  <c r="BU90" i="38"/>
  <c r="BT90" i="38"/>
  <c r="BS90" i="38"/>
  <c r="BR90" i="38"/>
  <c r="BQ90" i="38"/>
  <c r="BP90" i="38"/>
  <c r="BO90" i="38"/>
  <c r="CF89" i="38"/>
  <c r="CE89" i="38"/>
  <c r="CD89" i="38"/>
  <c r="CC89" i="38"/>
  <c r="CB89" i="38"/>
  <c r="CA89" i="38"/>
  <c r="BZ89" i="38"/>
  <c r="BY89" i="38"/>
  <c r="BX89" i="38"/>
  <c r="BW89" i="38"/>
  <c r="BV89" i="38"/>
  <c r="BU89" i="38"/>
  <c r="BT89" i="38"/>
  <c r="BS89" i="38"/>
  <c r="BR89" i="38"/>
  <c r="BQ89" i="38"/>
  <c r="BP89" i="38"/>
  <c r="BO89" i="38"/>
  <c r="CF88" i="38"/>
  <c r="CE88" i="38"/>
  <c r="CD88" i="38"/>
  <c r="CC88" i="38"/>
  <c r="CB88" i="38"/>
  <c r="CA88" i="38"/>
  <c r="BZ88" i="38"/>
  <c r="BY88" i="38"/>
  <c r="BX88" i="38"/>
  <c r="BW88" i="38"/>
  <c r="BV88" i="38"/>
  <c r="BU88" i="38"/>
  <c r="BT88" i="38"/>
  <c r="BS88" i="38"/>
  <c r="BR88" i="38"/>
  <c r="BQ88" i="38"/>
  <c r="BP88" i="38"/>
  <c r="BO88" i="38"/>
  <c r="CF87" i="38"/>
  <c r="CE87" i="38"/>
  <c r="CD87" i="38"/>
  <c r="CC87" i="38"/>
  <c r="CB87" i="38"/>
  <c r="CA87" i="38"/>
  <c r="BZ87" i="38"/>
  <c r="BY87" i="38"/>
  <c r="BX87" i="38"/>
  <c r="BW87" i="38"/>
  <c r="BV87" i="38"/>
  <c r="BU87" i="38"/>
  <c r="BT87" i="38"/>
  <c r="BS87" i="38"/>
  <c r="BR87" i="38"/>
  <c r="BQ87" i="38"/>
  <c r="BP87" i="38"/>
  <c r="BO87" i="38"/>
  <c r="CL71" i="38"/>
  <c r="CK71" i="38"/>
  <c r="CJ71" i="38"/>
  <c r="CI71" i="38"/>
  <c r="CH71" i="38"/>
  <c r="CG71" i="38"/>
  <c r="CF71" i="38"/>
  <c r="CE71" i="38"/>
  <c r="CD71" i="38"/>
  <c r="CC71" i="38"/>
  <c r="CB71" i="38"/>
  <c r="CA71" i="38"/>
  <c r="BZ71" i="38"/>
  <c r="BY71" i="38"/>
  <c r="BX71" i="38"/>
  <c r="BW71" i="38"/>
  <c r="BV71" i="38"/>
  <c r="BU71" i="38"/>
  <c r="BT71" i="38"/>
  <c r="BS71" i="38"/>
  <c r="BR71" i="38"/>
  <c r="BQ71" i="38"/>
  <c r="BP71" i="38"/>
  <c r="BO71" i="38"/>
  <c r="CL70" i="38"/>
  <c r="CK70" i="38"/>
  <c r="CJ70" i="38"/>
  <c r="CI70" i="38"/>
  <c r="CH70" i="38"/>
  <c r="CG70" i="38"/>
  <c r="CF70" i="38"/>
  <c r="CE70" i="38"/>
  <c r="CD70" i="38"/>
  <c r="CC70" i="38"/>
  <c r="CB70" i="38"/>
  <c r="CA70" i="38"/>
  <c r="BZ70" i="38"/>
  <c r="BY70" i="38"/>
  <c r="BX70" i="38"/>
  <c r="BW70" i="38"/>
  <c r="BV70" i="38"/>
  <c r="BU70" i="38"/>
  <c r="BT70" i="38"/>
  <c r="BS70" i="38"/>
  <c r="BR70" i="38"/>
  <c r="BQ70" i="38"/>
  <c r="BP70" i="38"/>
  <c r="BO70" i="38"/>
  <c r="CL69" i="38"/>
  <c r="CK69" i="38"/>
  <c r="CJ69" i="38"/>
  <c r="CI69" i="38"/>
  <c r="CH69" i="38"/>
  <c r="CG69" i="38"/>
  <c r="CF69" i="38"/>
  <c r="CE69" i="38"/>
  <c r="CD69" i="38"/>
  <c r="CC69" i="38"/>
  <c r="CB69" i="38"/>
  <c r="CA69" i="38"/>
  <c r="BZ69" i="38"/>
  <c r="BY69" i="38"/>
  <c r="BX69" i="38"/>
  <c r="BW69" i="38"/>
  <c r="BV69" i="38"/>
  <c r="BU69" i="38"/>
  <c r="BT69" i="38"/>
  <c r="BS69" i="38"/>
  <c r="BR69" i="38"/>
  <c r="BQ69" i="38"/>
  <c r="BP69" i="38"/>
  <c r="BO69" i="38"/>
  <c r="CL68" i="38"/>
  <c r="CK68" i="38"/>
  <c r="CJ68" i="38"/>
  <c r="CI68" i="38"/>
  <c r="CH68" i="38"/>
  <c r="CG68" i="38"/>
  <c r="CF68" i="38"/>
  <c r="CE68" i="38"/>
  <c r="CD68" i="38"/>
  <c r="CC68" i="38"/>
  <c r="CB68" i="38"/>
  <c r="CA68" i="38"/>
  <c r="BZ68" i="38"/>
  <c r="BY68" i="38"/>
  <c r="BX68" i="38"/>
  <c r="BW68" i="38"/>
  <c r="BV68" i="38"/>
  <c r="BU68" i="38"/>
  <c r="BT68" i="38"/>
  <c r="BS68" i="38"/>
  <c r="BR68" i="38"/>
  <c r="BQ68" i="38"/>
  <c r="BP68" i="38"/>
  <c r="BO68" i="38"/>
  <c r="CL67" i="38"/>
  <c r="CK67" i="38"/>
  <c r="CJ67" i="38"/>
  <c r="CI67" i="38"/>
  <c r="CH67" i="38"/>
  <c r="CG67" i="38"/>
  <c r="CF67" i="38"/>
  <c r="CE67" i="38"/>
  <c r="CD67" i="38"/>
  <c r="CC67" i="38"/>
  <c r="CB67" i="38"/>
  <c r="CA67" i="38"/>
  <c r="BZ67" i="38"/>
  <c r="BY67" i="38"/>
  <c r="BX67" i="38"/>
  <c r="BW67" i="38"/>
  <c r="BV67" i="38"/>
  <c r="BU67" i="38"/>
  <c r="BT67" i="38"/>
  <c r="BS67" i="38"/>
  <c r="BR67" i="38"/>
  <c r="BQ67" i="38"/>
  <c r="BP67" i="38"/>
  <c r="BO67" i="38"/>
  <c r="CL66" i="38"/>
  <c r="CK66" i="38"/>
  <c r="CJ66" i="38"/>
  <c r="CI66" i="38"/>
  <c r="CH66" i="38"/>
  <c r="CG66" i="38"/>
  <c r="CF66" i="38"/>
  <c r="CE66" i="38"/>
  <c r="CD66" i="38"/>
  <c r="CC66" i="38"/>
  <c r="CB66" i="38"/>
  <c r="CA66" i="38"/>
  <c r="BZ66" i="38"/>
  <c r="BY66" i="38"/>
  <c r="BX66" i="38"/>
  <c r="BW66" i="38"/>
  <c r="BV66" i="38"/>
  <c r="BU66" i="38"/>
  <c r="BT66" i="38"/>
  <c r="BS66" i="38"/>
  <c r="BR66" i="38"/>
  <c r="BQ66" i="38"/>
  <c r="BP66" i="38"/>
  <c r="BO66" i="38"/>
  <c r="CL65" i="38"/>
  <c r="CK65" i="38"/>
  <c r="CJ65" i="38"/>
  <c r="CI65" i="38"/>
  <c r="CH65" i="38"/>
  <c r="CG65" i="38"/>
  <c r="CF65" i="38"/>
  <c r="CE65" i="38"/>
  <c r="CD65" i="38"/>
  <c r="CC65" i="38"/>
  <c r="CB65" i="38"/>
  <c r="CA65" i="38"/>
  <c r="BZ65" i="38"/>
  <c r="BY65" i="38"/>
  <c r="BX65" i="38"/>
  <c r="BW65" i="38"/>
  <c r="BV65" i="38"/>
  <c r="BU65" i="38"/>
  <c r="BT65" i="38"/>
  <c r="BS65" i="38"/>
  <c r="BR65" i="38"/>
  <c r="BQ65" i="38"/>
  <c r="BP65" i="38"/>
  <c r="BO65" i="38"/>
  <c r="CL64" i="38"/>
  <c r="CK64" i="38"/>
  <c r="CJ64" i="38"/>
  <c r="CI64" i="38"/>
  <c r="CH64" i="38"/>
  <c r="CG64" i="38"/>
  <c r="CF64" i="38"/>
  <c r="CE64" i="38"/>
  <c r="CD64" i="38"/>
  <c r="CC64" i="38"/>
  <c r="CB64" i="38"/>
  <c r="CA64" i="38"/>
  <c r="BZ64" i="38"/>
  <c r="BY64" i="38"/>
  <c r="BX64" i="38"/>
  <c r="BW64" i="38"/>
  <c r="BV64" i="38"/>
  <c r="BU64" i="38"/>
  <c r="BT64" i="38"/>
  <c r="BS64" i="38"/>
  <c r="BR64" i="38"/>
  <c r="BQ64" i="38"/>
  <c r="BP64" i="38"/>
  <c r="BO64" i="38"/>
  <c r="CL63" i="38"/>
  <c r="CK63" i="38"/>
  <c r="CJ63" i="38"/>
  <c r="CI63" i="38"/>
  <c r="CH63" i="38"/>
  <c r="CG63" i="38"/>
  <c r="CF63" i="38"/>
  <c r="CE63" i="38"/>
  <c r="CD63" i="38"/>
  <c r="CC63" i="38"/>
  <c r="CB63" i="38"/>
  <c r="CA63" i="38"/>
  <c r="BZ63" i="38"/>
  <c r="BY63" i="38"/>
  <c r="BX63" i="38"/>
  <c r="BW63" i="38"/>
  <c r="BV63" i="38"/>
  <c r="BU63" i="38"/>
  <c r="BT63" i="38"/>
  <c r="BS63" i="38"/>
  <c r="BR63" i="38"/>
  <c r="BQ63" i="38"/>
  <c r="BP63" i="38"/>
  <c r="BO63" i="38"/>
  <c r="CL62" i="38"/>
  <c r="CK62" i="38"/>
  <c r="CJ62" i="38"/>
  <c r="CI62" i="38"/>
  <c r="CH62" i="38"/>
  <c r="CG62" i="38"/>
  <c r="CF62" i="38"/>
  <c r="CE62" i="38"/>
  <c r="CD62" i="38"/>
  <c r="CC62" i="38"/>
  <c r="CB62" i="38"/>
  <c r="CA62" i="38"/>
  <c r="BZ62" i="38"/>
  <c r="BY62" i="38"/>
  <c r="BX62" i="38"/>
  <c r="BW62" i="38"/>
  <c r="BV62" i="38"/>
  <c r="BU62" i="38"/>
  <c r="BT62" i="38"/>
  <c r="BS62" i="38"/>
  <c r="BR62" i="38"/>
  <c r="BQ62" i="38"/>
  <c r="BP62" i="38"/>
  <c r="BO62" i="38"/>
  <c r="CL61" i="38"/>
  <c r="CK61" i="38"/>
  <c r="CJ61" i="38"/>
  <c r="CI61" i="38"/>
  <c r="CH61" i="38"/>
  <c r="CG61" i="38"/>
  <c r="CF61" i="38"/>
  <c r="CE61" i="38"/>
  <c r="CD61" i="38"/>
  <c r="CC61" i="38"/>
  <c r="CB61" i="38"/>
  <c r="CA61" i="38"/>
  <c r="BZ61" i="38"/>
  <c r="BY61" i="38"/>
  <c r="BX61" i="38"/>
  <c r="BW61" i="38"/>
  <c r="BV61" i="38"/>
  <c r="BU61" i="38"/>
  <c r="BT61" i="38"/>
  <c r="BS61" i="38"/>
  <c r="BR61" i="38"/>
  <c r="BQ61" i="38"/>
  <c r="BP61" i="38"/>
  <c r="BO61" i="38"/>
  <c r="CL60" i="38"/>
  <c r="CK60" i="38"/>
  <c r="CJ60" i="38"/>
  <c r="CI60" i="38"/>
  <c r="CH60" i="38"/>
  <c r="CG60" i="38"/>
  <c r="CF60" i="38"/>
  <c r="CE60" i="38"/>
  <c r="CD60" i="38"/>
  <c r="CC60" i="38"/>
  <c r="CB60" i="38"/>
  <c r="CA60" i="38"/>
  <c r="BZ60" i="38"/>
  <c r="BY60" i="38"/>
  <c r="BX60" i="38"/>
  <c r="BW60" i="38"/>
  <c r="BV60" i="38"/>
  <c r="BU60" i="38"/>
  <c r="BT60" i="38"/>
  <c r="BS60" i="38"/>
  <c r="BR60" i="38"/>
  <c r="BQ60" i="38"/>
  <c r="BP60" i="38"/>
  <c r="BO60" i="38"/>
  <c r="CL59" i="38"/>
  <c r="CK59" i="38"/>
  <c r="CJ59" i="38"/>
  <c r="CI59" i="38"/>
  <c r="CH59" i="38"/>
  <c r="CG59" i="38"/>
  <c r="CF59" i="38"/>
  <c r="CE59" i="38"/>
  <c r="CD59" i="38"/>
  <c r="CC59" i="38"/>
  <c r="CB59" i="38"/>
  <c r="CA59" i="38"/>
  <c r="BZ59" i="38"/>
  <c r="BY59" i="38"/>
  <c r="BX59" i="38"/>
  <c r="BW59" i="38"/>
  <c r="BV59" i="38"/>
  <c r="BU59" i="38"/>
  <c r="BT59" i="38"/>
  <c r="BS59" i="38"/>
  <c r="BR59" i="38"/>
  <c r="BQ59" i="38"/>
  <c r="BP59" i="38"/>
  <c r="BO59" i="38"/>
  <c r="CL58" i="38"/>
  <c r="CK58" i="38"/>
  <c r="CJ58" i="38"/>
  <c r="CI58" i="38"/>
  <c r="CH58" i="38"/>
  <c r="CG58" i="38"/>
  <c r="CF58" i="38"/>
  <c r="CE58" i="38"/>
  <c r="CD58" i="38"/>
  <c r="CC58" i="38"/>
  <c r="CB58" i="38"/>
  <c r="CA58" i="38"/>
  <c r="BZ58" i="38"/>
  <c r="BY58" i="38"/>
  <c r="BX58" i="38"/>
  <c r="BW58" i="38"/>
  <c r="BV58" i="38"/>
  <c r="BU58" i="38"/>
  <c r="BT58" i="38"/>
  <c r="BS58" i="38"/>
  <c r="BR58" i="38"/>
  <c r="BQ58" i="38"/>
  <c r="BP58" i="38"/>
  <c r="BO58" i="38"/>
  <c r="CL57" i="38"/>
  <c r="CK57" i="38"/>
  <c r="CJ57" i="38"/>
  <c r="CI57" i="38"/>
  <c r="CH57" i="38"/>
  <c r="CG57" i="38"/>
  <c r="CF57" i="38"/>
  <c r="CE57" i="38"/>
  <c r="CD57" i="38"/>
  <c r="CC57" i="38"/>
  <c r="CB57" i="38"/>
  <c r="CA57" i="38"/>
  <c r="BZ57" i="38"/>
  <c r="BY57" i="38"/>
  <c r="BX57" i="38"/>
  <c r="BW57" i="38"/>
  <c r="BV57" i="38"/>
  <c r="BU57" i="38"/>
  <c r="BT57" i="38"/>
  <c r="BS57" i="38"/>
  <c r="BR57" i="38"/>
  <c r="BQ57" i="38"/>
  <c r="BP57" i="38"/>
  <c r="BO57" i="38"/>
  <c r="CL56" i="38"/>
  <c r="CK56" i="38"/>
  <c r="CJ56" i="38"/>
  <c r="CI56" i="38"/>
  <c r="CH56" i="38"/>
  <c r="CG56" i="38"/>
  <c r="CF56" i="38"/>
  <c r="CE56" i="38"/>
  <c r="CD56" i="38"/>
  <c r="CC56" i="38"/>
  <c r="CB56" i="38"/>
  <c r="CA56" i="38"/>
  <c r="BZ56" i="38"/>
  <c r="BY56" i="38"/>
  <c r="BX56" i="38"/>
  <c r="BW56" i="38"/>
  <c r="BV56" i="38"/>
  <c r="BU56" i="38"/>
  <c r="BT56" i="38"/>
  <c r="BS56" i="38"/>
  <c r="BR56" i="38"/>
  <c r="BQ56" i="38"/>
  <c r="BP56" i="38"/>
  <c r="BO56" i="38"/>
  <c r="CL55" i="38"/>
  <c r="CK55" i="38"/>
  <c r="CJ55" i="38"/>
  <c r="CI55" i="38"/>
  <c r="CH55" i="38"/>
  <c r="CG55" i="38"/>
  <c r="CF55" i="38"/>
  <c r="CE55" i="38"/>
  <c r="CD55" i="38"/>
  <c r="CC55" i="38"/>
  <c r="CB55" i="38"/>
  <c r="CA55" i="38"/>
  <c r="BZ55" i="38"/>
  <c r="BY55" i="38"/>
  <c r="BX55" i="38"/>
  <c r="BW55" i="38"/>
  <c r="BV55" i="38"/>
  <c r="BU55" i="38"/>
  <c r="BT55" i="38"/>
  <c r="BS55" i="38"/>
  <c r="BR55" i="38"/>
  <c r="BQ55" i="38"/>
  <c r="BP55" i="38"/>
  <c r="BO55" i="38"/>
  <c r="CL54" i="38"/>
  <c r="CK54" i="38"/>
  <c r="CJ54" i="38"/>
  <c r="CI54" i="38"/>
  <c r="CH54" i="38"/>
  <c r="CG54" i="38"/>
  <c r="CF54" i="38"/>
  <c r="CE54" i="38"/>
  <c r="CD54" i="38"/>
  <c r="CC54" i="38"/>
  <c r="CB54" i="38"/>
  <c r="CA54" i="38"/>
  <c r="BZ54" i="38"/>
  <c r="BY54" i="38"/>
  <c r="BX54" i="38"/>
  <c r="BW54" i="38"/>
  <c r="BV54" i="38"/>
  <c r="BU54" i="38"/>
  <c r="BT54" i="38"/>
  <c r="BS54" i="38"/>
  <c r="BR54" i="38"/>
  <c r="BQ54" i="38"/>
  <c r="BP54" i="38"/>
  <c r="BO54" i="38"/>
  <c r="CL38" i="38"/>
  <c r="CK38" i="38"/>
  <c r="CJ38" i="38"/>
  <c r="CI38" i="38"/>
  <c r="CH38" i="38"/>
  <c r="CG38" i="38"/>
  <c r="CF38" i="38"/>
  <c r="CE38" i="38"/>
  <c r="CD38" i="38"/>
  <c r="CC38" i="38"/>
  <c r="CB38" i="38"/>
  <c r="CA38" i="38"/>
  <c r="BZ38" i="38"/>
  <c r="BY38" i="38"/>
  <c r="BX38" i="38"/>
  <c r="BW38" i="38"/>
  <c r="BV38" i="38"/>
  <c r="BU38" i="38"/>
  <c r="BT38" i="38"/>
  <c r="BS38" i="38"/>
  <c r="BR38" i="38"/>
  <c r="BP38" i="38"/>
  <c r="BO38" i="38"/>
  <c r="CL37" i="38"/>
  <c r="CK37" i="38"/>
  <c r="CJ37" i="38"/>
  <c r="CI37" i="38"/>
  <c r="CH37" i="38"/>
  <c r="CG37" i="38"/>
  <c r="CF37" i="38"/>
  <c r="CE37" i="38"/>
  <c r="CD37" i="38"/>
  <c r="CC37" i="38"/>
  <c r="CB37" i="38"/>
  <c r="CA37" i="38"/>
  <c r="BZ37" i="38"/>
  <c r="BY37" i="38"/>
  <c r="BX37" i="38"/>
  <c r="BW37" i="38"/>
  <c r="BV37" i="38"/>
  <c r="BU37" i="38"/>
  <c r="BT37" i="38"/>
  <c r="BS37" i="38"/>
  <c r="BR37" i="38"/>
  <c r="BP37" i="38"/>
  <c r="CL36" i="38"/>
  <c r="CK36" i="38"/>
  <c r="CJ36" i="38"/>
  <c r="CI36" i="38"/>
  <c r="CH36" i="38"/>
  <c r="CG36" i="38"/>
  <c r="CF36" i="38"/>
  <c r="CE36" i="38"/>
  <c r="CD36" i="38"/>
  <c r="CC36" i="38"/>
  <c r="CB36" i="38"/>
  <c r="CA36" i="38"/>
  <c r="BZ36" i="38"/>
  <c r="BY36" i="38"/>
  <c r="BX36" i="38"/>
  <c r="BW36" i="38"/>
  <c r="BV36" i="38"/>
  <c r="BU36" i="38"/>
  <c r="BT36" i="38"/>
  <c r="BS36" i="38"/>
  <c r="BR36" i="38"/>
  <c r="BP36" i="38"/>
  <c r="CL35" i="38"/>
  <c r="CK35" i="38"/>
  <c r="CJ35" i="38"/>
  <c r="CI35" i="38"/>
  <c r="CH35" i="38"/>
  <c r="CG35" i="38"/>
  <c r="CF35" i="38"/>
  <c r="CE35" i="38"/>
  <c r="CD35" i="38"/>
  <c r="CC35" i="38"/>
  <c r="CB35" i="38"/>
  <c r="CA35" i="38"/>
  <c r="BZ35" i="38"/>
  <c r="BY35" i="38"/>
  <c r="BX35" i="38"/>
  <c r="BW35" i="38"/>
  <c r="BV35" i="38"/>
  <c r="BU35" i="38"/>
  <c r="BT35" i="38"/>
  <c r="BS35" i="38"/>
  <c r="BR35" i="38"/>
  <c r="BP35" i="38"/>
  <c r="CL34" i="38"/>
  <c r="CK34" i="38"/>
  <c r="CJ34" i="38"/>
  <c r="CI34" i="38"/>
  <c r="CH34" i="38"/>
  <c r="CG34" i="38"/>
  <c r="CF34" i="38"/>
  <c r="CE34" i="38"/>
  <c r="CD34" i="38"/>
  <c r="CC34" i="38"/>
  <c r="CB34" i="38"/>
  <c r="CA34" i="38"/>
  <c r="BZ34" i="38"/>
  <c r="BY34" i="38"/>
  <c r="BX34" i="38"/>
  <c r="BW34" i="38"/>
  <c r="BV34" i="38"/>
  <c r="BU34" i="38"/>
  <c r="BT34" i="38"/>
  <c r="BS34" i="38"/>
  <c r="BR34" i="38"/>
  <c r="BP34" i="38"/>
  <c r="CL33" i="38"/>
  <c r="CK33" i="38"/>
  <c r="CJ33" i="38"/>
  <c r="CI33" i="38"/>
  <c r="CH33" i="38"/>
  <c r="CG33" i="38"/>
  <c r="CF33" i="38"/>
  <c r="CE33" i="38"/>
  <c r="CD33" i="38"/>
  <c r="CC33" i="38"/>
  <c r="CB33" i="38"/>
  <c r="CA33" i="38"/>
  <c r="BZ33" i="38"/>
  <c r="BY33" i="38"/>
  <c r="BX33" i="38"/>
  <c r="BW33" i="38"/>
  <c r="BV33" i="38"/>
  <c r="BU33" i="38"/>
  <c r="BT33" i="38"/>
  <c r="BS33" i="38"/>
  <c r="BR33" i="38"/>
  <c r="BP33" i="38"/>
  <c r="CL32" i="38"/>
  <c r="CK32" i="38"/>
  <c r="CJ32" i="38"/>
  <c r="CI32" i="38"/>
  <c r="CH32" i="38"/>
  <c r="CG32" i="38"/>
  <c r="CF32" i="38"/>
  <c r="CE32" i="38"/>
  <c r="CD32" i="38"/>
  <c r="CC32" i="38"/>
  <c r="CB32" i="38"/>
  <c r="CA32" i="38"/>
  <c r="BZ32" i="38"/>
  <c r="BY32" i="38"/>
  <c r="BX32" i="38"/>
  <c r="BW32" i="38"/>
  <c r="BV32" i="38"/>
  <c r="BU32" i="38"/>
  <c r="BT32" i="38"/>
  <c r="BS32" i="38"/>
  <c r="BR32" i="38"/>
  <c r="BP32" i="38"/>
  <c r="CL31" i="38"/>
  <c r="CK31" i="38"/>
  <c r="CJ31" i="38"/>
  <c r="CI31" i="38"/>
  <c r="CH31" i="38"/>
  <c r="CG31" i="38"/>
  <c r="CF31" i="38"/>
  <c r="CE31" i="38"/>
  <c r="CD31" i="38"/>
  <c r="CC31" i="38"/>
  <c r="CB31" i="38"/>
  <c r="CA31" i="38"/>
  <c r="BZ31" i="38"/>
  <c r="BY31" i="38"/>
  <c r="BX31" i="38"/>
  <c r="BW31" i="38"/>
  <c r="BV31" i="38"/>
  <c r="BU31" i="38"/>
  <c r="BT31" i="38"/>
  <c r="BS31" i="38"/>
  <c r="BR31" i="38"/>
  <c r="BP31" i="38"/>
  <c r="CL30" i="38"/>
  <c r="CK30" i="38"/>
  <c r="CJ30" i="38"/>
  <c r="CI30" i="38"/>
  <c r="CH30" i="38"/>
  <c r="CG30" i="38"/>
  <c r="CF30" i="38"/>
  <c r="CE30" i="38"/>
  <c r="CD30" i="38"/>
  <c r="CC30" i="38"/>
  <c r="CB30" i="38"/>
  <c r="CA30" i="38"/>
  <c r="BZ30" i="38"/>
  <c r="BY30" i="38"/>
  <c r="BX30" i="38"/>
  <c r="BW30" i="38"/>
  <c r="BV30" i="38"/>
  <c r="BU30" i="38"/>
  <c r="BT30" i="38"/>
  <c r="BS30" i="38"/>
  <c r="BR30" i="38"/>
  <c r="BP30" i="38"/>
  <c r="CL29" i="38"/>
  <c r="CK29" i="38"/>
  <c r="CJ29" i="38"/>
  <c r="CI29" i="38"/>
  <c r="CH29" i="38"/>
  <c r="CG29" i="38"/>
  <c r="CF29" i="38"/>
  <c r="CE29" i="38"/>
  <c r="CD29" i="38"/>
  <c r="CC29" i="38"/>
  <c r="CB29" i="38"/>
  <c r="CA29" i="38"/>
  <c r="BZ29" i="38"/>
  <c r="BY29" i="38"/>
  <c r="BX29" i="38"/>
  <c r="BW29" i="38"/>
  <c r="BV29" i="38"/>
  <c r="BU29" i="38"/>
  <c r="BT29" i="38"/>
  <c r="BS29" i="38"/>
  <c r="BR29" i="38"/>
  <c r="BP29" i="38"/>
  <c r="CL28" i="38"/>
  <c r="CK28" i="38"/>
  <c r="CJ28" i="38"/>
  <c r="CI28" i="38"/>
  <c r="CH28" i="38"/>
  <c r="CG28" i="38"/>
  <c r="CF28" i="38"/>
  <c r="CE28" i="38"/>
  <c r="CD28" i="38"/>
  <c r="CC28" i="38"/>
  <c r="CB28" i="38"/>
  <c r="CA28" i="38"/>
  <c r="BZ28" i="38"/>
  <c r="BY28" i="38"/>
  <c r="BX28" i="38"/>
  <c r="BW28" i="38"/>
  <c r="BV28" i="38"/>
  <c r="BU28" i="38"/>
  <c r="BT28" i="38"/>
  <c r="BS28" i="38"/>
  <c r="BR28" i="38"/>
  <c r="BP28" i="38"/>
  <c r="CL27" i="38"/>
  <c r="CK27" i="38"/>
  <c r="CJ27" i="38"/>
  <c r="CI27" i="38"/>
  <c r="CH27" i="38"/>
  <c r="CG27" i="38"/>
  <c r="CF27" i="38"/>
  <c r="CE27" i="38"/>
  <c r="CD27" i="38"/>
  <c r="CC27" i="38"/>
  <c r="CB27" i="38"/>
  <c r="CA27" i="38"/>
  <c r="BZ27" i="38"/>
  <c r="BY27" i="38"/>
  <c r="BX27" i="38"/>
  <c r="BW27" i="38"/>
  <c r="BV27" i="38"/>
  <c r="BU27" i="38"/>
  <c r="BT27" i="38"/>
  <c r="BS27" i="38"/>
  <c r="BR27" i="38"/>
  <c r="BP27" i="38"/>
  <c r="CL26" i="38"/>
  <c r="CK26" i="38"/>
  <c r="CJ26" i="38"/>
  <c r="CI26" i="38"/>
  <c r="CH26" i="38"/>
  <c r="CG26" i="38"/>
  <c r="CF26" i="38"/>
  <c r="CE26" i="38"/>
  <c r="CD26" i="38"/>
  <c r="CC26" i="38"/>
  <c r="CB26" i="38"/>
  <c r="CA26" i="38"/>
  <c r="BZ26" i="38"/>
  <c r="BY26" i="38"/>
  <c r="BX26" i="38"/>
  <c r="BW26" i="38"/>
  <c r="BV26" i="38"/>
  <c r="BU26" i="38"/>
  <c r="BT26" i="38"/>
  <c r="BS26" i="38"/>
  <c r="BR26" i="38"/>
  <c r="BQ26" i="38"/>
  <c r="BP26" i="38"/>
  <c r="CL25" i="38"/>
  <c r="CK25" i="38"/>
  <c r="CJ25" i="38"/>
  <c r="CI25" i="38"/>
  <c r="CH25" i="38"/>
  <c r="CG25" i="38"/>
  <c r="CF25" i="38"/>
  <c r="CE25" i="38"/>
  <c r="CD25" i="38"/>
  <c r="CC25" i="38"/>
  <c r="CB25" i="38"/>
  <c r="CA25" i="38"/>
  <c r="BZ25" i="38"/>
  <c r="BY25" i="38"/>
  <c r="BX25" i="38"/>
  <c r="BW25" i="38"/>
  <c r="BV25" i="38"/>
  <c r="BU25" i="38"/>
  <c r="BT25" i="38"/>
  <c r="BS25" i="38"/>
  <c r="BR25" i="38"/>
  <c r="BQ25" i="38"/>
  <c r="BP25" i="38"/>
  <c r="CL24" i="38"/>
  <c r="CK24" i="38"/>
  <c r="CJ24" i="38"/>
  <c r="CI24" i="38"/>
  <c r="CH24" i="38"/>
  <c r="CG24" i="38"/>
  <c r="CF24" i="38"/>
  <c r="CE24" i="38"/>
  <c r="CD24" i="38"/>
  <c r="CC24" i="38"/>
  <c r="CB24" i="38"/>
  <c r="CA24" i="38"/>
  <c r="BZ24" i="38"/>
  <c r="BY24" i="38"/>
  <c r="BX24" i="38"/>
  <c r="BW24" i="38"/>
  <c r="BV24" i="38"/>
  <c r="BU24" i="38"/>
  <c r="BT24" i="38"/>
  <c r="BS24" i="38"/>
  <c r="BR24" i="38"/>
  <c r="BQ24" i="38"/>
  <c r="BP24" i="38"/>
  <c r="CL23" i="38"/>
  <c r="CK23" i="38"/>
  <c r="CJ23" i="38"/>
  <c r="CI23" i="38"/>
  <c r="CH23" i="38"/>
  <c r="CG23" i="38"/>
  <c r="CF23" i="38"/>
  <c r="CE23" i="38"/>
  <c r="CD23" i="38"/>
  <c r="CC23" i="38"/>
  <c r="CB23" i="38"/>
  <c r="CA23" i="38"/>
  <c r="BZ23" i="38"/>
  <c r="BY23" i="38"/>
  <c r="BX23" i="38"/>
  <c r="BW23" i="38"/>
  <c r="BV23" i="38"/>
  <c r="BU23" i="38"/>
  <c r="BT23" i="38"/>
  <c r="BS23" i="38"/>
  <c r="BR23" i="38"/>
  <c r="BQ23" i="38"/>
  <c r="BP23" i="38"/>
  <c r="CL22" i="38"/>
  <c r="CK22" i="38"/>
  <c r="CJ22" i="38"/>
  <c r="CI22" i="38"/>
  <c r="CH22" i="38"/>
  <c r="CG22" i="38"/>
  <c r="CF22" i="38"/>
  <c r="CE22" i="38"/>
  <c r="CD22" i="38"/>
  <c r="CC22" i="38"/>
  <c r="CB22" i="38"/>
  <c r="CA22" i="38"/>
  <c r="BZ22" i="38"/>
  <c r="BY22" i="38"/>
  <c r="BX22" i="38"/>
  <c r="BW22" i="38"/>
  <c r="BV22" i="38"/>
  <c r="BU22" i="38"/>
  <c r="BT22" i="38"/>
  <c r="BS22" i="38"/>
  <c r="BR22" i="38"/>
  <c r="BQ22" i="38"/>
  <c r="BP22" i="38"/>
  <c r="BO22" i="38"/>
  <c r="CL21" i="38"/>
  <c r="CK21" i="38"/>
  <c r="CJ21" i="38"/>
  <c r="CI21" i="38"/>
  <c r="CH21" i="38"/>
  <c r="CG21" i="38"/>
  <c r="CF21" i="38"/>
  <c r="CE21" i="38"/>
  <c r="CD21" i="38"/>
  <c r="CC21" i="38"/>
  <c r="CB21" i="38"/>
  <c r="CA21" i="38"/>
  <c r="BZ21" i="38"/>
  <c r="BY21" i="38"/>
  <c r="BX21" i="38"/>
  <c r="BW21" i="38"/>
  <c r="BV21" i="38"/>
  <c r="BU21" i="38"/>
  <c r="BT21" i="38"/>
  <c r="BS21" i="38"/>
  <c r="BR21" i="38"/>
  <c r="BQ21" i="38"/>
  <c r="BP21" i="38"/>
  <c r="BO21" i="38"/>
  <c r="AI38" i="38"/>
  <c r="AJ38" i="38"/>
  <c r="AL38" i="38"/>
  <c r="AM38" i="38"/>
  <c r="AN38" i="38"/>
  <c r="AO38" i="38"/>
  <c r="AP38" i="38"/>
  <c r="AQ38" i="38"/>
  <c r="AR38" i="38"/>
  <c r="AS38" i="38"/>
  <c r="AT38" i="38"/>
  <c r="AU38" i="38"/>
  <c r="AV38" i="38"/>
  <c r="AW38" i="38"/>
  <c r="AX38" i="38"/>
  <c r="AY38" i="38"/>
  <c r="AZ38" i="38"/>
  <c r="BA38" i="38"/>
  <c r="BB38" i="38"/>
  <c r="BC38" i="38"/>
  <c r="BD38" i="38"/>
  <c r="BE38" i="38"/>
  <c r="BF38" i="38"/>
  <c r="AI71" i="38"/>
  <c r="AJ71" i="38"/>
  <c r="AK71" i="38"/>
  <c r="AL71" i="38"/>
  <c r="AM71" i="38"/>
  <c r="AN71" i="38"/>
  <c r="AO71" i="38"/>
  <c r="AP71" i="38"/>
  <c r="AQ71" i="38"/>
  <c r="AR71" i="38"/>
  <c r="AS71" i="38"/>
  <c r="AT71" i="38"/>
  <c r="AU71" i="38"/>
  <c r="AV71" i="38"/>
  <c r="AW71" i="38"/>
  <c r="AX71" i="38"/>
  <c r="AY71" i="38"/>
  <c r="AZ71" i="38"/>
  <c r="BA71" i="38"/>
  <c r="BB71" i="38"/>
  <c r="BC71" i="38"/>
  <c r="BD71" i="38"/>
  <c r="BE71" i="38"/>
  <c r="BF71" i="38"/>
  <c r="BK31" i="31"/>
  <c r="BI31" i="31"/>
  <c r="BG31" i="31"/>
  <c r="BE31" i="31"/>
  <c r="BC31" i="31"/>
  <c r="BA31" i="31"/>
  <c r="AY31" i="31"/>
  <c r="AW31" i="31"/>
  <c r="AU31" i="31"/>
  <c r="AS31" i="31"/>
  <c r="AQ31" i="31"/>
  <c r="C29" i="31"/>
  <c r="D29" i="31"/>
  <c r="E29" i="31"/>
  <c r="F29" i="31"/>
  <c r="G29" i="31"/>
  <c r="H29" i="31"/>
  <c r="I29" i="31"/>
  <c r="J29" i="31"/>
  <c r="K29" i="31"/>
  <c r="L29" i="31"/>
  <c r="M29" i="31"/>
  <c r="N29" i="31"/>
  <c r="O29" i="31"/>
  <c r="P29" i="31"/>
  <c r="Q29" i="31"/>
  <c r="R29" i="31"/>
  <c r="S29" i="31"/>
  <c r="T29" i="31"/>
  <c r="U29" i="31"/>
  <c r="V29" i="31"/>
  <c r="W29" i="31"/>
  <c r="X29" i="31"/>
  <c r="Y29" i="31"/>
  <c r="Z29" i="31"/>
  <c r="AA29" i="31"/>
  <c r="AB29" i="31"/>
  <c r="AC29" i="31"/>
  <c r="AD29" i="31"/>
  <c r="AE29" i="31"/>
  <c r="AF29" i="31"/>
  <c r="AG29" i="31"/>
  <c r="AH29" i="31"/>
  <c r="AI29" i="31"/>
  <c r="AJ29" i="31"/>
  <c r="AK29" i="31"/>
  <c r="AL29" i="31"/>
  <c r="AO29" i="31"/>
  <c r="AP29" i="31"/>
  <c r="AQ29" i="31"/>
  <c r="AR29" i="31"/>
  <c r="AS29" i="31"/>
  <c r="AT29" i="31"/>
  <c r="AU29" i="31"/>
  <c r="AV29" i="31"/>
  <c r="AW29" i="31"/>
  <c r="AX29" i="31"/>
  <c r="AY29" i="31"/>
  <c r="AZ29" i="31"/>
  <c r="BA29" i="31"/>
  <c r="BB29" i="31"/>
  <c r="BC29" i="31"/>
  <c r="BD29" i="31"/>
  <c r="BE29" i="31"/>
  <c r="BF29" i="31"/>
  <c r="BG29" i="31"/>
  <c r="BH29" i="31"/>
  <c r="BI29" i="31"/>
  <c r="BJ29" i="31"/>
  <c r="BK29" i="31"/>
  <c r="BL29" i="31"/>
  <c r="BO29" i="31"/>
  <c r="BP29" i="31"/>
  <c r="BQ29" i="31"/>
  <c r="BR29" i="31"/>
  <c r="BS29" i="31"/>
  <c r="BT29" i="31"/>
  <c r="BU29" i="31"/>
  <c r="BV29" i="31"/>
  <c r="BW29" i="31"/>
  <c r="BX29" i="31"/>
  <c r="BY29" i="31"/>
  <c r="BZ29" i="31"/>
  <c r="CA29" i="31"/>
  <c r="CB29" i="31"/>
  <c r="CC29" i="31"/>
  <c r="CD29" i="31"/>
  <c r="CE29" i="31"/>
  <c r="CF29" i="31"/>
  <c r="CG29" i="31"/>
  <c r="CH29" i="31"/>
  <c r="CI29" i="31"/>
  <c r="CJ29" i="31"/>
  <c r="CK29" i="31"/>
  <c r="CL29" i="31"/>
  <c r="CO29" i="31"/>
  <c r="CP29" i="31"/>
  <c r="CQ29" i="31"/>
  <c r="CR29" i="31"/>
  <c r="CS29" i="31"/>
  <c r="CT29" i="31"/>
  <c r="CU29" i="31"/>
  <c r="CV29" i="31"/>
  <c r="CW29" i="31"/>
  <c r="CX29" i="31"/>
  <c r="CY29" i="31"/>
  <c r="CZ29" i="31"/>
  <c r="DA29" i="31"/>
  <c r="DB29" i="31"/>
  <c r="AO30" i="31"/>
  <c r="D31" i="31"/>
  <c r="E31" i="31"/>
  <c r="F31" i="31"/>
  <c r="G31" i="31"/>
  <c r="H31" i="31"/>
  <c r="I31" i="31"/>
  <c r="J31" i="31"/>
  <c r="K31" i="31"/>
  <c r="L31" i="31"/>
  <c r="M31" i="31"/>
  <c r="N31" i="31"/>
  <c r="O31" i="31"/>
  <c r="P31" i="31"/>
  <c r="Q31" i="31"/>
  <c r="R31" i="31"/>
  <c r="S31" i="31"/>
  <c r="T31" i="31"/>
  <c r="U31" i="31"/>
  <c r="V31" i="31"/>
  <c r="W31" i="31"/>
  <c r="X31" i="31"/>
  <c r="Y31" i="31"/>
  <c r="Z31" i="31"/>
  <c r="AA31" i="31"/>
  <c r="AB31" i="31"/>
  <c r="AC31" i="31"/>
  <c r="AD31" i="31"/>
  <c r="AE31" i="31"/>
  <c r="AF31" i="31"/>
  <c r="AG31" i="31"/>
  <c r="AH31" i="31"/>
  <c r="AI31" i="31"/>
  <c r="AJ31" i="31"/>
  <c r="AK31" i="31"/>
  <c r="AL31" i="31"/>
  <c r="AO31" i="31"/>
  <c r="AP31" i="31"/>
  <c r="AR31" i="31"/>
  <c r="AT31" i="31"/>
  <c r="AV31" i="31"/>
  <c r="AX31" i="31"/>
  <c r="AZ31" i="31"/>
  <c r="BB31" i="31"/>
  <c r="BD31" i="31"/>
  <c r="BF31" i="31"/>
  <c r="BH31" i="31"/>
  <c r="BJ31" i="31"/>
  <c r="BL31" i="31"/>
  <c r="AH97" i="21" l="1"/>
  <c r="AI97" i="21"/>
  <c r="AH98" i="21"/>
  <c r="AI98" i="21"/>
  <c r="AH99" i="21"/>
  <c r="AI99" i="21"/>
  <c r="AH100" i="21"/>
  <c r="AI100" i="21"/>
  <c r="AH101" i="21"/>
  <c r="AI101" i="21"/>
  <c r="AH102" i="21"/>
  <c r="AI102" i="21"/>
  <c r="AH103" i="21"/>
  <c r="AI103" i="21"/>
  <c r="AH104" i="21"/>
  <c r="AI104" i="21"/>
  <c r="AH105" i="21"/>
  <c r="AI105" i="21"/>
  <c r="AH106" i="21"/>
  <c r="AI106" i="21"/>
  <c r="AH107" i="21"/>
  <c r="AI107" i="21"/>
  <c r="AH108" i="21"/>
  <c r="AI108" i="21"/>
  <c r="AH109" i="21"/>
  <c r="AI109" i="21"/>
  <c r="AH110" i="21"/>
  <c r="AI110" i="21"/>
  <c r="AH111" i="21"/>
  <c r="AI111" i="21"/>
  <c r="AH112" i="21"/>
  <c r="AI112" i="21"/>
  <c r="AH113" i="21"/>
  <c r="AI113" i="21"/>
  <c r="AH114" i="21"/>
  <c r="AI114" i="21"/>
  <c r="AG114" i="21"/>
  <c r="AF114" i="21"/>
  <c r="AC114" i="21"/>
  <c r="Z114" i="21"/>
  <c r="Y114" i="21"/>
  <c r="X114" i="21"/>
  <c r="P114" i="21"/>
  <c r="O114" i="21"/>
  <c r="L114" i="21"/>
  <c r="K114" i="21"/>
  <c r="D114" i="21"/>
  <c r="AW113" i="21"/>
  <c r="AV113" i="21"/>
  <c r="AU113" i="21"/>
  <c r="AT113" i="21"/>
  <c r="AS113" i="21"/>
  <c r="AG113" i="21"/>
  <c r="AF113" i="21"/>
  <c r="AC113" i="21"/>
  <c r="Z113" i="21"/>
  <c r="Y113" i="21"/>
  <c r="X113" i="21"/>
  <c r="P113" i="21"/>
  <c r="O113" i="21"/>
  <c r="L113" i="21"/>
  <c r="K113" i="21"/>
  <c r="AW112" i="21"/>
  <c r="AV112" i="21"/>
  <c r="AU112" i="21"/>
  <c r="AT112" i="21"/>
  <c r="AS112" i="21"/>
  <c r="AG112" i="21"/>
  <c r="AF112" i="21"/>
  <c r="AC112" i="21"/>
  <c r="Z112" i="21"/>
  <c r="Y112" i="21"/>
  <c r="X112" i="21"/>
  <c r="P112" i="21"/>
  <c r="O112" i="21"/>
  <c r="L112" i="21"/>
  <c r="K112" i="21"/>
  <c r="AW111" i="21"/>
  <c r="AV111" i="21"/>
  <c r="AU111" i="21"/>
  <c r="AT111" i="21"/>
  <c r="AS111" i="21"/>
  <c r="AG111" i="21"/>
  <c r="AF111" i="21"/>
  <c r="AC111" i="21"/>
  <c r="Z111" i="21"/>
  <c r="Y111" i="21"/>
  <c r="X111" i="21"/>
  <c r="P111" i="21"/>
  <c r="O111" i="21"/>
  <c r="L111" i="21"/>
  <c r="K111" i="21"/>
  <c r="AW110" i="21"/>
  <c r="AV110" i="21"/>
  <c r="AU110" i="21"/>
  <c r="AT110" i="21"/>
  <c r="AS110" i="21"/>
  <c r="AG110" i="21"/>
  <c r="AF110" i="21"/>
  <c r="AC110" i="21"/>
  <c r="Z110" i="21"/>
  <c r="Y110" i="21"/>
  <c r="X110" i="21"/>
  <c r="P110" i="21"/>
  <c r="O110" i="21"/>
  <c r="L110" i="21"/>
  <c r="K110" i="21"/>
  <c r="AW109" i="21"/>
  <c r="AV109" i="21"/>
  <c r="AU109" i="21"/>
  <c r="AT109" i="21"/>
  <c r="AS109" i="21"/>
  <c r="AG109" i="21"/>
  <c r="AF109" i="21"/>
  <c r="AC109" i="21"/>
  <c r="Z109" i="21"/>
  <c r="Y109" i="21"/>
  <c r="X109" i="21"/>
  <c r="P109" i="21"/>
  <c r="O109" i="21"/>
  <c r="L109" i="21"/>
  <c r="K109" i="21"/>
  <c r="AW108" i="21"/>
  <c r="AV108" i="21"/>
  <c r="AU108" i="21"/>
  <c r="AT108" i="21"/>
  <c r="AS108" i="21"/>
  <c r="AG108" i="21"/>
  <c r="AF108" i="21"/>
  <c r="AC108" i="21"/>
  <c r="Z108" i="21"/>
  <c r="Y108" i="21"/>
  <c r="X108" i="21"/>
  <c r="P108" i="21"/>
  <c r="O108" i="21"/>
  <c r="L108" i="21"/>
  <c r="K108" i="21"/>
  <c r="AW107" i="21"/>
  <c r="AV107" i="21"/>
  <c r="AU107" i="21"/>
  <c r="AT107" i="21"/>
  <c r="AS107" i="21"/>
  <c r="AG107" i="21"/>
  <c r="AF107" i="21"/>
  <c r="AC107" i="21"/>
  <c r="Z107" i="21"/>
  <c r="Y107" i="21"/>
  <c r="X107" i="21"/>
  <c r="P107" i="21"/>
  <c r="O107" i="21"/>
  <c r="L107" i="21"/>
  <c r="K107" i="21"/>
  <c r="AW106" i="21"/>
  <c r="AV106" i="21"/>
  <c r="AU106" i="21"/>
  <c r="AT106" i="21"/>
  <c r="AS106" i="21"/>
  <c r="AP106" i="21"/>
  <c r="AK106" i="21"/>
  <c r="AG106" i="21"/>
  <c r="AF106" i="21"/>
  <c r="AE106" i="21"/>
  <c r="AD106" i="21"/>
  <c r="AC106" i="21"/>
  <c r="Z106" i="21"/>
  <c r="Y106" i="21"/>
  <c r="X106" i="21"/>
  <c r="P106" i="21"/>
  <c r="O106" i="21"/>
  <c r="L106" i="21"/>
  <c r="K106" i="21"/>
  <c r="AW105" i="21"/>
  <c r="AV105" i="21"/>
  <c r="AU105" i="21"/>
  <c r="AT105" i="21"/>
  <c r="AS105" i="21"/>
  <c r="AP105" i="21"/>
  <c r="AK105" i="21"/>
  <c r="AG105" i="21"/>
  <c r="AF105" i="21"/>
  <c r="AE105" i="21"/>
  <c r="AD105" i="21"/>
  <c r="AC105" i="21"/>
  <c r="Z105" i="21"/>
  <c r="Y105" i="21"/>
  <c r="X105" i="21"/>
  <c r="P105" i="21"/>
  <c r="O105" i="21"/>
  <c r="L105" i="21"/>
  <c r="K105" i="21"/>
  <c r="D105" i="21"/>
  <c r="AW104" i="21"/>
  <c r="AV104" i="21"/>
  <c r="AU104" i="21"/>
  <c r="AT104" i="21"/>
  <c r="AS104" i="21"/>
  <c r="AP104" i="21"/>
  <c r="AK104" i="21"/>
  <c r="AG104" i="21"/>
  <c r="AF104" i="21"/>
  <c r="AE104" i="21"/>
  <c r="AD104" i="21"/>
  <c r="AC104" i="21"/>
  <c r="Z104" i="21"/>
  <c r="Y104" i="21"/>
  <c r="X104" i="21"/>
  <c r="P104" i="21"/>
  <c r="O104" i="21"/>
  <c r="L104" i="21"/>
  <c r="K104" i="21"/>
  <c r="D104" i="21"/>
  <c r="AW103" i="21"/>
  <c r="AV103" i="21"/>
  <c r="AU103" i="21"/>
  <c r="AT103" i="21"/>
  <c r="AS103" i="21"/>
  <c r="AQ103" i="21"/>
  <c r="AP103" i="21"/>
  <c r="AK103" i="21"/>
  <c r="AG103" i="21"/>
  <c r="AF103" i="21"/>
  <c r="AE103" i="21"/>
  <c r="AD103" i="21"/>
  <c r="AC103" i="21"/>
  <c r="AB103" i="21"/>
  <c r="Z103" i="21"/>
  <c r="Y103" i="21"/>
  <c r="X103" i="21"/>
  <c r="P103" i="21"/>
  <c r="O103" i="21"/>
  <c r="L103" i="21"/>
  <c r="K103" i="21"/>
  <c r="D103" i="21"/>
  <c r="AW102" i="21"/>
  <c r="AV102" i="21"/>
  <c r="AU102" i="21"/>
  <c r="AT102" i="21"/>
  <c r="AS102" i="21"/>
  <c r="AQ102" i="21"/>
  <c r="AP102" i="21"/>
  <c r="AK102" i="21"/>
  <c r="AJ102" i="21"/>
  <c r="AG102" i="21"/>
  <c r="AF102" i="21"/>
  <c r="AE102" i="21"/>
  <c r="AD102" i="21"/>
  <c r="AC102" i="21"/>
  <c r="AB102" i="21"/>
  <c r="AA102" i="21"/>
  <c r="Z102" i="21"/>
  <c r="Y102" i="21"/>
  <c r="X102" i="21"/>
  <c r="W102" i="21"/>
  <c r="V102" i="21"/>
  <c r="U102" i="21"/>
  <c r="T102" i="21"/>
  <c r="S102" i="21"/>
  <c r="R102" i="21"/>
  <c r="Q102" i="21"/>
  <c r="P102" i="21"/>
  <c r="O102" i="21"/>
  <c r="L102" i="21"/>
  <c r="K102" i="21"/>
  <c r="D102" i="21"/>
  <c r="AW101" i="21"/>
  <c r="AV101" i="21"/>
  <c r="AU101" i="21"/>
  <c r="AT101" i="21"/>
  <c r="AS101" i="21"/>
  <c r="AQ101" i="21"/>
  <c r="AP101" i="21"/>
  <c r="AK101" i="21"/>
  <c r="AJ101" i="21"/>
  <c r="AG101" i="21"/>
  <c r="AF101" i="21"/>
  <c r="AE101" i="21"/>
  <c r="AD101" i="21"/>
  <c r="AC101" i="21"/>
  <c r="AB101" i="21"/>
  <c r="AA101" i="21"/>
  <c r="Z101" i="21"/>
  <c r="Y101" i="21"/>
  <c r="X101" i="21"/>
  <c r="W101" i="21"/>
  <c r="V101" i="21"/>
  <c r="U101" i="21"/>
  <c r="T101" i="21"/>
  <c r="S101" i="21"/>
  <c r="R101" i="21"/>
  <c r="Q101" i="21"/>
  <c r="P101" i="21"/>
  <c r="O101" i="21"/>
  <c r="L101" i="21"/>
  <c r="K101" i="21"/>
  <c r="G101" i="21"/>
  <c r="D101" i="21"/>
  <c r="AW100" i="21"/>
  <c r="AV100" i="21"/>
  <c r="AU100" i="21"/>
  <c r="AT100" i="21"/>
  <c r="AS100" i="21"/>
  <c r="AQ100" i="21"/>
  <c r="AP100" i="21"/>
  <c r="AK100" i="21"/>
  <c r="AJ100" i="21"/>
  <c r="AG100" i="21"/>
  <c r="AF100" i="21"/>
  <c r="AE100" i="21"/>
  <c r="AD100" i="21"/>
  <c r="AC100" i="21"/>
  <c r="AB100" i="21"/>
  <c r="AA100" i="21"/>
  <c r="Z100" i="21"/>
  <c r="Y100" i="21"/>
  <c r="X100" i="21"/>
  <c r="W100" i="21"/>
  <c r="V100" i="21"/>
  <c r="U100" i="21"/>
  <c r="T100" i="21"/>
  <c r="S100" i="21"/>
  <c r="R100" i="21"/>
  <c r="Q100" i="21"/>
  <c r="P100" i="21"/>
  <c r="O100" i="21"/>
  <c r="L100" i="21"/>
  <c r="K100" i="21"/>
  <c r="G100" i="21"/>
  <c r="D100" i="21"/>
  <c r="AW99" i="21"/>
  <c r="AV99" i="21"/>
  <c r="AU99" i="21"/>
  <c r="AT99" i="21"/>
  <c r="AS99" i="21"/>
  <c r="AQ99" i="21"/>
  <c r="AP99" i="21"/>
  <c r="AK99" i="21"/>
  <c r="AJ99" i="21"/>
  <c r="AG99" i="21"/>
  <c r="AF99" i="21"/>
  <c r="AE99" i="21"/>
  <c r="AD99" i="21"/>
  <c r="AC99" i="21"/>
  <c r="AB99" i="21"/>
  <c r="AA99" i="21"/>
  <c r="Z99" i="21"/>
  <c r="Y99" i="21"/>
  <c r="X99" i="21"/>
  <c r="W99" i="21"/>
  <c r="V99" i="21"/>
  <c r="U99" i="21"/>
  <c r="T99" i="21"/>
  <c r="S99" i="21"/>
  <c r="R99" i="21"/>
  <c r="Q99" i="21"/>
  <c r="P99" i="21"/>
  <c r="O99" i="21"/>
  <c r="L99" i="21"/>
  <c r="K99" i="21"/>
  <c r="G99" i="21"/>
  <c r="D99" i="21"/>
  <c r="AW98" i="21"/>
  <c r="AV98" i="21"/>
  <c r="AU98" i="21"/>
  <c r="AT98" i="21"/>
  <c r="AS98" i="21"/>
  <c r="AQ98" i="21"/>
  <c r="AP98" i="21"/>
  <c r="AK98" i="21"/>
  <c r="AJ98" i="21"/>
  <c r="AG98" i="21"/>
  <c r="AF98" i="21"/>
  <c r="AE98" i="21"/>
  <c r="AD98" i="21"/>
  <c r="AC98" i="21"/>
  <c r="AB98" i="21"/>
  <c r="AA98" i="21"/>
  <c r="Z98" i="21"/>
  <c r="Y98" i="21"/>
  <c r="X98" i="21"/>
  <c r="W98" i="21"/>
  <c r="V98" i="21"/>
  <c r="U98" i="21"/>
  <c r="T98" i="21"/>
  <c r="S98" i="21"/>
  <c r="R98" i="21"/>
  <c r="Q98" i="21"/>
  <c r="P98" i="21"/>
  <c r="O98" i="21"/>
  <c r="L98" i="21"/>
  <c r="K98" i="21"/>
  <c r="G98" i="21"/>
  <c r="D98" i="21"/>
  <c r="AW97" i="21"/>
  <c r="AV97" i="21"/>
  <c r="AU97" i="21"/>
  <c r="AT97" i="21"/>
  <c r="AS97" i="21"/>
  <c r="AQ97" i="21"/>
  <c r="AP97" i="21"/>
  <c r="AK97" i="21"/>
  <c r="AJ97" i="21"/>
  <c r="AG97" i="21"/>
  <c r="AF97" i="21"/>
  <c r="AE97" i="21"/>
  <c r="AD97" i="21"/>
  <c r="AC97" i="21"/>
  <c r="AB97" i="21"/>
  <c r="AA97" i="21"/>
  <c r="Z97" i="21"/>
  <c r="Y97" i="21"/>
  <c r="X97" i="21"/>
  <c r="W97" i="21"/>
  <c r="V97" i="21"/>
  <c r="U97" i="21"/>
  <c r="T97" i="21"/>
  <c r="S97" i="21"/>
  <c r="R97" i="21"/>
  <c r="Q97" i="21"/>
  <c r="P97" i="21"/>
  <c r="O97" i="21"/>
  <c r="N97" i="21"/>
  <c r="L97" i="21"/>
  <c r="K97" i="21"/>
  <c r="G97" i="21"/>
  <c r="D97" i="21"/>
  <c r="AI85" i="21"/>
  <c r="AH85" i="21"/>
  <c r="AG85" i="21"/>
  <c r="AF85" i="21"/>
  <c r="AC85" i="21"/>
  <c r="Z85" i="21"/>
  <c r="Y85" i="21"/>
  <c r="X85" i="21"/>
  <c r="P85" i="21"/>
  <c r="O85" i="21"/>
  <c r="L85" i="21"/>
  <c r="K85" i="21"/>
  <c r="D85" i="21"/>
  <c r="AW34" i="21"/>
  <c r="AV34" i="21"/>
  <c r="AU34" i="21"/>
  <c r="AT34" i="21"/>
  <c r="AS34" i="21"/>
  <c r="AQ34" i="21"/>
  <c r="AP34" i="21"/>
  <c r="AO34" i="21"/>
  <c r="AN34" i="21"/>
  <c r="AM34" i="21"/>
  <c r="D34" i="21"/>
  <c r="F34" i="21"/>
  <c r="G34" i="21"/>
  <c r="H34" i="21"/>
  <c r="I34" i="21"/>
  <c r="J34" i="21"/>
  <c r="K34" i="21"/>
  <c r="L34" i="21"/>
  <c r="N34" i="21"/>
  <c r="O34" i="21"/>
  <c r="P34" i="21"/>
  <c r="Q34" i="21"/>
  <c r="S34" i="21"/>
  <c r="T34" i="21"/>
  <c r="U34" i="21"/>
  <c r="W34" i="21"/>
  <c r="X34" i="21"/>
  <c r="Y34" i="21"/>
  <c r="Z34" i="21"/>
  <c r="AA34" i="21"/>
  <c r="AB34" i="21"/>
  <c r="AC34" i="21"/>
  <c r="AD34" i="21"/>
  <c r="AE34" i="21"/>
  <c r="AF34" i="21"/>
  <c r="AG34" i="21"/>
  <c r="AH34" i="21"/>
  <c r="AI34" i="21"/>
  <c r="AJ34" i="21"/>
  <c r="AK34" i="21"/>
  <c r="M21" i="21"/>
  <c r="M20" i="21"/>
  <c r="M19" i="21"/>
  <c r="M18" i="21"/>
  <c r="M17" i="21"/>
  <c r="M16" i="21"/>
  <c r="E33" i="21"/>
  <c r="C31" i="31" s="1"/>
  <c r="C33" i="21" l="1"/>
  <c r="BR225" i="38" l="1"/>
  <c r="BR226" i="38"/>
  <c r="BR227" i="38"/>
  <c r="BP225" i="38"/>
  <c r="BP226" i="38"/>
  <c r="BP227" i="38"/>
  <c r="BP228" i="38"/>
  <c r="BP229" i="38"/>
  <c r="BP230" i="38"/>
  <c r="BP231" i="38"/>
  <c r="BP232" i="38"/>
  <c r="BP233" i="38"/>
  <c r="BP234" i="38"/>
  <c r="BP235" i="38"/>
  <c r="M24" i="21" l="1"/>
  <c r="M25" i="21"/>
  <c r="M23" i="21"/>
  <c r="M22" i="21" l="1"/>
  <c r="M27" i="21"/>
  <c r="M28" i="21"/>
  <c r="M32" i="21"/>
  <c r="R34" i="21"/>
  <c r="M26" i="21"/>
  <c r="M30" i="21"/>
  <c r="M29" i="21"/>
  <c r="V34" i="21"/>
  <c r="M31" i="21"/>
  <c r="M34" i="21" l="1"/>
  <c r="E20" i="21"/>
  <c r="E19" i="21"/>
  <c r="E22" i="21" l="1"/>
  <c r="E32" i="21" l="1"/>
  <c r="E31" i="21"/>
  <c r="E30" i="21"/>
  <c r="E29" i="21"/>
  <c r="E28" i="21"/>
  <c r="E27" i="21"/>
  <c r="E26" i="21"/>
  <c r="E25" i="21"/>
  <c r="E24" i="21"/>
  <c r="E23" i="21"/>
  <c r="E21" i="21"/>
  <c r="E18" i="21"/>
  <c r="E17" i="21"/>
  <c r="E16" i="21"/>
  <c r="C16" i="21" s="1"/>
  <c r="E34" i="21" l="1"/>
  <c r="AC70" i="38"/>
  <c r="AC69" i="38"/>
  <c r="AC68" i="38"/>
  <c r="AC67" i="38"/>
  <c r="AC66" i="38"/>
  <c r="AC65" i="38"/>
  <c r="AC64" i="38"/>
  <c r="AC63" i="38"/>
  <c r="AC62" i="38"/>
  <c r="AC61" i="38"/>
  <c r="AC60" i="38"/>
  <c r="AC59" i="38"/>
  <c r="AC58" i="38"/>
  <c r="AC57" i="38"/>
  <c r="AC56" i="38"/>
  <c r="AC55" i="38"/>
  <c r="AB70" i="38"/>
  <c r="AB69" i="38"/>
  <c r="AB68" i="38"/>
  <c r="AB67" i="38"/>
  <c r="AB66" i="38"/>
  <c r="AB65" i="38"/>
  <c r="AB64" i="38"/>
  <c r="AB63" i="38"/>
  <c r="AB62" i="38"/>
  <c r="AB61" i="38"/>
  <c r="AB60" i="38"/>
  <c r="AB59" i="38"/>
  <c r="AB58" i="38"/>
  <c r="AB57" i="38"/>
  <c r="AB56" i="38"/>
  <c r="AB55" i="38"/>
  <c r="AA69" i="38"/>
  <c r="AA68" i="38"/>
  <c r="AA67" i="38"/>
  <c r="AA66" i="38"/>
  <c r="AA65" i="38"/>
  <c r="AA64" i="38"/>
  <c r="AA63" i="38"/>
  <c r="AA62" i="38"/>
  <c r="AA61" i="38"/>
  <c r="AA60" i="38"/>
  <c r="AA59" i="38"/>
  <c r="AA58" i="38"/>
  <c r="AA57" i="38"/>
  <c r="AA56" i="38"/>
  <c r="AA55" i="38"/>
  <c r="AA54" i="38"/>
  <c r="W103" i="38"/>
  <c r="W102" i="38"/>
  <c r="W101" i="38"/>
  <c r="W100" i="38"/>
  <c r="W99" i="38"/>
  <c r="W98" i="38"/>
  <c r="W97" i="38"/>
  <c r="W96" i="38"/>
  <c r="W95" i="38"/>
  <c r="W94" i="38"/>
  <c r="W93" i="38"/>
  <c r="W92" i="38"/>
  <c r="W91" i="38"/>
  <c r="W90" i="38"/>
  <c r="W89" i="38"/>
  <c r="W88" i="38"/>
  <c r="V103" i="38"/>
  <c r="V102" i="38"/>
  <c r="V101" i="38"/>
  <c r="V100" i="38"/>
  <c r="V99" i="38"/>
  <c r="V98" i="38"/>
  <c r="V97" i="38"/>
  <c r="V96" i="38"/>
  <c r="V95" i="38"/>
  <c r="V94" i="38"/>
  <c r="V93" i="38"/>
  <c r="V92" i="38"/>
  <c r="V91" i="38"/>
  <c r="V90" i="38"/>
  <c r="V89" i="38"/>
  <c r="V88" i="38"/>
  <c r="U103" i="38"/>
  <c r="U102" i="38"/>
  <c r="U101" i="38"/>
  <c r="U100" i="38"/>
  <c r="U99" i="38"/>
  <c r="U98" i="38"/>
  <c r="U97" i="38"/>
  <c r="U96" i="38"/>
  <c r="U95" i="38"/>
  <c r="U94" i="38"/>
  <c r="U93" i="38"/>
  <c r="U92" i="38"/>
  <c r="U91" i="38"/>
  <c r="U90" i="38"/>
  <c r="U89" i="38"/>
  <c r="U88" i="38"/>
  <c r="U87" i="38"/>
  <c r="C31" i="21"/>
  <c r="C30" i="21"/>
  <c r="C29" i="21"/>
  <c r="C28" i="21"/>
  <c r="C27" i="21"/>
  <c r="C26" i="21"/>
  <c r="C25" i="21"/>
  <c r="C24" i="21"/>
  <c r="C23" i="21"/>
  <c r="C22" i="21"/>
  <c r="C21" i="21"/>
  <c r="C20" i="21"/>
  <c r="C19" i="21"/>
  <c r="C18" i="21"/>
  <c r="C17" i="21"/>
  <c r="C32" i="21" l="1"/>
  <c r="C34" i="21" s="1"/>
  <c r="AW227" i="38" l="1"/>
  <c r="AV227" i="38"/>
  <c r="AU227" i="38"/>
  <c r="AT227" i="38"/>
  <c r="AS227" i="38"/>
  <c r="AR227" i="38"/>
  <c r="AO227" i="38"/>
  <c r="AU226" i="38"/>
  <c r="AT226" i="38"/>
  <c r="AS226" i="38"/>
  <c r="AR226" i="38"/>
  <c r="AO226" i="38"/>
  <c r="AU225" i="38"/>
  <c r="AT225" i="38"/>
  <c r="AS225" i="38"/>
  <c r="AR225" i="38"/>
  <c r="AO225" i="38"/>
  <c r="AN225" i="38"/>
  <c r="AU224" i="38"/>
  <c r="AT224" i="38"/>
  <c r="AS224" i="38"/>
  <c r="AR224" i="38"/>
  <c r="AQ224" i="38"/>
  <c r="AO224" i="38"/>
  <c r="AN224" i="38"/>
  <c r="AM224" i="38"/>
  <c r="AL224" i="38"/>
  <c r="AK224" i="38"/>
  <c r="AJ224" i="38"/>
  <c r="AI224" i="38"/>
  <c r="AU223" i="38"/>
  <c r="AT223" i="38"/>
  <c r="AS223" i="38"/>
  <c r="AR223" i="38"/>
  <c r="AQ223" i="38"/>
  <c r="AO223" i="38"/>
  <c r="AN223" i="38"/>
  <c r="AM223" i="38"/>
  <c r="AL223" i="38"/>
  <c r="AK223" i="38"/>
  <c r="AJ223" i="38"/>
  <c r="AI223" i="38"/>
  <c r="AU222" i="38"/>
  <c r="AT222" i="38"/>
  <c r="AS222" i="38"/>
  <c r="AR222" i="38"/>
  <c r="AQ222" i="38"/>
  <c r="AO222" i="38"/>
  <c r="AN222" i="38"/>
  <c r="AM222" i="38"/>
  <c r="AL222" i="38"/>
  <c r="AK222" i="38"/>
  <c r="AJ222" i="38"/>
  <c r="AI222" i="38"/>
  <c r="AU221" i="38"/>
  <c r="AT221" i="38"/>
  <c r="AS221" i="38"/>
  <c r="AR221" i="38"/>
  <c r="AQ221" i="38"/>
  <c r="AO221" i="38"/>
  <c r="AN221" i="38"/>
  <c r="AM221" i="38"/>
  <c r="AL221" i="38"/>
  <c r="AK221" i="38"/>
  <c r="AJ221" i="38"/>
  <c r="AI221" i="38"/>
  <c r="AU220" i="38"/>
  <c r="AT220" i="38"/>
  <c r="AS220" i="38"/>
  <c r="AR220" i="38"/>
  <c r="AQ220" i="38"/>
  <c r="AO220" i="38"/>
  <c r="AN220" i="38"/>
  <c r="AM220" i="38"/>
  <c r="AL220" i="38"/>
  <c r="AK220" i="38"/>
  <c r="AJ220" i="38"/>
  <c r="AZ203" i="38"/>
  <c r="AY203" i="38"/>
  <c r="AX203" i="38"/>
  <c r="AW203" i="38"/>
  <c r="AV203" i="38"/>
  <c r="AU203" i="38"/>
  <c r="AT203" i="38"/>
  <c r="AS203" i="38"/>
  <c r="AR203" i="38"/>
  <c r="AQ203" i="38"/>
  <c r="AP203" i="38"/>
  <c r="AO203" i="38"/>
  <c r="AN203" i="38"/>
  <c r="AM203" i="38"/>
  <c r="AK203" i="38"/>
  <c r="AZ202" i="38"/>
  <c r="AY202" i="38"/>
  <c r="AX202" i="38"/>
  <c r="AW202" i="38"/>
  <c r="AV202" i="38"/>
  <c r="AU202" i="38"/>
  <c r="AT202" i="38"/>
  <c r="AS202" i="38"/>
  <c r="AR202" i="38"/>
  <c r="AQ202" i="38"/>
  <c r="AP202" i="38"/>
  <c r="AO202" i="38"/>
  <c r="AN202" i="38"/>
  <c r="AM202" i="38"/>
  <c r="AK202" i="38"/>
  <c r="AZ201" i="38"/>
  <c r="AY201" i="38"/>
  <c r="AX201" i="38"/>
  <c r="AW201" i="38"/>
  <c r="AV201" i="38"/>
  <c r="AU201" i="38"/>
  <c r="AT201" i="38"/>
  <c r="AS201" i="38"/>
  <c r="AR201" i="38"/>
  <c r="AQ201" i="38"/>
  <c r="AP201" i="38"/>
  <c r="AO201" i="38"/>
  <c r="AN201" i="38"/>
  <c r="AM201" i="38"/>
  <c r="AK201" i="38"/>
  <c r="AZ200" i="38"/>
  <c r="AY200" i="38"/>
  <c r="AX200" i="38"/>
  <c r="AW200" i="38"/>
  <c r="AV200" i="38"/>
  <c r="AU200" i="38"/>
  <c r="AT200" i="38"/>
  <c r="AS200" i="38"/>
  <c r="AR200" i="38"/>
  <c r="AQ200" i="38"/>
  <c r="AP200" i="38"/>
  <c r="AO200" i="38"/>
  <c r="AN200" i="38"/>
  <c r="AM200" i="38"/>
  <c r="AK200" i="38"/>
  <c r="AZ199" i="38"/>
  <c r="AY199" i="38"/>
  <c r="AX199" i="38"/>
  <c r="AW199" i="38"/>
  <c r="AV199" i="38"/>
  <c r="AU199" i="38"/>
  <c r="AT199" i="38"/>
  <c r="AS199" i="38"/>
  <c r="AR199" i="38"/>
  <c r="AQ199" i="38"/>
  <c r="AP199" i="38"/>
  <c r="AO199" i="38"/>
  <c r="AN199" i="38"/>
  <c r="AM199" i="38"/>
  <c r="AK199" i="38"/>
  <c r="AZ198" i="38"/>
  <c r="AY198" i="38"/>
  <c r="AX198" i="38"/>
  <c r="AW198" i="38"/>
  <c r="AV198" i="38"/>
  <c r="AU198" i="38"/>
  <c r="AT198" i="38"/>
  <c r="AS198" i="38"/>
  <c r="AR198" i="38"/>
  <c r="AQ198" i="38"/>
  <c r="AP198" i="38"/>
  <c r="AO198" i="38"/>
  <c r="AN198" i="38"/>
  <c r="AM198" i="38"/>
  <c r="AK198" i="38"/>
  <c r="AZ197" i="38"/>
  <c r="AY197" i="38"/>
  <c r="AX197" i="38"/>
  <c r="AW197" i="38"/>
  <c r="AV197" i="38"/>
  <c r="AU197" i="38"/>
  <c r="AT197" i="38"/>
  <c r="AS197" i="38"/>
  <c r="AR197" i="38"/>
  <c r="AQ197" i="38"/>
  <c r="AP197" i="38"/>
  <c r="AO197" i="38"/>
  <c r="AN197" i="38"/>
  <c r="AM197" i="38"/>
  <c r="AK197" i="38"/>
  <c r="AZ196" i="38"/>
  <c r="AY196" i="38"/>
  <c r="AX196" i="38"/>
  <c r="AW196" i="38"/>
  <c r="AV196" i="38"/>
  <c r="AU196" i="38"/>
  <c r="AT196" i="38"/>
  <c r="AS196" i="38"/>
  <c r="AR196" i="38"/>
  <c r="AQ196" i="38"/>
  <c r="AP196" i="38"/>
  <c r="AO196" i="38"/>
  <c r="AN196" i="38"/>
  <c r="AM196" i="38"/>
  <c r="AK196" i="38"/>
  <c r="AZ195" i="38"/>
  <c r="AY195" i="38"/>
  <c r="AX195" i="38"/>
  <c r="AW195" i="38"/>
  <c r="AV195" i="38"/>
  <c r="AU195" i="38"/>
  <c r="AT195" i="38"/>
  <c r="AS195" i="38"/>
  <c r="AR195" i="38"/>
  <c r="AQ195" i="38"/>
  <c r="AP195" i="38"/>
  <c r="AO195" i="38"/>
  <c r="AN195" i="38"/>
  <c r="AM195" i="38"/>
  <c r="AL195" i="38"/>
  <c r="AK195" i="38"/>
  <c r="AJ195" i="38"/>
  <c r="AI195" i="38"/>
  <c r="AZ194" i="38"/>
  <c r="AY194" i="38"/>
  <c r="AX194" i="38"/>
  <c r="AW194" i="38"/>
  <c r="AV194" i="38"/>
  <c r="AU194" i="38"/>
  <c r="AT194" i="38"/>
  <c r="AS194" i="38"/>
  <c r="AR194" i="38"/>
  <c r="AQ194" i="38"/>
  <c r="AP194" i="38"/>
  <c r="AO194" i="38"/>
  <c r="AN194" i="38"/>
  <c r="AM194" i="38"/>
  <c r="AL194" i="38"/>
  <c r="AK194" i="38"/>
  <c r="AJ194" i="38"/>
  <c r="AI194" i="38"/>
  <c r="AZ193" i="38"/>
  <c r="AY193" i="38"/>
  <c r="AX193" i="38"/>
  <c r="AW193" i="38"/>
  <c r="AV193" i="38"/>
  <c r="AU193" i="38"/>
  <c r="AT193" i="38"/>
  <c r="AS193" i="38"/>
  <c r="AR193" i="38"/>
  <c r="AQ193" i="38"/>
  <c r="AP193" i="38"/>
  <c r="AO193" i="38"/>
  <c r="AN193" i="38"/>
  <c r="AM193" i="38"/>
  <c r="AL193" i="38"/>
  <c r="AK193" i="38"/>
  <c r="AJ193" i="38"/>
  <c r="AI193" i="38"/>
  <c r="AZ192" i="38"/>
  <c r="AY192" i="38"/>
  <c r="AX192" i="38"/>
  <c r="AW192" i="38"/>
  <c r="AV192" i="38"/>
  <c r="AU192" i="38"/>
  <c r="AT192" i="38"/>
  <c r="AS192" i="38"/>
  <c r="AR192" i="38"/>
  <c r="AQ192" i="38"/>
  <c r="AP192" i="38"/>
  <c r="AO192" i="38"/>
  <c r="AN192" i="38"/>
  <c r="AM192" i="38"/>
  <c r="AL192" i="38"/>
  <c r="AK192" i="38"/>
  <c r="AJ192" i="38"/>
  <c r="AI192" i="38"/>
  <c r="AZ191" i="38"/>
  <c r="AY191" i="38"/>
  <c r="AX191" i="38"/>
  <c r="AW191" i="38"/>
  <c r="AV191" i="38"/>
  <c r="AU191" i="38"/>
  <c r="AT191" i="38"/>
  <c r="AS191" i="38"/>
  <c r="AR191" i="38"/>
  <c r="AQ191" i="38"/>
  <c r="AP191" i="38"/>
  <c r="AO191" i="38"/>
  <c r="AN191" i="38"/>
  <c r="AM191" i="38"/>
  <c r="AL191" i="38"/>
  <c r="AK191" i="38"/>
  <c r="AJ191" i="38"/>
  <c r="AI191" i="38"/>
  <c r="AZ190" i="38"/>
  <c r="AY190" i="38"/>
  <c r="AX190" i="38"/>
  <c r="AW190" i="38"/>
  <c r="AV190" i="38"/>
  <c r="AU190" i="38"/>
  <c r="AT190" i="38"/>
  <c r="AS190" i="38"/>
  <c r="AR190" i="38"/>
  <c r="AQ190" i="38"/>
  <c r="AP190" i="38"/>
  <c r="AO190" i="38"/>
  <c r="AN190" i="38"/>
  <c r="AM190" i="38"/>
  <c r="AL190" i="38"/>
  <c r="AK190" i="38"/>
  <c r="AJ190" i="38"/>
  <c r="AI190" i="38"/>
  <c r="AZ189" i="38"/>
  <c r="AY189" i="38"/>
  <c r="AX189" i="38"/>
  <c r="AW189" i="38"/>
  <c r="AV189" i="38"/>
  <c r="AU189" i="38"/>
  <c r="AT189" i="38"/>
  <c r="AS189" i="38"/>
  <c r="AR189" i="38"/>
  <c r="AQ189" i="38"/>
  <c r="AP189" i="38"/>
  <c r="AO189" i="38"/>
  <c r="AN189" i="38"/>
  <c r="AM189" i="38"/>
  <c r="AL189" i="38"/>
  <c r="AK189" i="38"/>
  <c r="AJ189" i="38"/>
  <c r="AI189" i="38"/>
  <c r="AZ188" i="38"/>
  <c r="AY188" i="38"/>
  <c r="AX188" i="38"/>
  <c r="AW188" i="38"/>
  <c r="AV188" i="38"/>
  <c r="AU188" i="38"/>
  <c r="AT188" i="38"/>
  <c r="AS188" i="38"/>
  <c r="AR188" i="38"/>
  <c r="AQ188" i="38"/>
  <c r="AP188" i="38"/>
  <c r="AO188" i="38"/>
  <c r="AN188" i="38"/>
  <c r="AM188" i="38"/>
  <c r="AL188" i="38"/>
  <c r="AK188" i="38"/>
  <c r="AJ188" i="38"/>
  <c r="AI188" i="38"/>
  <c r="AZ170" i="38"/>
  <c r="AY170" i="38"/>
  <c r="AX170" i="38"/>
  <c r="AW170" i="38"/>
  <c r="AV170" i="38"/>
  <c r="AU170" i="38"/>
  <c r="AT170" i="38"/>
  <c r="AS170" i="38"/>
  <c r="AR170" i="38"/>
  <c r="AQ170" i="38"/>
  <c r="AP170" i="38"/>
  <c r="AO170" i="38"/>
  <c r="AN170" i="38"/>
  <c r="AM170" i="38"/>
  <c r="AL170" i="38"/>
  <c r="AK170" i="38"/>
  <c r="AZ169" i="38"/>
  <c r="AY169" i="38"/>
  <c r="AX169" i="38"/>
  <c r="AW169" i="38"/>
  <c r="AV169" i="38"/>
  <c r="AU169" i="38"/>
  <c r="AT169" i="38"/>
  <c r="AS169" i="38"/>
  <c r="AR169" i="38"/>
  <c r="AQ169" i="38"/>
  <c r="AP169" i="38"/>
  <c r="AO169" i="38"/>
  <c r="AN169" i="38"/>
  <c r="AM169" i="38"/>
  <c r="AL169" i="38"/>
  <c r="AK169" i="38"/>
  <c r="AZ168" i="38"/>
  <c r="AY168" i="38"/>
  <c r="AX168" i="38"/>
  <c r="AW168" i="38"/>
  <c r="AV168" i="38"/>
  <c r="AU168" i="38"/>
  <c r="AT168" i="38"/>
  <c r="AS168" i="38"/>
  <c r="AR168" i="38"/>
  <c r="AQ168" i="38"/>
  <c r="AP168" i="38"/>
  <c r="AO168" i="38"/>
  <c r="AN168" i="38"/>
  <c r="AM168" i="38"/>
  <c r="AL168" i="38"/>
  <c r="AK168" i="38"/>
  <c r="AZ167" i="38"/>
  <c r="AY167" i="38"/>
  <c r="AX167" i="38"/>
  <c r="AW167" i="38"/>
  <c r="AV167" i="38"/>
  <c r="AU167" i="38"/>
  <c r="AT167" i="38"/>
  <c r="AS167" i="38"/>
  <c r="AR167" i="38"/>
  <c r="AQ167" i="38"/>
  <c r="AP167" i="38"/>
  <c r="AO167" i="38"/>
  <c r="AN167" i="38"/>
  <c r="AM167" i="38"/>
  <c r="AL167" i="38"/>
  <c r="AK167" i="38"/>
  <c r="AZ166" i="38"/>
  <c r="AY166" i="38"/>
  <c r="AX166" i="38"/>
  <c r="AW166" i="38"/>
  <c r="AV166" i="38"/>
  <c r="AU166" i="38"/>
  <c r="AT166" i="38"/>
  <c r="AS166" i="38"/>
  <c r="AR166" i="38"/>
  <c r="AQ166" i="38"/>
  <c r="AP166" i="38"/>
  <c r="AO166" i="38"/>
  <c r="AN166" i="38"/>
  <c r="AM166" i="38"/>
  <c r="AL166" i="38"/>
  <c r="AK166" i="38"/>
  <c r="AZ165" i="38"/>
  <c r="AY165" i="38"/>
  <c r="AX165" i="38"/>
  <c r="AW165" i="38"/>
  <c r="AV165" i="38"/>
  <c r="AU165" i="38"/>
  <c r="AT165" i="38"/>
  <c r="AS165" i="38"/>
  <c r="AR165" i="38"/>
  <c r="AQ165" i="38"/>
  <c r="AP165" i="38"/>
  <c r="AO165" i="38"/>
  <c r="AN165" i="38"/>
  <c r="AM165" i="38"/>
  <c r="AL165" i="38"/>
  <c r="AK165" i="38"/>
  <c r="AZ164" i="38"/>
  <c r="AY164" i="38"/>
  <c r="AX164" i="38"/>
  <c r="AW164" i="38"/>
  <c r="AV164" i="38"/>
  <c r="AU164" i="38"/>
  <c r="AT164" i="38"/>
  <c r="AS164" i="38"/>
  <c r="AR164" i="38"/>
  <c r="AQ164" i="38"/>
  <c r="AP164" i="38"/>
  <c r="AO164" i="38"/>
  <c r="AN164" i="38"/>
  <c r="AM164" i="38"/>
  <c r="AL164" i="38"/>
  <c r="AK164" i="38"/>
  <c r="AZ163" i="38"/>
  <c r="AY163" i="38"/>
  <c r="AX163" i="38"/>
  <c r="AW163" i="38"/>
  <c r="AV163" i="38"/>
  <c r="AU163" i="38"/>
  <c r="AT163" i="38"/>
  <c r="AS163" i="38"/>
  <c r="AR163" i="38"/>
  <c r="AQ163" i="38"/>
  <c r="AP163" i="38"/>
  <c r="AO163" i="38"/>
  <c r="AN163" i="38"/>
  <c r="AM163" i="38"/>
  <c r="AL163" i="38"/>
  <c r="AK163" i="38"/>
  <c r="AZ162" i="38"/>
  <c r="AY162" i="38"/>
  <c r="AX162" i="38"/>
  <c r="AW162" i="38"/>
  <c r="AV162" i="38"/>
  <c r="AU162" i="38"/>
  <c r="AT162" i="38"/>
  <c r="AS162" i="38"/>
  <c r="AR162" i="38"/>
  <c r="AQ162" i="38"/>
  <c r="AP162" i="38"/>
  <c r="AO162" i="38"/>
  <c r="AN162" i="38"/>
  <c r="AM162" i="38"/>
  <c r="AL162" i="38"/>
  <c r="AK162" i="38"/>
  <c r="AZ161" i="38"/>
  <c r="AY161" i="38"/>
  <c r="AX161" i="38"/>
  <c r="AW161" i="38"/>
  <c r="AV161" i="38"/>
  <c r="AU161" i="38"/>
  <c r="AT161" i="38"/>
  <c r="AS161" i="38"/>
  <c r="AR161" i="38"/>
  <c r="AQ161" i="38"/>
  <c r="AP161" i="38"/>
  <c r="AO161" i="38"/>
  <c r="AN161" i="38"/>
  <c r="AM161" i="38"/>
  <c r="AL161" i="38"/>
  <c r="AK161" i="38"/>
  <c r="AZ160" i="38"/>
  <c r="AY160" i="38"/>
  <c r="AX160" i="38"/>
  <c r="AW160" i="38"/>
  <c r="AV160" i="38"/>
  <c r="AU160" i="38"/>
  <c r="AT160" i="38"/>
  <c r="AS160" i="38"/>
  <c r="AR160" i="38"/>
  <c r="AQ160" i="38"/>
  <c r="AP160" i="38"/>
  <c r="AO160" i="38"/>
  <c r="AN160" i="38"/>
  <c r="AM160" i="38"/>
  <c r="AL160" i="38"/>
  <c r="AK160" i="38"/>
  <c r="AJ160" i="38"/>
  <c r="AI160" i="38"/>
  <c r="AZ159" i="38"/>
  <c r="AY159" i="38"/>
  <c r="AX159" i="38"/>
  <c r="AW159" i="38"/>
  <c r="AV159" i="38"/>
  <c r="AU159" i="38"/>
  <c r="AT159" i="38"/>
  <c r="AS159" i="38"/>
  <c r="AR159" i="38"/>
  <c r="AQ159" i="38"/>
  <c r="AP159" i="38"/>
  <c r="AO159" i="38"/>
  <c r="AN159" i="38"/>
  <c r="AM159" i="38"/>
  <c r="AL159" i="38"/>
  <c r="AK159" i="38"/>
  <c r="AJ159" i="38"/>
  <c r="AI159" i="38"/>
  <c r="AZ158" i="38"/>
  <c r="AY158" i="38"/>
  <c r="AX158" i="38"/>
  <c r="AW158" i="38"/>
  <c r="AV158" i="38"/>
  <c r="AU158" i="38"/>
  <c r="AT158" i="38"/>
  <c r="AS158" i="38"/>
  <c r="AR158" i="38"/>
  <c r="AQ158" i="38"/>
  <c r="AP158" i="38"/>
  <c r="AO158" i="38"/>
  <c r="AN158" i="38"/>
  <c r="AM158" i="38"/>
  <c r="AL158" i="38"/>
  <c r="AK158" i="38"/>
  <c r="AJ158" i="38"/>
  <c r="AI158" i="38"/>
  <c r="AZ157" i="38"/>
  <c r="AY157" i="38"/>
  <c r="AX157" i="38"/>
  <c r="AW157" i="38"/>
  <c r="AV157" i="38"/>
  <c r="AU157" i="38"/>
  <c r="AT157" i="38"/>
  <c r="AS157" i="38"/>
  <c r="AR157" i="38"/>
  <c r="AQ157" i="38"/>
  <c r="AP157" i="38"/>
  <c r="AO157" i="38"/>
  <c r="AN157" i="38"/>
  <c r="AM157" i="38"/>
  <c r="AL157" i="38"/>
  <c r="AK157" i="38"/>
  <c r="AJ157" i="38"/>
  <c r="AI157" i="38"/>
  <c r="AZ156" i="38"/>
  <c r="AY156" i="38"/>
  <c r="AX156" i="38"/>
  <c r="AW156" i="38"/>
  <c r="AV156" i="38"/>
  <c r="AU156" i="38"/>
  <c r="AT156" i="38"/>
  <c r="AS156" i="38"/>
  <c r="AR156" i="38"/>
  <c r="AQ156" i="38"/>
  <c r="AP156" i="38"/>
  <c r="AO156" i="38"/>
  <c r="AN156" i="38"/>
  <c r="AM156" i="38"/>
  <c r="AL156" i="38"/>
  <c r="AK156" i="38"/>
  <c r="AJ156" i="38"/>
  <c r="AI156" i="38"/>
  <c r="AZ155" i="38"/>
  <c r="AY155" i="38"/>
  <c r="AX155" i="38"/>
  <c r="AW155" i="38"/>
  <c r="AV155" i="38"/>
  <c r="AU155" i="38"/>
  <c r="AT155" i="38"/>
  <c r="AS155" i="38"/>
  <c r="AR155" i="38"/>
  <c r="AQ155" i="38"/>
  <c r="AP155" i="38"/>
  <c r="AO155" i="38"/>
  <c r="AN155" i="38"/>
  <c r="AM155" i="38"/>
  <c r="AL155" i="38"/>
  <c r="AK155" i="38"/>
  <c r="AJ155" i="38"/>
  <c r="AI155" i="38"/>
  <c r="AX137" i="38"/>
  <c r="AW137" i="38"/>
  <c r="AV137" i="38"/>
  <c r="AT137" i="38"/>
  <c r="AS137" i="38"/>
  <c r="AR137" i="38"/>
  <c r="AP137" i="38"/>
  <c r="AO137" i="38"/>
  <c r="AN137" i="38"/>
  <c r="AL137" i="38"/>
  <c r="AK137" i="38"/>
  <c r="AX136" i="38"/>
  <c r="AW136" i="38"/>
  <c r="AV136" i="38"/>
  <c r="AT136" i="38"/>
  <c r="AS136" i="38"/>
  <c r="AR136" i="38"/>
  <c r="AP136" i="38"/>
  <c r="AO136" i="38"/>
  <c r="AN136" i="38"/>
  <c r="AL136" i="38"/>
  <c r="AK136" i="38"/>
  <c r="AX135" i="38"/>
  <c r="AW135" i="38"/>
  <c r="AV135" i="38"/>
  <c r="AT135" i="38"/>
  <c r="AS135" i="38"/>
  <c r="AR135" i="38"/>
  <c r="AP135" i="38"/>
  <c r="AO135" i="38"/>
  <c r="AN135" i="38"/>
  <c r="AL135" i="38"/>
  <c r="AK135" i="38"/>
  <c r="AX134" i="38"/>
  <c r="AW134" i="38"/>
  <c r="AV134" i="38"/>
  <c r="AT134" i="38"/>
  <c r="AS134" i="38"/>
  <c r="AR134" i="38"/>
  <c r="AP134" i="38"/>
  <c r="AO134" i="38"/>
  <c r="AN134" i="38"/>
  <c r="AL134" i="38"/>
  <c r="AK134" i="38"/>
  <c r="AX133" i="38"/>
  <c r="AW133" i="38"/>
  <c r="AV133" i="38"/>
  <c r="AT133" i="38"/>
  <c r="AS133" i="38"/>
  <c r="AR133" i="38"/>
  <c r="AP133" i="38"/>
  <c r="AO133" i="38"/>
  <c r="AN133" i="38"/>
  <c r="AL133" i="38"/>
  <c r="AK133" i="38"/>
  <c r="AX132" i="38"/>
  <c r="AW132" i="38"/>
  <c r="AV132" i="38"/>
  <c r="AT132" i="38"/>
  <c r="AS132" i="38"/>
  <c r="AR132" i="38"/>
  <c r="AP132" i="38"/>
  <c r="AO132" i="38"/>
  <c r="AN132" i="38"/>
  <c r="AL132" i="38"/>
  <c r="AK132" i="38"/>
  <c r="AX131" i="38"/>
  <c r="AW131" i="38"/>
  <c r="AV131" i="38"/>
  <c r="AT131" i="38"/>
  <c r="AS131" i="38"/>
  <c r="AR131" i="38"/>
  <c r="AP131" i="38"/>
  <c r="AO131" i="38"/>
  <c r="AN131" i="38"/>
  <c r="AL131" i="38"/>
  <c r="AK131" i="38"/>
  <c r="AX130" i="38"/>
  <c r="AW130" i="38"/>
  <c r="AV130" i="38"/>
  <c r="AT130" i="38"/>
  <c r="AS130" i="38"/>
  <c r="AR130" i="38"/>
  <c r="AP130" i="38"/>
  <c r="AO130" i="38"/>
  <c r="AN130" i="38"/>
  <c r="AL130" i="38"/>
  <c r="AK130" i="38"/>
  <c r="AX129" i="38"/>
  <c r="AW129" i="38"/>
  <c r="AV129" i="38"/>
  <c r="AT129" i="38"/>
  <c r="AS129" i="38"/>
  <c r="AR129" i="38"/>
  <c r="AP129" i="38"/>
  <c r="AO129" i="38"/>
  <c r="AN129" i="38"/>
  <c r="AL129" i="38"/>
  <c r="AK129" i="38"/>
  <c r="AX128" i="38"/>
  <c r="AW128" i="38"/>
  <c r="AV128" i="38"/>
  <c r="AT128" i="38"/>
  <c r="AS128" i="38"/>
  <c r="AR128" i="38"/>
  <c r="AP128" i="38"/>
  <c r="AO128" i="38"/>
  <c r="AN128" i="38"/>
  <c r="AL128" i="38"/>
  <c r="AK128" i="38"/>
  <c r="AX127" i="38"/>
  <c r="AW127" i="38"/>
  <c r="AV127" i="38"/>
  <c r="AT127" i="38"/>
  <c r="AS127" i="38"/>
  <c r="AR127" i="38"/>
  <c r="AP127" i="38"/>
  <c r="AO127" i="38"/>
  <c r="AN127" i="38"/>
  <c r="AL127" i="38"/>
  <c r="AK127" i="38"/>
  <c r="AX126" i="38"/>
  <c r="AW126" i="38"/>
  <c r="AV126" i="38"/>
  <c r="AT126" i="38"/>
  <c r="AS126" i="38"/>
  <c r="AR126" i="38"/>
  <c r="AP126" i="38"/>
  <c r="AO126" i="38"/>
  <c r="AN126" i="38"/>
  <c r="AL126" i="38"/>
  <c r="AK126" i="38"/>
  <c r="AJ126" i="38"/>
  <c r="AX125" i="38"/>
  <c r="AW125" i="38"/>
  <c r="AV125" i="38"/>
  <c r="AT125" i="38"/>
  <c r="AS125" i="38"/>
  <c r="AR125" i="38"/>
  <c r="AP125" i="38"/>
  <c r="AO125" i="38"/>
  <c r="AN125" i="38"/>
  <c r="AL125" i="38"/>
  <c r="AK125" i="38"/>
  <c r="AJ125" i="38"/>
  <c r="AX124" i="38"/>
  <c r="AW124" i="38"/>
  <c r="AV124" i="38"/>
  <c r="AT124" i="38"/>
  <c r="AS124" i="38"/>
  <c r="AR124" i="38"/>
  <c r="AP124" i="38"/>
  <c r="AO124" i="38"/>
  <c r="AN124" i="38"/>
  <c r="AL124" i="38"/>
  <c r="AK124" i="38"/>
  <c r="AJ124" i="38"/>
  <c r="AX123" i="38"/>
  <c r="AW123" i="38"/>
  <c r="AV123" i="38"/>
  <c r="AT123" i="38"/>
  <c r="AS123" i="38"/>
  <c r="AR123" i="38"/>
  <c r="AP123" i="38"/>
  <c r="AO123" i="38"/>
  <c r="AN123" i="38"/>
  <c r="AL123" i="38"/>
  <c r="AK123" i="38"/>
  <c r="AJ123" i="38"/>
  <c r="AX122" i="38"/>
  <c r="AW122" i="38"/>
  <c r="AV122" i="38"/>
  <c r="AT122" i="38"/>
  <c r="AS122" i="38"/>
  <c r="AR122" i="38"/>
  <c r="AP122" i="38"/>
  <c r="AO122" i="38"/>
  <c r="AN122" i="38"/>
  <c r="AL122" i="38"/>
  <c r="AK122" i="38"/>
  <c r="AJ122" i="38"/>
  <c r="AZ103" i="38"/>
  <c r="AY103" i="38"/>
  <c r="AX103" i="38"/>
  <c r="AW103" i="38"/>
  <c r="AV103" i="38"/>
  <c r="AU103" i="38"/>
  <c r="AT103" i="38"/>
  <c r="AS103" i="38"/>
  <c r="AR103" i="38"/>
  <c r="AQ103" i="38"/>
  <c r="AP103" i="38"/>
  <c r="AO103" i="38"/>
  <c r="AN103" i="38"/>
  <c r="AM103" i="38"/>
  <c r="AK103" i="38"/>
  <c r="AJ103" i="38"/>
  <c r="AZ102" i="38"/>
  <c r="AY102" i="38"/>
  <c r="AX102" i="38"/>
  <c r="AW102" i="38"/>
  <c r="AV102" i="38"/>
  <c r="AU102" i="38"/>
  <c r="AT102" i="38"/>
  <c r="AS102" i="38"/>
  <c r="AR102" i="38"/>
  <c r="AQ102" i="38"/>
  <c r="AP102" i="38"/>
  <c r="AO102" i="38"/>
  <c r="AN102" i="38"/>
  <c r="AM102" i="38"/>
  <c r="AK102" i="38"/>
  <c r="AJ102" i="38"/>
  <c r="AZ101" i="38"/>
  <c r="AY101" i="38"/>
  <c r="AX101" i="38"/>
  <c r="AW101" i="38"/>
  <c r="AV101" i="38"/>
  <c r="AU101" i="38"/>
  <c r="AT101" i="38"/>
  <c r="AS101" i="38"/>
  <c r="AR101" i="38"/>
  <c r="AQ101" i="38"/>
  <c r="AP101" i="38"/>
  <c r="AO101" i="38"/>
  <c r="AN101" i="38"/>
  <c r="AM101" i="38"/>
  <c r="AK101" i="38"/>
  <c r="AJ101" i="38"/>
  <c r="AZ100" i="38"/>
  <c r="AY100" i="38"/>
  <c r="AX100" i="38"/>
  <c r="AW100" i="38"/>
  <c r="AV100" i="38"/>
  <c r="AU100" i="38"/>
  <c r="AT100" i="38"/>
  <c r="AS100" i="38"/>
  <c r="AR100" i="38"/>
  <c r="AQ100" i="38"/>
  <c r="AP100" i="38"/>
  <c r="AO100" i="38"/>
  <c r="AN100" i="38"/>
  <c r="AM100" i="38"/>
  <c r="AK100" i="38"/>
  <c r="AJ100" i="38"/>
  <c r="AZ99" i="38"/>
  <c r="AY99" i="38"/>
  <c r="AX99" i="38"/>
  <c r="AW99" i="38"/>
  <c r="AV99" i="38"/>
  <c r="AU99" i="38"/>
  <c r="AT99" i="38"/>
  <c r="AS99" i="38"/>
  <c r="AR99" i="38"/>
  <c r="AQ99" i="38"/>
  <c r="AP99" i="38"/>
  <c r="AO99" i="38"/>
  <c r="AN99" i="38"/>
  <c r="AM99" i="38"/>
  <c r="AK99" i="38"/>
  <c r="AJ99" i="38"/>
  <c r="AZ98" i="38"/>
  <c r="AY98" i="38"/>
  <c r="AX98" i="38"/>
  <c r="AW98" i="38"/>
  <c r="AV98" i="38"/>
  <c r="AU98" i="38"/>
  <c r="AT98" i="38"/>
  <c r="AS98" i="38"/>
  <c r="AR98" i="38"/>
  <c r="AQ98" i="38"/>
  <c r="AP98" i="38"/>
  <c r="AO98" i="38"/>
  <c r="AN98" i="38"/>
  <c r="AM98" i="38"/>
  <c r="AK98" i="38"/>
  <c r="AJ98" i="38"/>
  <c r="AZ97" i="38"/>
  <c r="AY97" i="38"/>
  <c r="AX97" i="38"/>
  <c r="AW97" i="38"/>
  <c r="AV97" i="38"/>
  <c r="AU97" i="38"/>
  <c r="AT97" i="38"/>
  <c r="AS97" i="38"/>
  <c r="AR97" i="38"/>
  <c r="AQ97" i="38"/>
  <c r="AP97" i="38"/>
  <c r="AO97" i="38"/>
  <c r="AN97" i="38"/>
  <c r="AM97" i="38"/>
  <c r="AK97" i="38"/>
  <c r="AJ97" i="38"/>
  <c r="AZ96" i="38"/>
  <c r="AY96" i="38"/>
  <c r="AX96" i="38"/>
  <c r="AW96" i="38"/>
  <c r="AV96" i="38"/>
  <c r="AU96" i="38"/>
  <c r="AT96" i="38"/>
  <c r="AS96" i="38"/>
  <c r="AR96" i="38"/>
  <c r="AQ96" i="38"/>
  <c r="AP96" i="38"/>
  <c r="AO96" i="38"/>
  <c r="AN96" i="38"/>
  <c r="AM96" i="38"/>
  <c r="AK96" i="38"/>
  <c r="AJ96" i="38"/>
  <c r="AZ95" i="38"/>
  <c r="AY95" i="38"/>
  <c r="AX95" i="38"/>
  <c r="AW95" i="38"/>
  <c r="AV95" i="38"/>
  <c r="AU95" i="38"/>
  <c r="AT95" i="38"/>
  <c r="AS95" i="38"/>
  <c r="AR95" i="38"/>
  <c r="AQ95" i="38"/>
  <c r="AP95" i="38"/>
  <c r="AO95" i="38"/>
  <c r="AN95" i="38"/>
  <c r="AM95" i="38"/>
  <c r="AK95" i="38"/>
  <c r="AJ95" i="38"/>
  <c r="AZ94" i="38"/>
  <c r="AY94" i="38"/>
  <c r="AX94" i="38"/>
  <c r="AW94" i="38"/>
  <c r="AV94" i="38"/>
  <c r="AU94" i="38"/>
  <c r="AT94" i="38"/>
  <c r="AS94" i="38"/>
  <c r="AR94" i="38"/>
  <c r="AQ94" i="38"/>
  <c r="AP94" i="38"/>
  <c r="AO94" i="38"/>
  <c r="AN94" i="38"/>
  <c r="AM94" i="38"/>
  <c r="AK94" i="38"/>
  <c r="AJ94" i="38"/>
  <c r="AZ93" i="38"/>
  <c r="AY93" i="38"/>
  <c r="AX93" i="38"/>
  <c r="AW93" i="38"/>
  <c r="AV93" i="38"/>
  <c r="AU93" i="38"/>
  <c r="AT93" i="38"/>
  <c r="AS93" i="38"/>
  <c r="AR93" i="38"/>
  <c r="AQ93" i="38"/>
  <c r="AP93" i="38"/>
  <c r="AO93" i="38"/>
  <c r="AN93" i="38"/>
  <c r="AM93" i="38"/>
  <c r="AL93" i="38"/>
  <c r="AK93" i="38"/>
  <c r="AJ93" i="38"/>
  <c r="AZ92" i="38"/>
  <c r="AY92" i="38"/>
  <c r="AX92" i="38"/>
  <c r="AW92" i="38"/>
  <c r="AV92" i="38"/>
  <c r="AU92" i="38"/>
  <c r="AT92" i="38"/>
  <c r="AS92" i="38"/>
  <c r="AR92" i="38"/>
  <c r="AQ92" i="38"/>
  <c r="AP92" i="38"/>
  <c r="AO92" i="38"/>
  <c r="AN92" i="38"/>
  <c r="AM92" i="38"/>
  <c r="AL92" i="38"/>
  <c r="AK92" i="38"/>
  <c r="AJ92" i="38"/>
  <c r="AI92" i="38"/>
  <c r="AZ91" i="38"/>
  <c r="AY91" i="38"/>
  <c r="AX91" i="38"/>
  <c r="AW91" i="38"/>
  <c r="AV91" i="38"/>
  <c r="AU91" i="38"/>
  <c r="AT91" i="38"/>
  <c r="AS91" i="38"/>
  <c r="AR91" i="38"/>
  <c r="AQ91" i="38"/>
  <c r="AP91" i="38"/>
  <c r="AO91" i="38"/>
  <c r="AN91" i="38"/>
  <c r="AM91" i="38"/>
  <c r="AL91" i="38"/>
  <c r="AK91" i="38"/>
  <c r="AJ91" i="38"/>
  <c r="AI91" i="38"/>
  <c r="AZ90" i="38"/>
  <c r="AY90" i="38"/>
  <c r="AX90" i="38"/>
  <c r="AW90" i="38"/>
  <c r="AV90" i="38"/>
  <c r="AU90" i="38"/>
  <c r="AT90" i="38"/>
  <c r="AS90" i="38"/>
  <c r="AR90" i="38"/>
  <c r="AQ90" i="38"/>
  <c r="AP90" i="38"/>
  <c r="AO90" i="38"/>
  <c r="AN90" i="38"/>
  <c r="AM90" i="38"/>
  <c r="AL90" i="38"/>
  <c r="AK90" i="38"/>
  <c r="AJ90" i="38"/>
  <c r="AI90" i="38"/>
  <c r="AZ89" i="38"/>
  <c r="AY89" i="38"/>
  <c r="AX89" i="38"/>
  <c r="AW89" i="38"/>
  <c r="AV89" i="38"/>
  <c r="AU89" i="38"/>
  <c r="AT89" i="38"/>
  <c r="AS89" i="38"/>
  <c r="AR89" i="38"/>
  <c r="AQ89" i="38"/>
  <c r="AP89" i="38"/>
  <c r="AO89" i="38"/>
  <c r="AN89" i="38"/>
  <c r="AM89" i="38"/>
  <c r="AL89" i="38"/>
  <c r="AK89" i="38"/>
  <c r="AJ89" i="38"/>
  <c r="AI89" i="38"/>
  <c r="AZ88" i="38"/>
  <c r="AY88" i="38"/>
  <c r="AX88" i="38"/>
  <c r="AW88" i="38"/>
  <c r="AV88" i="38"/>
  <c r="AU88" i="38"/>
  <c r="AT88" i="38"/>
  <c r="AS88" i="38"/>
  <c r="AR88" i="38"/>
  <c r="AQ88" i="38"/>
  <c r="AP88" i="38"/>
  <c r="AO88" i="38"/>
  <c r="AN88" i="38"/>
  <c r="AM88" i="38"/>
  <c r="AL88" i="38"/>
  <c r="AK88" i="38"/>
  <c r="AJ88" i="38"/>
  <c r="AI88" i="38"/>
  <c r="BF70" i="38"/>
  <c r="BE70" i="38"/>
  <c r="BD70" i="38"/>
  <c r="BC70" i="38"/>
  <c r="BB70" i="38"/>
  <c r="BA70" i="38"/>
  <c r="AZ70" i="38"/>
  <c r="AY70" i="38"/>
  <c r="AX70" i="38"/>
  <c r="AW70" i="38"/>
  <c r="AV70" i="38"/>
  <c r="AU70" i="38"/>
  <c r="AT70" i="38"/>
  <c r="AS70" i="38"/>
  <c r="AR70" i="38"/>
  <c r="AQ70" i="38"/>
  <c r="AP70" i="38"/>
  <c r="AO70" i="38"/>
  <c r="AN70" i="38"/>
  <c r="AM70" i="38"/>
  <c r="AL70" i="38"/>
  <c r="AK70" i="38"/>
  <c r="AJ70" i="38"/>
  <c r="AI70" i="38"/>
  <c r="BF69" i="38"/>
  <c r="BE69" i="38"/>
  <c r="BD69" i="38"/>
  <c r="BC69" i="38"/>
  <c r="BB69" i="38"/>
  <c r="BA69" i="38"/>
  <c r="AZ69" i="38"/>
  <c r="AY69" i="38"/>
  <c r="AX69" i="38"/>
  <c r="AW69" i="38"/>
  <c r="AV69" i="38"/>
  <c r="AU69" i="38"/>
  <c r="AT69" i="38"/>
  <c r="AS69" i="38"/>
  <c r="AR69" i="38"/>
  <c r="AQ69" i="38"/>
  <c r="AP69" i="38"/>
  <c r="AO69" i="38"/>
  <c r="AN69" i="38"/>
  <c r="AM69" i="38"/>
  <c r="AL69" i="38"/>
  <c r="AK69" i="38"/>
  <c r="AJ69" i="38"/>
  <c r="AI69" i="38"/>
  <c r="BF68" i="38"/>
  <c r="BE68" i="38"/>
  <c r="BD68" i="38"/>
  <c r="BC68" i="38"/>
  <c r="BB68" i="38"/>
  <c r="BA68" i="38"/>
  <c r="AZ68" i="38"/>
  <c r="AY68" i="38"/>
  <c r="AX68" i="38"/>
  <c r="AW68" i="38"/>
  <c r="AV68" i="38"/>
  <c r="AU68" i="38"/>
  <c r="AT68" i="38"/>
  <c r="AS68" i="38"/>
  <c r="AR68" i="38"/>
  <c r="AQ68" i="38"/>
  <c r="AP68" i="38"/>
  <c r="AO68" i="38"/>
  <c r="AN68" i="38"/>
  <c r="AM68" i="38"/>
  <c r="AL68" i="38"/>
  <c r="AK68" i="38"/>
  <c r="AJ68" i="38"/>
  <c r="AI68" i="38"/>
  <c r="BF67" i="38"/>
  <c r="BE67" i="38"/>
  <c r="BD67" i="38"/>
  <c r="BC67" i="38"/>
  <c r="BB67" i="38"/>
  <c r="BA67" i="38"/>
  <c r="AZ67" i="38"/>
  <c r="AY67" i="38"/>
  <c r="AX67" i="38"/>
  <c r="AW67" i="38"/>
  <c r="AV67" i="38"/>
  <c r="AU67" i="38"/>
  <c r="AT67" i="38"/>
  <c r="AS67" i="38"/>
  <c r="AR67" i="38"/>
  <c r="AQ67" i="38"/>
  <c r="AP67" i="38"/>
  <c r="AO67" i="38"/>
  <c r="AN67" i="38"/>
  <c r="AM67" i="38"/>
  <c r="AL67" i="38"/>
  <c r="AK67" i="38"/>
  <c r="AJ67" i="38"/>
  <c r="AI67" i="38"/>
  <c r="BF66" i="38"/>
  <c r="BE66" i="38"/>
  <c r="BD66" i="38"/>
  <c r="BC66" i="38"/>
  <c r="BB66" i="38"/>
  <c r="BA66" i="38"/>
  <c r="AZ66" i="38"/>
  <c r="AY66" i="38"/>
  <c r="AX66" i="38"/>
  <c r="AW66" i="38"/>
  <c r="AV66" i="38"/>
  <c r="AU66" i="38"/>
  <c r="AT66" i="38"/>
  <c r="AS66" i="38"/>
  <c r="AR66" i="38"/>
  <c r="AQ66" i="38"/>
  <c r="AP66" i="38"/>
  <c r="AO66" i="38"/>
  <c r="AN66" i="38"/>
  <c r="AM66" i="38"/>
  <c r="AL66" i="38"/>
  <c r="AK66" i="38"/>
  <c r="AJ66" i="38"/>
  <c r="AI66" i="38"/>
  <c r="BF65" i="38"/>
  <c r="BE65" i="38"/>
  <c r="BD65" i="38"/>
  <c r="BC65" i="38"/>
  <c r="BB65" i="38"/>
  <c r="BA65" i="38"/>
  <c r="AZ65" i="38"/>
  <c r="AY65" i="38"/>
  <c r="AX65" i="38"/>
  <c r="AW65" i="38"/>
  <c r="AV65" i="38"/>
  <c r="AU65" i="38"/>
  <c r="AT65" i="38"/>
  <c r="AS65" i="38"/>
  <c r="AR65" i="38"/>
  <c r="AQ65" i="38"/>
  <c r="AP65" i="38"/>
  <c r="AO65" i="38"/>
  <c r="AN65" i="38"/>
  <c r="AM65" i="38"/>
  <c r="AL65" i="38"/>
  <c r="AK65" i="38"/>
  <c r="AJ65" i="38"/>
  <c r="AI65" i="38"/>
  <c r="BF64" i="38"/>
  <c r="BE64" i="38"/>
  <c r="BD64" i="38"/>
  <c r="BC64" i="38"/>
  <c r="BB64" i="38"/>
  <c r="BA64" i="38"/>
  <c r="AZ64" i="38"/>
  <c r="AY64" i="38"/>
  <c r="AX64" i="38"/>
  <c r="AW64" i="38"/>
  <c r="AV64" i="38"/>
  <c r="AU64" i="38"/>
  <c r="AT64" i="38"/>
  <c r="AS64" i="38"/>
  <c r="AR64" i="38"/>
  <c r="AQ64" i="38"/>
  <c r="AP64" i="38"/>
  <c r="AO64" i="38"/>
  <c r="AN64" i="38"/>
  <c r="AM64" i="38"/>
  <c r="AL64" i="38"/>
  <c r="AK64" i="38"/>
  <c r="AJ64" i="38"/>
  <c r="AI64" i="38"/>
  <c r="BF63" i="38"/>
  <c r="BE63" i="38"/>
  <c r="BD63" i="38"/>
  <c r="BC63" i="38"/>
  <c r="BB63" i="38"/>
  <c r="BA63" i="38"/>
  <c r="AZ63" i="38"/>
  <c r="AY63" i="38"/>
  <c r="AX63" i="38"/>
  <c r="AW63" i="38"/>
  <c r="AV63" i="38"/>
  <c r="AU63" i="38"/>
  <c r="AT63" i="38"/>
  <c r="AS63" i="38"/>
  <c r="AR63" i="38"/>
  <c r="AQ63" i="38"/>
  <c r="AP63" i="38"/>
  <c r="AO63" i="38"/>
  <c r="AN63" i="38"/>
  <c r="AM63" i="38"/>
  <c r="AL63" i="38"/>
  <c r="AK63" i="38"/>
  <c r="AJ63" i="38"/>
  <c r="AI63" i="38"/>
  <c r="BF62" i="38"/>
  <c r="BE62" i="38"/>
  <c r="BD62" i="38"/>
  <c r="BC62" i="38"/>
  <c r="BB62" i="38"/>
  <c r="BA62" i="38"/>
  <c r="AZ62" i="38"/>
  <c r="AY62" i="38"/>
  <c r="AX62" i="38"/>
  <c r="AW62" i="38"/>
  <c r="AV62" i="38"/>
  <c r="AU62" i="38"/>
  <c r="AT62" i="38"/>
  <c r="AS62" i="38"/>
  <c r="AR62" i="38"/>
  <c r="AQ62" i="38"/>
  <c r="AP62" i="38"/>
  <c r="AO62" i="38"/>
  <c r="AN62" i="38"/>
  <c r="AM62" i="38"/>
  <c r="AL62" i="38"/>
  <c r="AK62" i="38"/>
  <c r="AJ62" i="38"/>
  <c r="AI62" i="38"/>
  <c r="BF61" i="38"/>
  <c r="BE61" i="38"/>
  <c r="BD61" i="38"/>
  <c r="BC61" i="38"/>
  <c r="BB61" i="38"/>
  <c r="BA61" i="38"/>
  <c r="AZ61" i="38"/>
  <c r="AY61" i="38"/>
  <c r="AX61" i="38"/>
  <c r="AW61" i="38"/>
  <c r="AV61" i="38"/>
  <c r="AU61" i="38"/>
  <c r="AT61" i="38"/>
  <c r="AS61" i="38"/>
  <c r="AR61" i="38"/>
  <c r="AQ61" i="38"/>
  <c r="AP61" i="38"/>
  <c r="AO61" i="38"/>
  <c r="AN61" i="38"/>
  <c r="AM61" i="38"/>
  <c r="AL61" i="38"/>
  <c r="AK61" i="38"/>
  <c r="AJ61" i="38"/>
  <c r="AI61" i="38"/>
  <c r="BF60" i="38"/>
  <c r="BE60" i="38"/>
  <c r="BD60" i="38"/>
  <c r="BC60" i="38"/>
  <c r="BB60" i="38"/>
  <c r="BA60" i="38"/>
  <c r="AZ60" i="38"/>
  <c r="AY60" i="38"/>
  <c r="AX60" i="38"/>
  <c r="AW60" i="38"/>
  <c r="AV60" i="38"/>
  <c r="AU60" i="38"/>
  <c r="AT60" i="38"/>
  <c r="AS60" i="38"/>
  <c r="AR60" i="38"/>
  <c r="AQ60" i="38"/>
  <c r="AP60" i="38"/>
  <c r="AO60" i="38"/>
  <c r="AN60" i="38"/>
  <c r="AM60" i="38"/>
  <c r="AL60" i="38"/>
  <c r="AK60" i="38"/>
  <c r="AJ60" i="38"/>
  <c r="AI60" i="38"/>
  <c r="BF59" i="38"/>
  <c r="BE59" i="38"/>
  <c r="BD59" i="38"/>
  <c r="BC59" i="38"/>
  <c r="BB59" i="38"/>
  <c r="BA59" i="38"/>
  <c r="AZ59" i="38"/>
  <c r="AY59" i="38"/>
  <c r="AX59" i="38"/>
  <c r="AW59" i="38"/>
  <c r="AV59" i="38"/>
  <c r="AU59" i="38"/>
  <c r="AT59" i="38"/>
  <c r="AS59" i="38"/>
  <c r="AR59" i="38"/>
  <c r="AQ59" i="38"/>
  <c r="AP59" i="38"/>
  <c r="AO59" i="38"/>
  <c r="AN59" i="38"/>
  <c r="AM59" i="38"/>
  <c r="AL59" i="38"/>
  <c r="AK59" i="38"/>
  <c r="AJ59" i="38"/>
  <c r="AI59" i="38"/>
  <c r="BF58" i="38"/>
  <c r="BE58" i="38"/>
  <c r="BD58" i="38"/>
  <c r="BC58" i="38"/>
  <c r="BB58" i="38"/>
  <c r="BA58" i="38"/>
  <c r="AZ58" i="38"/>
  <c r="AY58" i="38"/>
  <c r="AX58" i="38"/>
  <c r="AW58" i="38"/>
  <c r="AV58" i="38"/>
  <c r="AU58" i="38"/>
  <c r="AT58" i="38"/>
  <c r="AS58" i="38"/>
  <c r="AR58" i="38"/>
  <c r="AQ58" i="38"/>
  <c r="AP58" i="38"/>
  <c r="AO58" i="38"/>
  <c r="AN58" i="38"/>
  <c r="AM58" i="38"/>
  <c r="AL58" i="38"/>
  <c r="AK58" i="38"/>
  <c r="AJ58" i="38"/>
  <c r="AI58" i="38"/>
  <c r="BF57" i="38"/>
  <c r="BE57" i="38"/>
  <c r="BD57" i="38"/>
  <c r="BC57" i="38"/>
  <c r="BB57" i="38"/>
  <c r="BA57" i="38"/>
  <c r="AZ57" i="38"/>
  <c r="AY57" i="38"/>
  <c r="AX57" i="38"/>
  <c r="AW57" i="38"/>
  <c r="AV57" i="38"/>
  <c r="AU57" i="38"/>
  <c r="AT57" i="38"/>
  <c r="AS57" i="38"/>
  <c r="AR57" i="38"/>
  <c r="AQ57" i="38"/>
  <c r="AP57" i="38"/>
  <c r="AO57" i="38"/>
  <c r="AN57" i="38"/>
  <c r="AM57" i="38"/>
  <c r="AL57" i="38"/>
  <c r="AK57" i="38"/>
  <c r="AJ57" i="38"/>
  <c r="AI57" i="38"/>
  <c r="BF56" i="38"/>
  <c r="BE56" i="38"/>
  <c r="BD56" i="38"/>
  <c r="BC56" i="38"/>
  <c r="BB56" i="38"/>
  <c r="BA56" i="38"/>
  <c r="AZ56" i="38"/>
  <c r="AY56" i="38"/>
  <c r="AX56" i="38"/>
  <c r="AW56" i="38"/>
  <c r="AV56" i="38"/>
  <c r="AU56" i="38"/>
  <c r="AT56" i="38"/>
  <c r="AS56" i="38"/>
  <c r="AR56" i="38"/>
  <c r="AQ56" i="38"/>
  <c r="AP56" i="38"/>
  <c r="AO56" i="38"/>
  <c r="AN56" i="38"/>
  <c r="AM56" i="38"/>
  <c r="AL56" i="38"/>
  <c r="AK56" i="38"/>
  <c r="AJ56" i="38"/>
  <c r="AI56" i="38"/>
  <c r="BF55" i="38"/>
  <c r="BE55" i="38"/>
  <c r="BD55" i="38"/>
  <c r="BC55" i="38"/>
  <c r="BB55" i="38"/>
  <c r="BA55" i="38"/>
  <c r="AZ55" i="38"/>
  <c r="AY55" i="38"/>
  <c r="AX55" i="38"/>
  <c r="AW55" i="38"/>
  <c r="AV55" i="38"/>
  <c r="AU55" i="38"/>
  <c r="AT55" i="38"/>
  <c r="AS55" i="38"/>
  <c r="AR55" i="38"/>
  <c r="AQ55" i="38"/>
  <c r="AP55" i="38"/>
  <c r="AO55" i="38"/>
  <c r="AN55" i="38"/>
  <c r="AM55" i="38"/>
  <c r="AL55" i="38"/>
  <c r="AK55" i="38"/>
  <c r="AJ55" i="38"/>
  <c r="DB30" i="31" l="1"/>
  <c r="DA30" i="31"/>
  <c r="CZ30" i="31"/>
  <c r="CY30" i="31"/>
  <c r="CX30" i="31"/>
  <c r="CW30" i="31"/>
  <c r="CV30" i="31"/>
  <c r="CU30" i="31"/>
  <c r="CT30" i="31"/>
  <c r="CS30" i="31"/>
  <c r="CR30" i="31"/>
  <c r="CQ30" i="31"/>
  <c r="CP30" i="31"/>
  <c r="CO30" i="31"/>
  <c r="CL30" i="31"/>
  <c r="CK30" i="31"/>
  <c r="CJ30" i="31"/>
  <c r="CI30" i="31"/>
  <c r="CH30" i="31"/>
  <c r="CG30" i="31"/>
  <c r="CF30" i="31"/>
  <c r="CE30" i="31"/>
  <c r="CD30" i="31"/>
  <c r="CC30" i="31"/>
  <c r="CB30" i="31"/>
  <c r="CA30" i="31"/>
  <c r="BZ30" i="31"/>
  <c r="BY30" i="31"/>
  <c r="BX30" i="31"/>
  <c r="BW30" i="31"/>
  <c r="BV30" i="31"/>
  <c r="BU30" i="31"/>
  <c r="BT30" i="31"/>
  <c r="BS30" i="31"/>
  <c r="BR30" i="31"/>
  <c r="BQ30" i="31"/>
  <c r="BP30" i="31"/>
  <c r="BO30" i="31"/>
  <c r="BL30" i="31"/>
  <c r="BK30" i="31"/>
  <c r="BJ30" i="31"/>
  <c r="BI30" i="31"/>
  <c r="BH30" i="31"/>
  <c r="BG30" i="31"/>
  <c r="BF30" i="31"/>
  <c r="BE30" i="31"/>
  <c r="BD30" i="31"/>
  <c r="BC30" i="31"/>
  <c r="BB30" i="31"/>
  <c r="BA30" i="31"/>
  <c r="AZ30" i="31"/>
  <c r="AY30" i="31"/>
  <c r="AX30" i="31"/>
  <c r="AW30" i="31"/>
  <c r="AV30" i="31"/>
  <c r="AU30" i="31"/>
  <c r="AT30" i="31"/>
  <c r="AS30" i="31"/>
  <c r="AR30" i="31"/>
  <c r="AQ30" i="31"/>
  <c r="AP30" i="31"/>
  <c r="AL30" i="31"/>
  <c r="AK30" i="31"/>
  <c r="AJ30" i="31"/>
  <c r="AI30" i="31"/>
  <c r="AH30" i="31"/>
  <c r="AG30" i="31"/>
  <c r="AF30" i="31"/>
  <c r="AE30" i="31"/>
  <c r="AD30" i="31"/>
  <c r="AC30" i="31"/>
  <c r="AB30" i="31"/>
  <c r="AA30" i="31"/>
  <c r="Z30" i="31"/>
  <c r="Y30" i="31"/>
  <c r="X30" i="31"/>
  <c r="W30" i="31"/>
  <c r="V30" i="31"/>
  <c r="U30" i="31"/>
  <c r="T30" i="31"/>
  <c r="S30" i="31"/>
  <c r="R30" i="31"/>
  <c r="Q30" i="31"/>
  <c r="P30" i="31"/>
  <c r="O30" i="31"/>
  <c r="N30" i="31"/>
  <c r="M30" i="31"/>
  <c r="L30" i="31"/>
  <c r="K30" i="31"/>
  <c r="J30" i="31"/>
  <c r="I30" i="31"/>
  <c r="H30" i="31"/>
  <c r="G30" i="31"/>
  <c r="F30" i="31"/>
  <c r="E30" i="31"/>
  <c r="D30" i="31"/>
  <c r="C30" i="31"/>
  <c r="AW35" i="21"/>
  <c r="AV35" i="21"/>
  <c r="AU35" i="21"/>
  <c r="AT35" i="21"/>
  <c r="AS35" i="21"/>
  <c r="AQ35" i="21"/>
  <c r="AP35" i="21"/>
  <c r="AO35" i="21"/>
  <c r="AN35" i="21"/>
  <c r="AM35" i="21"/>
  <c r="AK35" i="21"/>
  <c r="AJ35" i="21"/>
  <c r="AI35" i="21"/>
  <c r="AH35" i="21"/>
  <c r="AG35" i="21"/>
  <c r="AF35" i="21"/>
  <c r="AE35" i="21"/>
  <c r="AD35" i="21"/>
  <c r="AC35" i="21"/>
  <c r="AB35" i="21"/>
  <c r="AA35" i="21"/>
  <c r="Z35" i="21"/>
  <c r="Y35" i="21"/>
  <c r="X35" i="21"/>
  <c r="W35" i="21"/>
  <c r="V35" i="21"/>
  <c r="U35" i="21"/>
  <c r="T35" i="21"/>
  <c r="S35" i="21"/>
  <c r="R35" i="21"/>
  <c r="Q35" i="21"/>
  <c r="P35" i="21"/>
  <c r="O35" i="21"/>
  <c r="N35" i="21"/>
  <c r="M35" i="21"/>
  <c r="L35" i="21"/>
  <c r="K35" i="21"/>
  <c r="J35" i="21"/>
  <c r="I35" i="21"/>
  <c r="H35" i="21"/>
  <c r="G35" i="21"/>
  <c r="F35" i="21"/>
  <c r="E35" i="21"/>
  <c r="D35" i="21"/>
  <c r="C35" i="21"/>
  <c r="BF37" i="38" l="1"/>
  <c r="BE37" i="38"/>
  <c r="BD37" i="38"/>
  <c r="BC37" i="38"/>
  <c r="BB37" i="38"/>
  <c r="BA37" i="38"/>
  <c r="AZ37" i="38"/>
  <c r="AY37" i="38"/>
  <c r="AX37" i="38"/>
  <c r="AV37" i="38"/>
  <c r="AT37" i="38"/>
  <c r="AR37" i="38"/>
  <c r="AP37" i="38"/>
  <c r="AN37" i="38"/>
  <c r="AL37" i="38"/>
  <c r="AJ37" i="38"/>
  <c r="BF36" i="38"/>
  <c r="BE36" i="38"/>
  <c r="BD36" i="38"/>
  <c r="BC36" i="38"/>
  <c r="BB36" i="38"/>
  <c r="BA36" i="38"/>
  <c r="AZ36" i="38"/>
  <c r="AY36" i="38"/>
  <c r="AX36" i="38"/>
  <c r="AV36" i="38"/>
  <c r="AT36" i="38"/>
  <c r="AR36" i="38"/>
  <c r="AP36" i="38"/>
  <c r="AN36" i="38"/>
  <c r="AL36" i="38"/>
  <c r="AJ36" i="38"/>
  <c r="BF35" i="38"/>
  <c r="BE35" i="38"/>
  <c r="BD35" i="38"/>
  <c r="BC35" i="38"/>
  <c r="BB35" i="38"/>
  <c r="BA35" i="38"/>
  <c r="AZ35" i="38"/>
  <c r="AY35" i="38"/>
  <c r="AX35" i="38"/>
  <c r="AV35" i="38"/>
  <c r="AT35" i="38"/>
  <c r="AR35" i="38"/>
  <c r="AP35" i="38"/>
  <c r="AN35" i="38"/>
  <c r="AL35" i="38"/>
  <c r="AJ35" i="38"/>
  <c r="BF34" i="38"/>
  <c r="BE34" i="38"/>
  <c r="BD34" i="38"/>
  <c r="BC34" i="38"/>
  <c r="BB34" i="38"/>
  <c r="BA34" i="38"/>
  <c r="AZ34" i="38"/>
  <c r="AY34" i="38"/>
  <c r="AX34" i="38"/>
  <c r="AV34" i="38"/>
  <c r="AT34" i="38"/>
  <c r="AR34" i="38"/>
  <c r="AP34" i="38"/>
  <c r="AN34" i="38"/>
  <c r="AL34" i="38"/>
  <c r="AJ34" i="38"/>
  <c r="BF33" i="38"/>
  <c r="BE33" i="38"/>
  <c r="BD33" i="38"/>
  <c r="BC33" i="38"/>
  <c r="BB33" i="38"/>
  <c r="BA33" i="38"/>
  <c r="AZ33" i="38"/>
  <c r="AY33" i="38"/>
  <c r="AX33" i="38"/>
  <c r="AV33" i="38"/>
  <c r="AT33" i="38"/>
  <c r="AR33" i="38"/>
  <c r="AP33" i="38"/>
  <c r="AN33" i="38"/>
  <c r="AL33" i="38"/>
  <c r="AJ33" i="38"/>
  <c r="BF32" i="38"/>
  <c r="BE32" i="38"/>
  <c r="BD32" i="38"/>
  <c r="BC32" i="38"/>
  <c r="BB32" i="38"/>
  <c r="BA32" i="38"/>
  <c r="AZ32" i="38"/>
  <c r="AY32" i="38"/>
  <c r="AX32" i="38"/>
  <c r="AV32" i="38"/>
  <c r="AT32" i="38"/>
  <c r="AR32" i="38"/>
  <c r="AP32" i="38"/>
  <c r="AN32" i="38"/>
  <c r="AL32" i="38"/>
  <c r="AJ32" i="38"/>
  <c r="BF31" i="38"/>
  <c r="BE31" i="38"/>
  <c r="BD31" i="38"/>
  <c r="BC31" i="38"/>
  <c r="BB31" i="38"/>
  <c r="BA31" i="38"/>
  <c r="AZ31" i="38"/>
  <c r="AY31" i="38"/>
  <c r="AX31" i="38"/>
  <c r="AV31" i="38"/>
  <c r="AT31" i="38"/>
  <c r="AR31" i="38"/>
  <c r="AP31" i="38"/>
  <c r="AN31" i="38"/>
  <c r="AL31" i="38"/>
  <c r="AJ31" i="38"/>
  <c r="BF30" i="38"/>
  <c r="BE30" i="38"/>
  <c r="BD30" i="38"/>
  <c r="BC30" i="38"/>
  <c r="BB30" i="38"/>
  <c r="BA30" i="38"/>
  <c r="AZ30" i="38"/>
  <c r="AY30" i="38"/>
  <c r="AX30" i="38"/>
  <c r="AV30" i="38"/>
  <c r="AT30" i="38"/>
  <c r="AR30" i="38"/>
  <c r="AP30" i="38"/>
  <c r="AN30" i="38"/>
  <c r="AL30" i="38"/>
  <c r="AJ30" i="38"/>
  <c r="BF29" i="38"/>
  <c r="BE29" i="38"/>
  <c r="BD29" i="38"/>
  <c r="BC29" i="38"/>
  <c r="BB29" i="38"/>
  <c r="BA29" i="38"/>
  <c r="AZ29" i="38"/>
  <c r="AY29" i="38"/>
  <c r="AX29" i="38"/>
  <c r="AV29" i="38"/>
  <c r="AT29" i="38"/>
  <c r="AR29" i="38"/>
  <c r="AP29" i="38"/>
  <c r="AN29" i="38"/>
  <c r="AL29" i="38"/>
  <c r="AJ29" i="38"/>
  <c r="BF28" i="38"/>
  <c r="BE28" i="38"/>
  <c r="BD28" i="38"/>
  <c r="BC28" i="38"/>
  <c r="BB28" i="38"/>
  <c r="BA28" i="38"/>
  <c r="AZ28" i="38"/>
  <c r="AY28" i="38"/>
  <c r="AX28" i="38"/>
  <c r="AV28" i="38"/>
  <c r="AT28" i="38"/>
  <c r="AR28" i="38"/>
  <c r="AP28" i="38"/>
  <c r="AN28" i="38"/>
  <c r="AL28" i="38"/>
  <c r="AJ28" i="38"/>
  <c r="BF27" i="38"/>
  <c r="BE27" i="38"/>
  <c r="BD27" i="38"/>
  <c r="BC27" i="38"/>
  <c r="BB27" i="38"/>
  <c r="BA27" i="38"/>
  <c r="AZ27" i="38"/>
  <c r="AY27" i="38"/>
  <c r="AX27" i="38"/>
  <c r="AV27" i="38"/>
  <c r="AT27" i="38"/>
  <c r="AR27" i="38"/>
  <c r="AP27" i="38"/>
  <c r="AN27" i="38"/>
  <c r="AL27" i="38"/>
  <c r="AJ27" i="38"/>
  <c r="BF26" i="38"/>
  <c r="BE26" i="38"/>
  <c r="BD26" i="38"/>
  <c r="BC26" i="38"/>
  <c r="BB26" i="38"/>
  <c r="BA26" i="38"/>
  <c r="AZ26" i="38"/>
  <c r="AY26" i="38"/>
  <c r="AX26" i="38"/>
  <c r="AW26" i="38"/>
  <c r="AV26" i="38"/>
  <c r="AU26" i="38"/>
  <c r="AT26" i="38"/>
  <c r="AS26" i="38"/>
  <c r="AR26" i="38"/>
  <c r="AQ26" i="38"/>
  <c r="AP26" i="38"/>
  <c r="AO26" i="38"/>
  <c r="AN26" i="38"/>
  <c r="AM26" i="38"/>
  <c r="AL26" i="38"/>
  <c r="AK26" i="38"/>
  <c r="AJ26" i="38"/>
  <c r="BF25" i="38"/>
  <c r="BE25" i="38"/>
  <c r="BD25" i="38"/>
  <c r="BC25" i="38"/>
  <c r="BB25" i="38"/>
  <c r="BA25" i="38"/>
  <c r="AZ25" i="38"/>
  <c r="AY25" i="38"/>
  <c r="AX25" i="38"/>
  <c r="AW25" i="38"/>
  <c r="AV25" i="38"/>
  <c r="AU25" i="38"/>
  <c r="AT25" i="38"/>
  <c r="AS25" i="38"/>
  <c r="AR25" i="38"/>
  <c r="AQ25" i="38"/>
  <c r="AP25" i="38"/>
  <c r="AO25" i="38"/>
  <c r="AN25" i="38"/>
  <c r="AM25" i="38"/>
  <c r="AL25" i="38"/>
  <c r="AK25" i="38"/>
  <c r="AJ25" i="38"/>
  <c r="BF24" i="38"/>
  <c r="BE24" i="38"/>
  <c r="BD24" i="38"/>
  <c r="BC24" i="38"/>
  <c r="BB24" i="38"/>
  <c r="BA24" i="38"/>
  <c r="AZ24" i="38"/>
  <c r="AY24" i="38"/>
  <c r="AX24" i="38"/>
  <c r="AW24" i="38"/>
  <c r="AV24" i="38"/>
  <c r="AU24" i="38"/>
  <c r="AT24" i="38"/>
  <c r="AS24" i="38"/>
  <c r="AR24" i="38"/>
  <c r="AQ24" i="38"/>
  <c r="AP24" i="38"/>
  <c r="AO24" i="38"/>
  <c r="AN24" i="38"/>
  <c r="AM24" i="38"/>
  <c r="AL24" i="38"/>
  <c r="AK24" i="38"/>
  <c r="AJ24" i="38"/>
  <c r="BF23" i="38"/>
  <c r="BE23" i="38"/>
  <c r="BD23" i="38"/>
  <c r="BC23" i="38"/>
  <c r="BB23" i="38"/>
  <c r="BA23" i="38"/>
  <c r="AZ23" i="38"/>
  <c r="AY23" i="38"/>
  <c r="AX23" i="38"/>
  <c r="AW23" i="38"/>
  <c r="AV23" i="38"/>
  <c r="AU23" i="38"/>
  <c r="AT23" i="38"/>
  <c r="AS23" i="38"/>
  <c r="AR23" i="38"/>
  <c r="AQ23" i="38"/>
  <c r="AP23" i="38"/>
  <c r="AO23" i="38"/>
  <c r="AN23" i="38"/>
  <c r="AM23" i="38"/>
  <c r="AL23" i="38"/>
  <c r="AK23" i="38"/>
  <c r="AJ23" i="38"/>
  <c r="BF22" i="38"/>
  <c r="BE22" i="38"/>
  <c r="BD22" i="38"/>
  <c r="BC22" i="38"/>
  <c r="BB22" i="38"/>
  <c r="BA22" i="38"/>
  <c r="AZ22" i="38"/>
  <c r="AY22" i="38"/>
  <c r="AX22" i="38"/>
  <c r="AW22" i="38"/>
  <c r="AV22" i="38"/>
  <c r="AU22" i="38"/>
  <c r="AT22" i="38"/>
  <c r="AS22" i="38"/>
  <c r="AR22" i="38"/>
  <c r="AQ22" i="38"/>
  <c r="AP22" i="38"/>
  <c r="AO22" i="38"/>
  <c r="AN22" i="38"/>
  <c r="AM22" i="38"/>
  <c r="AL22" i="38"/>
  <c r="AK22" i="38"/>
  <c r="AJ22" i="38"/>
  <c r="AW84" i="21"/>
  <c r="AV84" i="21"/>
  <c r="AU84" i="21"/>
  <c r="AT84" i="21"/>
  <c r="AW83" i="21"/>
  <c r="AV83" i="21"/>
  <c r="AU83" i="21"/>
  <c r="AT83" i="21"/>
  <c r="AW82" i="21"/>
  <c r="AV82" i="21"/>
  <c r="AU82" i="21"/>
  <c r="AT82" i="21"/>
  <c r="AW81" i="21"/>
  <c r="AV81" i="21"/>
  <c r="AU81" i="21"/>
  <c r="AT81" i="21"/>
  <c r="AW80" i="21"/>
  <c r="AV80" i="21"/>
  <c r="AU80" i="21"/>
  <c r="AT80" i="21"/>
  <c r="AW79" i="21"/>
  <c r="AV79" i="21"/>
  <c r="AU79" i="21"/>
  <c r="AT79" i="21"/>
  <c r="AW78" i="21"/>
  <c r="AV78" i="21"/>
  <c r="AU78" i="21"/>
  <c r="AT78" i="21"/>
  <c r="AW77" i="21"/>
  <c r="AV77" i="21"/>
  <c r="AU77" i="21"/>
  <c r="AT77" i="21"/>
  <c r="AW76" i="21"/>
  <c r="AV76" i="21"/>
  <c r="AU76" i="21"/>
  <c r="AT76" i="21"/>
  <c r="AW75" i="21"/>
  <c r="AV75" i="21"/>
  <c r="AU75" i="21"/>
  <c r="AT75" i="21"/>
  <c r="AW74" i="21"/>
  <c r="AV74" i="21"/>
  <c r="AU74" i="21"/>
  <c r="AT74" i="21"/>
  <c r="AW73" i="21"/>
  <c r="AV73" i="21"/>
  <c r="AU73" i="21"/>
  <c r="AT73" i="21"/>
  <c r="AW72" i="21"/>
  <c r="AV72" i="21"/>
  <c r="AU72" i="21"/>
  <c r="AT72" i="21"/>
  <c r="AW71" i="21"/>
  <c r="AV71" i="21"/>
  <c r="AU71" i="21"/>
  <c r="AT71" i="21"/>
  <c r="AW70" i="21"/>
  <c r="AV70" i="21"/>
  <c r="AU70" i="21"/>
  <c r="AT70" i="21"/>
  <c r="AW69" i="21"/>
  <c r="AV69" i="21"/>
  <c r="AU69" i="21"/>
  <c r="AT69" i="21"/>
  <c r="AP76" i="21"/>
  <c r="AP75" i="21"/>
  <c r="AP74" i="21"/>
  <c r="AQ73" i="21"/>
  <c r="AP73" i="21"/>
  <c r="AQ72" i="21"/>
  <c r="AP72" i="21"/>
  <c r="AQ71" i="21"/>
  <c r="AP71" i="21"/>
  <c r="AQ70" i="21"/>
  <c r="AP70" i="21"/>
  <c r="AQ69" i="21"/>
  <c r="AP69" i="21"/>
  <c r="AI84" i="21"/>
  <c r="AH84" i="21"/>
  <c r="AG84" i="21"/>
  <c r="AI83" i="21"/>
  <c r="AH83" i="21"/>
  <c r="AG83" i="21"/>
  <c r="AI82" i="21"/>
  <c r="AH82" i="21"/>
  <c r="AG82" i="21"/>
  <c r="AI81" i="21"/>
  <c r="AH81" i="21"/>
  <c r="AG81" i="21"/>
  <c r="AI80" i="21"/>
  <c r="AH80" i="21"/>
  <c r="AG80" i="21"/>
  <c r="AI79" i="21"/>
  <c r="AH79" i="21"/>
  <c r="AG79" i="21"/>
  <c r="AI78" i="21"/>
  <c r="AH78" i="21"/>
  <c r="AG78" i="21"/>
  <c r="AI77" i="21"/>
  <c r="AH77" i="21"/>
  <c r="AG77" i="21"/>
  <c r="AI76" i="21"/>
  <c r="AH76" i="21"/>
  <c r="AG76" i="21"/>
  <c r="AI75" i="21"/>
  <c r="AH75" i="21"/>
  <c r="AG75" i="21"/>
  <c r="AI74" i="21"/>
  <c r="AH74" i="21"/>
  <c r="AG74" i="21"/>
  <c r="AI73" i="21"/>
  <c r="AH73" i="21"/>
  <c r="AG73" i="21"/>
  <c r="AI72" i="21"/>
  <c r="AH72" i="21"/>
  <c r="AG72" i="21"/>
  <c r="AI71" i="21"/>
  <c r="AH71" i="21"/>
  <c r="AG71" i="21"/>
  <c r="AI70" i="21"/>
  <c r="AH70" i="21"/>
  <c r="AG70" i="21"/>
  <c r="AI69" i="21"/>
  <c r="AH69" i="21"/>
  <c r="AG69" i="21"/>
  <c r="AG68" i="21"/>
  <c r="AH68" i="21"/>
  <c r="AI68" i="21"/>
  <c r="AF84" i="21"/>
  <c r="AC84" i="21"/>
  <c r="Z84" i="21"/>
  <c r="Y84" i="21"/>
  <c r="X84" i="21"/>
  <c r="P84" i="21"/>
  <c r="O84" i="21"/>
  <c r="L84" i="21"/>
  <c r="K84" i="21"/>
  <c r="AF83" i="21"/>
  <c r="AC83" i="21"/>
  <c r="Z83" i="21"/>
  <c r="Y83" i="21"/>
  <c r="X83" i="21"/>
  <c r="P83" i="21"/>
  <c r="O83" i="21"/>
  <c r="L83" i="21"/>
  <c r="K83" i="21"/>
  <c r="AF82" i="21"/>
  <c r="AC82" i="21"/>
  <c r="Z82" i="21"/>
  <c r="Y82" i="21"/>
  <c r="X82" i="21"/>
  <c r="P82" i="21"/>
  <c r="O82" i="21"/>
  <c r="L82" i="21"/>
  <c r="K82" i="21"/>
  <c r="AF81" i="21"/>
  <c r="AC81" i="21"/>
  <c r="Z81" i="21"/>
  <c r="Y81" i="21"/>
  <c r="X81" i="21"/>
  <c r="P81" i="21"/>
  <c r="O81" i="21"/>
  <c r="L81" i="21"/>
  <c r="K81" i="21"/>
  <c r="AF80" i="21"/>
  <c r="AC80" i="21"/>
  <c r="Z80" i="21"/>
  <c r="Y80" i="21"/>
  <c r="X80" i="21"/>
  <c r="P80" i="21"/>
  <c r="O80" i="21"/>
  <c r="L80" i="21"/>
  <c r="K80" i="21"/>
  <c r="AF79" i="21"/>
  <c r="AC79" i="21"/>
  <c r="Z79" i="21"/>
  <c r="Y79" i="21"/>
  <c r="X79" i="21"/>
  <c r="P79" i="21"/>
  <c r="O79" i="21"/>
  <c r="L79" i="21"/>
  <c r="K79" i="21"/>
  <c r="AF78" i="21"/>
  <c r="AC78" i="21"/>
  <c r="Z78" i="21"/>
  <c r="Y78" i="21"/>
  <c r="X78" i="21"/>
  <c r="P78" i="21"/>
  <c r="O78" i="21"/>
  <c r="L78" i="21"/>
  <c r="K78" i="21"/>
  <c r="AF77" i="21"/>
  <c r="AC77" i="21"/>
  <c r="Z77" i="21"/>
  <c r="Y77" i="21"/>
  <c r="X77" i="21"/>
  <c r="P77" i="21"/>
  <c r="O77" i="21"/>
  <c r="L77" i="21"/>
  <c r="K77" i="21"/>
  <c r="AK76" i="21"/>
  <c r="AF76" i="21"/>
  <c r="AE76" i="21"/>
  <c r="AD76" i="21"/>
  <c r="AC76" i="21"/>
  <c r="Z76" i="21"/>
  <c r="Y76" i="21"/>
  <c r="X76" i="21"/>
  <c r="P76" i="21"/>
  <c r="O76" i="21"/>
  <c r="L76" i="21"/>
  <c r="K76" i="21"/>
  <c r="AK75" i="21"/>
  <c r="AF75" i="21"/>
  <c r="AE75" i="21"/>
  <c r="AD75" i="21"/>
  <c r="AC75" i="21"/>
  <c r="Z75" i="21"/>
  <c r="Y75" i="21"/>
  <c r="X75" i="21"/>
  <c r="P75" i="21"/>
  <c r="O75" i="21"/>
  <c r="L75" i="21"/>
  <c r="K75" i="21"/>
  <c r="D75" i="21"/>
  <c r="AK74" i="21"/>
  <c r="AF74" i="21"/>
  <c r="AE74" i="21"/>
  <c r="AD74" i="21"/>
  <c r="AC74" i="21"/>
  <c r="AB74" i="21"/>
  <c r="Z74" i="21"/>
  <c r="Y74" i="21"/>
  <c r="X74" i="21"/>
  <c r="P74" i="21"/>
  <c r="O74" i="21"/>
  <c r="L74" i="21"/>
  <c r="K74" i="21"/>
  <c r="D74" i="21"/>
  <c r="AK73" i="21"/>
  <c r="AJ73" i="21"/>
  <c r="AF73" i="21"/>
  <c r="AE73" i="21"/>
  <c r="AD73" i="21"/>
  <c r="AC73" i="21"/>
  <c r="AB73" i="21"/>
  <c r="AA73" i="21"/>
  <c r="Z73" i="21"/>
  <c r="Y73" i="21"/>
  <c r="X73" i="21"/>
  <c r="W73" i="21"/>
  <c r="V73" i="21"/>
  <c r="U73" i="21"/>
  <c r="T73" i="21"/>
  <c r="S73" i="21"/>
  <c r="R73" i="21"/>
  <c r="Q73" i="21"/>
  <c r="P73" i="21"/>
  <c r="O73" i="21"/>
  <c r="L73" i="21"/>
  <c r="K73" i="21"/>
  <c r="D73" i="21"/>
  <c r="AK72" i="21"/>
  <c r="AJ72" i="21"/>
  <c r="AF72" i="21"/>
  <c r="AE72" i="21"/>
  <c r="AD72" i="21"/>
  <c r="AC72" i="21"/>
  <c r="AB72" i="21"/>
  <c r="AA72" i="21"/>
  <c r="Z72" i="21"/>
  <c r="Y72" i="21"/>
  <c r="X72" i="21"/>
  <c r="W72" i="21"/>
  <c r="V72" i="21"/>
  <c r="U72" i="21"/>
  <c r="T72" i="21"/>
  <c r="S72" i="21"/>
  <c r="R72" i="21"/>
  <c r="Q72" i="21"/>
  <c r="P72" i="21"/>
  <c r="O72" i="21"/>
  <c r="L72" i="21"/>
  <c r="K72" i="21"/>
  <c r="D72" i="21"/>
  <c r="AK71" i="21"/>
  <c r="AJ71" i="21"/>
  <c r="AF71" i="21"/>
  <c r="AE71" i="21"/>
  <c r="AD71" i="21"/>
  <c r="AC71" i="21"/>
  <c r="AB71" i="21"/>
  <c r="AA71" i="21"/>
  <c r="Z71" i="21"/>
  <c r="Y71" i="21"/>
  <c r="X71" i="21"/>
  <c r="W71" i="21"/>
  <c r="V71" i="21"/>
  <c r="U71" i="21"/>
  <c r="T71" i="21"/>
  <c r="S71" i="21"/>
  <c r="R71" i="21"/>
  <c r="Q71" i="21"/>
  <c r="P71" i="21"/>
  <c r="O71" i="21"/>
  <c r="L71" i="21"/>
  <c r="K71" i="21"/>
  <c r="G71" i="21"/>
  <c r="D71" i="21"/>
  <c r="AK70" i="21"/>
  <c r="AJ70" i="21"/>
  <c r="AF70" i="21"/>
  <c r="AE70" i="21"/>
  <c r="AD70" i="21"/>
  <c r="AC70" i="21"/>
  <c r="AB70" i="21"/>
  <c r="AA70" i="21"/>
  <c r="Z70" i="21"/>
  <c r="Y70" i="21"/>
  <c r="X70" i="21"/>
  <c r="W70" i="21"/>
  <c r="V70" i="21"/>
  <c r="U70" i="21"/>
  <c r="T70" i="21"/>
  <c r="S70" i="21"/>
  <c r="R70" i="21"/>
  <c r="Q70" i="21"/>
  <c r="P70" i="21"/>
  <c r="O70" i="21"/>
  <c r="L70" i="21"/>
  <c r="K70" i="21"/>
  <c r="G70" i="21"/>
  <c r="D70" i="21"/>
  <c r="AK69" i="21"/>
  <c r="AJ69" i="21"/>
  <c r="AF69" i="21"/>
  <c r="AE69" i="21"/>
  <c r="AD69" i="21"/>
  <c r="AC69" i="21"/>
  <c r="AB69" i="21"/>
  <c r="AA69" i="21"/>
  <c r="Z69" i="21"/>
  <c r="Y69" i="21"/>
  <c r="X69" i="21"/>
  <c r="W69" i="21"/>
  <c r="V69" i="21"/>
  <c r="U69" i="21"/>
  <c r="T69" i="21"/>
  <c r="S69" i="21"/>
  <c r="R69" i="21"/>
  <c r="Q69" i="21"/>
  <c r="P69" i="21"/>
  <c r="O69" i="21"/>
  <c r="L69" i="21"/>
  <c r="K69" i="21"/>
  <c r="G69" i="21"/>
  <c r="D69" i="21"/>
  <c r="R234" i="38" l="1"/>
  <c r="U202" i="38"/>
  <c r="V202" i="38"/>
  <c r="W202" i="38"/>
  <c r="U203" i="38"/>
  <c r="V203" i="38"/>
  <c r="W203" i="38"/>
  <c r="U169" i="38"/>
  <c r="V169" i="38"/>
  <c r="W169" i="38"/>
  <c r="U170" i="38"/>
  <c r="V170" i="38"/>
  <c r="W170" i="38"/>
  <c r="S136" i="38"/>
  <c r="T136" i="38"/>
  <c r="U136" i="38"/>
  <c r="V136" i="38"/>
  <c r="S137" i="38"/>
  <c r="T137" i="38"/>
  <c r="U137" i="38"/>
  <c r="V137" i="38"/>
  <c r="AP68" i="21" l="1"/>
  <c r="CM51" i="38" l="1"/>
  <c r="CJ51" i="38"/>
  <c r="CG51" i="38"/>
  <c r="CD51" i="38"/>
  <c r="CM18" i="38"/>
  <c r="CK18" i="38"/>
  <c r="CI18" i="38"/>
  <c r="CG18" i="38"/>
  <c r="BG51" i="38"/>
  <c r="BD51" i="38"/>
  <c r="BA51" i="38"/>
  <c r="AX51" i="38"/>
  <c r="BF54" i="38"/>
  <c r="BE54" i="38"/>
  <c r="BD54" i="38"/>
  <c r="BG18" i="38"/>
  <c r="BF21" i="38"/>
  <c r="BE21" i="38"/>
  <c r="BE18" i="38"/>
  <c r="BD21" i="38"/>
  <c r="BC21" i="38"/>
  <c r="BC18" i="38"/>
  <c r="BB21" i="38"/>
  <c r="BA21" i="38"/>
  <c r="BA18" i="38"/>
  <c r="AC72" i="38"/>
  <c r="AC54" i="38"/>
  <c r="AB72" i="38"/>
  <c r="AB54" i="38"/>
  <c r="AA72" i="38"/>
  <c r="AA21" i="38"/>
  <c r="CB217" i="38"/>
  <c r="CC217" i="38"/>
  <c r="BX217" i="38"/>
  <c r="BY217" i="38"/>
  <c r="BZ217" i="38"/>
  <c r="CA217" i="38"/>
  <c r="AV217" i="38"/>
  <c r="AW217" i="38"/>
  <c r="AR217" i="38"/>
  <c r="AS217" i="38"/>
  <c r="AT217" i="38"/>
  <c r="AU217" i="38"/>
  <c r="AR219" i="38"/>
  <c r="AS219" i="38"/>
  <c r="AT219" i="38"/>
  <c r="AU219" i="38"/>
  <c r="R237" i="38" l="1"/>
  <c r="R235" i="38"/>
  <c r="R233" i="38"/>
  <c r="R232" i="38"/>
  <c r="R231" i="38"/>
  <c r="R230" i="38"/>
  <c r="R229" i="38"/>
  <c r="R228" i="38"/>
  <c r="R227" i="38"/>
  <c r="R226" i="38"/>
  <c r="R225" i="38"/>
  <c r="R224" i="38"/>
  <c r="R223" i="38"/>
  <c r="R222" i="38"/>
  <c r="R221" i="38"/>
  <c r="R220" i="38"/>
  <c r="R219" i="38"/>
  <c r="W201" i="38"/>
  <c r="V201" i="38"/>
  <c r="U201" i="38"/>
  <c r="V135" i="38"/>
  <c r="U135" i="38"/>
  <c r="T135" i="38"/>
  <c r="S135" i="38"/>
  <c r="W168" i="38"/>
  <c r="V168" i="38"/>
  <c r="U168" i="38"/>
  <c r="T128" i="38" l="1"/>
  <c r="T129" i="38"/>
  <c r="T130" i="38"/>
  <c r="T131" i="38"/>
  <c r="T132" i="38"/>
  <c r="T124" i="38"/>
  <c r="T125" i="38"/>
  <c r="T126" i="38"/>
  <c r="T127" i="38"/>
  <c r="T133" i="38"/>
  <c r="T134" i="38"/>
  <c r="S129" i="38"/>
  <c r="S130" i="38"/>
  <c r="S131" i="38"/>
  <c r="V139" i="38"/>
  <c r="U139" i="38"/>
  <c r="U122" i="38"/>
  <c r="U123" i="38"/>
  <c r="U124" i="38"/>
  <c r="U125" i="38"/>
  <c r="U126" i="38"/>
  <c r="U127" i="38"/>
  <c r="U128" i="38"/>
  <c r="U129" i="38"/>
  <c r="U130" i="38"/>
  <c r="U131" i="38"/>
  <c r="U132" i="38"/>
  <c r="U133" i="38"/>
  <c r="U134" i="38"/>
  <c r="V122" i="38"/>
  <c r="V123" i="38"/>
  <c r="V124" i="38"/>
  <c r="V125" i="38"/>
  <c r="V126" i="38"/>
  <c r="V127" i="38"/>
  <c r="V128" i="38"/>
  <c r="V129" i="38"/>
  <c r="V130" i="38"/>
  <c r="V131" i="38"/>
  <c r="V132" i="38"/>
  <c r="V133" i="38"/>
  <c r="V134" i="38"/>
  <c r="V121" i="38"/>
  <c r="U121" i="38"/>
  <c r="AX121" i="38"/>
  <c r="AT121" i="38"/>
  <c r="AP121" i="38"/>
  <c r="AL121" i="38"/>
  <c r="AJ121" i="38"/>
  <c r="AI151" i="38"/>
  <c r="AI154" i="38"/>
  <c r="AJ154" i="38"/>
  <c r="AK154" i="38"/>
  <c r="BO117" i="38"/>
  <c r="BS117" i="38"/>
  <c r="T139" i="38"/>
  <c r="T123" i="38"/>
  <c r="T122" i="38"/>
  <c r="S139" i="38"/>
  <c r="S122" i="38"/>
  <c r="S123" i="38"/>
  <c r="S124" i="38"/>
  <c r="S125" i="38"/>
  <c r="S126" i="38"/>
  <c r="S127" i="38"/>
  <c r="S128" i="38"/>
  <c r="S132" i="38"/>
  <c r="S133" i="38"/>
  <c r="S134" i="38"/>
  <c r="D68" i="21" l="1"/>
  <c r="C23" i="68" l="1"/>
  <c r="C24" i="68"/>
  <c r="AV235" i="38"/>
  <c r="AU235" i="38"/>
  <c r="AW235" i="38"/>
  <c r="AJ203" i="38"/>
  <c r="AJ170" i="38"/>
  <c r="C8" i="68"/>
  <c r="C20" i="68"/>
  <c r="C7" i="68"/>
  <c r="C9" i="68"/>
  <c r="C21" i="68"/>
  <c r="C11" i="68"/>
  <c r="C13" i="68"/>
  <c r="C10" i="68"/>
  <c r="C22" i="68"/>
  <c r="C12" i="68"/>
  <c r="C14" i="68"/>
  <c r="C15" i="68"/>
  <c r="C19" i="68"/>
  <c r="C16" i="68"/>
  <c r="C17" i="68"/>
  <c r="C18" i="68"/>
  <c r="AJ219" i="38"/>
  <c r="AK219" i="38"/>
  <c r="AL219" i="38"/>
  <c r="AM219" i="38"/>
  <c r="AN219" i="38"/>
  <c r="AO219" i="38"/>
  <c r="AP219" i="38"/>
  <c r="AQ219" i="38"/>
  <c r="AJ187" i="38"/>
  <c r="AK187" i="38"/>
  <c r="AL187" i="38"/>
  <c r="AM187" i="38"/>
  <c r="AN187" i="38"/>
  <c r="AO187" i="38"/>
  <c r="AP187" i="38"/>
  <c r="AQ187" i="38"/>
  <c r="AR187" i="38"/>
  <c r="AS187" i="38"/>
  <c r="AT187" i="38"/>
  <c r="AU187" i="38"/>
  <c r="AV187" i="38"/>
  <c r="AW187" i="38"/>
  <c r="AX187" i="38"/>
  <c r="AY187" i="38"/>
  <c r="AZ187" i="38"/>
  <c r="AL154" i="38"/>
  <c r="AM154" i="38"/>
  <c r="AN154" i="38"/>
  <c r="AO154" i="38"/>
  <c r="AP154" i="38"/>
  <c r="AQ154" i="38"/>
  <c r="AR154" i="38"/>
  <c r="AS154" i="38"/>
  <c r="AT154" i="38"/>
  <c r="AU154" i="38"/>
  <c r="AV154" i="38"/>
  <c r="AW154" i="38"/>
  <c r="AX154" i="38"/>
  <c r="AY154" i="38"/>
  <c r="AZ154" i="38"/>
  <c r="AK121" i="38"/>
  <c r="AN121" i="38"/>
  <c r="AO121" i="38"/>
  <c r="AR121" i="38"/>
  <c r="AS121" i="38"/>
  <c r="AV121" i="38"/>
  <c r="AW121" i="38"/>
  <c r="AJ87" i="38"/>
  <c r="AK87" i="38"/>
  <c r="AL87" i="38"/>
  <c r="AM87" i="38"/>
  <c r="AN87" i="38"/>
  <c r="AO87" i="38"/>
  <c r="AP87" i="38"/>
  <c r="AQ87" i="38"/>
  <c r="AR87" i="38"/>
  <c r="AS87" i="38"/>
  <c r="AT87" i="38"/>
  <c r="AU87" i="38"/>
  <c r="AV87" i="38"/>
  <c r="AW87" i="38"/>
  <c r="AX87" i="38"/>
  <c r="AY87" i="38"/>
  <c r="AZ87" i="38"/>
  <c r="AJ54" i="38"/>
  <c r="AK54" i="38"/>
  <c r="AL54" i="38"/>
  <c r="AM54" i="38"/>
  <c r="AN54" i="38"/>
  <c r="AO54" i="38"/>
  <c r="AP54" i="38"/>
  <c r="AQ54" i="38"/>
  <c r="AR54" i="38"/>
  <c r="AS54" i="38"/>
  <c r="AT54" i="38"/>
  <c r="AU54" i="38"/>
  <c r="AV54" i="38"/>
  <c r="AW54" i="38"/>
  <c r="AX54" i="38"/>
  <c r="AY54" i="38"/>
  <c r="AZ54" i="38"/>
  <c r="AJ21" i="38"/>
  <c r="AK21" i="38"/>
  <c r="AL21" i="38"/>
  <c r="AM21" i="38"/>
  <c r="AN21" i="38"/>
  <c r="AO21" i="38"/>
  <c r="AP21" i="38"/>
  <c r="AQ21" i="38"/>
  <c r="AR21" i="38"/>
  <c r="AS21" i="38"/>
  <c r="AT21" i="38"/>
  <c r="AU21" i="38"/>
  <c r="AV21" i="38"/>
  <c r="AW21" i="38"/>
  <c r="AX21" i="38"/>
  <c r="AT68" i="21"/>
  <c r="AU68" i="21"/>
  <c r="AV68" i="21"/>
  <c r="AW68" i="21"/>
  <c r="AQ68" i="21"/>
  <c r="G68" i="21"/>
  <c r="K68" i="21"/>
  <c r="L68" i="21"/>
  <c r="N68" i="21"/>
  <c r="O68" i="21"/>
  <c r="P68" i="21"/>
  <c r="Q68" i="21"/>
  <c r="R68" i="21"/>
  <c r="S68" i="21"/>
  <c r="T68" i="21"/>
  <c r="U68" i="21"/>
  <c r="V68" i="21"/>
  <c r="W68" i="21"/>
  <c r="X68" i="21"/>
  <c r="Y68" i="21"/>
  <c r="Z68" i="21"/>
  <c r="AA68" i="21"/>
  <c r="AB68" i="21"/>
  <c r="AC68" i="21"/>
  <c r="AD68" i="21"/>
  <c r="AE68" i="21"/>
  <c r="AF68" i="21"/>
  <c r="AJ68" i="21"/>
  <c r="AK68" i="21"/>
  <c r="AM121" i="38" l="1"/>
  <c r="C68" i="21"/>
  <c r="BA137" i="38"/>
  <c r="AU121" i="38"/>
  <c r="AQ121" i="38"/>
  <c r="AU124" i="38"/>
  <c r="AM124" i="38"/>
  <c r="AQ124" i="38"/>
  <c r="AI124" i="38"/>
  <c r="AL97" i="38"/>
  <c r="AJ131" i="38"/>
  <c r="AU127" i="38"/>
  <c r="AM127" i="38"/>
  <c r="AJ127" i="38"/>
  <c r="AQ127" i="38"/>
  <c r="BG37" i="38"/>
  <c r="AQ84" i="21"/>
  <c r="E84" i="21"/>
  <c r="AL98" i="38"/>
  <c r="AJ132" i="38"/>
  <c r="C84" i="21"/>
  <c r="AK37" i="38"/>
  <c r="AJ130" i="38"/>
  <c r="AL96" i="38"/>
  <c r="AU125" i="38"/>
  <c r="AM125" i="38"/>
  <c r="AQ125" i="38"/>
  <c r="AI125" i="38"/>
  <c r="AJ135" i="38"/>
  <c r="AL101" i="38"/>
  <c r="AQ129" i="38"/>
  <c r="AU129" i="38"/>
  <c r="AM129" i="38"/>
  <c r="AL95" i="38"/>
  <c r="AJ129" i="38"/>
  <c r="AU123" i="38"/>
  <c r="AM123" i="38"/>
  <c r="AQ123" i="38"/>
  <c r="AI123" i="38"/>
  <c r="BC170" i="38"/>
  <c r="AU122" i="38"/>
  <c r="AM122" i="38"/>
  <c r="AQ122" i="38"/>
  <c r="AI122" i="38"/>
  <c r="AL99" i="38"/>
  <c r="AJ133" i="38"/>
  <c r="AU128" i="38"/>
  <c r="AM128" i="38"/>
  <c r="AL94" i="38"/>
  <c r="AJ128" i="38"/>
  <c r="AQ128" i="38"/>
  <c r="J68" i="21"/>
  <c r="AI121" i="38"/>
  <c r="BA103" i="38"/>
  <c r="AU126" i="38"/>
  <c r="AM126" i="38"/>
  <c r="AQ126" i="38"/>
  <c r="AI126" i="38"/>
  <c r="AJ134" i="38"/>
  <c r="AL100" i="38"/>
  <c r="AL102" i="38"/>
  <c r="AJ136" i="38"/>
  <c r="BB171" i="38"/>
  <c r="BA104" i="38"/>
  <c r="CG195" i="38"/>
  <c r="CI193" i="38"/>
  <c r="CH190" i="38"/>
  <c r="CG187" i="38"/>
  <c r="CI170" i="38"/>
  <c r="BO166" i="38"/>
  <c r="BC171" i="38"/>
  <c r="AL104" i="38"/>
  <c r="BB104" i="38"/>
  <c r="CD223" i="38"/>
  <c r="CD222" i="38"/>
  <c r="CD221" i="38"/>
  <c r="CD220" i="38"/>
  <c r="CD219" i="38"/>
  <c r="CH193" i="38"/>
  <c r="CG190" i="38"/>
  <c r="CI188" i="38"/>
  <c r="CH170" i="38"/>
  <c r="BO169" i="38"/>
  <c r="BO161" i="38"/>
  <c r="CH154" i="38"/>
  <c r="CG154" i="38"/>
  <c r="BA204" i="38"/>
  <c r="AI138" i="38"/>
  <c r="AQ138" i="38"/>
  <c r="AY138" i="38"/>
  <c r="AM104" i="38"/>
  <c r="BC104" i="38"/>
  <c r="CG193" i="38"/>
  <c r="CI191" i="38"/>
  <c r="CH188" i="38"/>
  <c r="CG170" i="38"/>
  <c r="CI168" i="38"/>
  <c r="BO164" i="38"/>
  <c r="BB204" i="38"/>
  <c r="AZ138" i="38"/>
  <c r="AN104" i="38"/>
  <c r="CD236" i="38"/>
  <c r="CG204" i="38"/>
  <c r="CI194" i="38"/>
  <c r="CH191" i="38"/>
  <c r="CG188" i="38"/>
  <c r="CI171" i="38"/>
  <c r="CH168" i="38"/>
  <c r="BO167" i="38"/>
  <c r="CI155" i="38"/>
  <c r="BC204" i="38"/>
  <c r="BA138" i="38"/>
  <c r="CH204" i="38"/>
  <c r="CH194" i="38"/>
  <c r="CG191" i="38"/>
  <c r="CI189" i="38"/>
  <c r="CH171" i="38"/>
  <c r="BO170" i="38"/>
  <c r="CG168" i="38"/>
  <c r="BO162" i="38"/>
  <c r="CH155" i="38"/>
  <c r="CI154" i="38"/>
  <c r="BB138" i="38"/>
  <c r="CI204" i="38"/>
  <c r="CG194" i="38"/>
  <c r="CI192" i="38"/>
  <c r="CH189" i="38"/>
  <c r="CG171" i="38"/>
  <c r="CI169" i="38"/>
  <c r="BO165" i="38"/>
  <c r="CG155" i="38"/>
  <c r="AM138" i="38"/>
  <c r="AU138" i="38"/>
  <c r="CI195" i="38"/>
  <c r="CH192" i="38"/>
  <c r="CG189" i="38"/>
  <c r="CI187" i="38"/>
  <c r="CH169" i="38"/>
  <c r="BO168" i="38"/>
  <c r="AX236" i="38"/>
  <c r="BA171" i="38"/>
  <c r="CH195" i="38"/>
  <c r="CG192" i="38"/>
  <c r="CI190" i="38"/>
  <c r="CH187" i="38"/>
  <c r="CG169" i="38"/>
  <c r="BO163" i="38"/>
  <c r="CA138" i="38"/>
  <c r="BS138" i="38"/>
  <c r="CA137" i="38"/>
  <c r="BS137" i="38"/>
  <c r="CA136" i="38"/>
  <c r="BS136" i="38"/>
  <c r="CA135" i="38"/>
  <c r="BS135" i="38"/>
  <c r="CA134" i="38"/>
  <c r="BS134" i="38"/>
  <c r="CA133" i="38"/>
  <c r="BS133" i="38"/>
  <c r="CA132" i="38"/>
  <c r="BS132" i="38"/>
  <c r="CA131" i="38"/>
  <c r="BS131" i="38"/>
  <c r="CA130" i="38"/>
  <c r="BS130" i="38"/>
  <c r="CA129" i="38"/>
  <c r="BS129" i="38"/>
  <c r="CA128" i="38"/>
  <c r="BS128" i="38"/>
  <c r="CA127" i="38"/>
  <c r="BS127" i="38"/>
  <c r="CA126" i="38"/>
  <c r="BS126" i="38"/>
  <c r="CA125" i="38"/>
  <c r="BS125" i="38"/>
  <c r="CA124" i="38"/>
  <c r="BS124" i="38"/>
  <c r="CA123" i="38"/>
  <c r="BS123" i="38"/>
  <c r="CA122" i="38"/>
  <c r="BS122" i="38"/>
  <c r="CA121" i="38"/>
  <c r="BS121" i="38"/>
  <c r="BR103" i="38"/>
  <c r="CI101" i="38"/>
  <c r="BR101" i="38"/>
  <c r="CI99" i="38"/>
  <c r="BR99" i="38"/>
  <c r="CI97" i="38"/>
  <c r="BR97" i="38"/>
  <c r="CI95" i="38"/>
  <c r="BR95" i="38"/>
  <c r="CI93" i="38"/>
  <c r="CH90" i="38"/>
  <c r="CG87" i="38"/>
  <c r="CM68" i="38"/>
  <c r="CN65" i="38"/>
  <c r="CO62" i="38"/>
  <c r="CM60" i="38"/>
  <c r="CN57" i="38"/>
  <c r="CO54" i="38"/>
  <c r="CM25" i="38"/>
  <c r="BO25" i="38"/>
  <c r="CM21" i="38"/>
  <c r="BG38" i="38"/>
  <c r="CG104" i="38"/>
  <c r="BO98" i="38"/>
  <c r="CG92" i="38"/>
  <c r="CN68" i="38"/>
  <c r="CO65" i="38"/>
  <c r="CM63" i="38"/>
  <c r="CN60" i="38"/>
  <c r="CH138" i="38"/>
  <c r="CH101" i="38"/>
  <c r="CH99" i="38"/>
  <c r="CH97" i="38"/>
  <c r="CH95" i="38"/>
  <c r="CH93" i="38"/>
  <c r="CG90" i="38"/>
  <c r="CI88" i="38"/>
  <c r="CO67" i="38"/>
  <c r="CM65" i="38"/>
  <c r="CN62" i="38"/>
  <c r="CO59" i="38"/>
  <c r="CM57" i="38"/>
  <c r="CN54" i="38"/>
  <c r="CN24" i="38"/>
  <c r="BO94" i="38"/>
  <c r="CM55" i="38"/>
  <c r="CG138" i="38"/>
  <c r="CG93" i="38"/>
  <c r="CI91" i="38"/>
  <c r="CH88" i="38"/>
  <c r="CN67" i="38"/>
  <c r="CO64" i="38"/>
  <c r="CM62" i="38"/>
  <c r="CN59" i="38"/>
  <c r="CO56" i="38"/>
  <c r="CM54" i="38"/>
  <c r="BQ38" i="38"/>
  <c r="BQ37" i="38"/>
  <c r="BQ36" i="38"/>
  <c r="BQ35" i="38"/>
  <c r="BQ34" i="38"/>
  <c r="BQ33" i="38"/>
  <c r="BQ32" i="38"/>
  <c r="BQ31" i="38"/>
  <c r="BQ30" i="38"/>
  <c r="BQ29" i="38"/>
  <c r="BQ28" i="38"/>
  <c r="BQ27" i="38"/>
  <c r="CM24" i="38"/>
  <c r="BO24" i="38"/>
  <c r="BH38" i="38"/>
  <c r="CN23" i="38"/>
  <c r="BG71" i="38"/>
  <c r="BI71" i="38"/>
  <c r="CN25" i="38"/>
  <c r="CF138" i="38"/>
  <c r="BP137" i="38"/>
  <c r="BP136" i="38"/>
  <c r="BP135" i="38"/>
  <c r="BP134" i="38"/>
  <c r="BP133" i="38"/>
  <c r="BP132" i="38"/>
  <c r="BP131" i="38"/>
  <c r="BP130" i="38"/>
  <c r="BP129" i="38"/>
  <c r="BP128" i="38"/>
  <c r="BP127" i="38"/>
  <c r="BO103" i="38"/>
  <c r="BO101" i="38"/>
  <c r="BO99" i="38"/>
  <c r="BO97" i="38"/>
  <c r="BO95" i="38"/>
  <c r="CH91" i="38"/>
  <c r="CG88" i="38"/>
  <c r="CO71" i="38"/>
  <c r="CM67" i="38"/>
  <c r="CN64" i="38"/>
  <c r="CO61" i="38"/>
  <c r="CM59" i="38"/>
  <c r="CN56" i="38"/>
  <c r="CN38" i="38"/>
  <c r="AK38" i="38"/>
  <c r="CO57" i="38"/>
  <c r="CE138" i="38"/>
  <c r="BW138" i="38"/>
  <c r="BO138" i="38"/>
  <c r="BW137" i="38"/>
  <c r="BO137" i="38"/>
  <c r="BW136" i="38"/>
  <c r="BO136" i="38"/>
  <c r="BW135" i="38"/>
  <c r="BO135" i="38"/>
  <c r="BW134" i="38"/>
  <c r="BO134" i="38"/>
  <c r="BW133" i="38"/>
  <c r="BO133" i="38"/>
  <c r="BW132" i="38"/>
  <c r="BO132" i="38"/>
  <c r="BW131" i="38"/>
  <c r="BO131" i="38"/>
  <c r="BW130" i="38"/>
  <c r="BO130" i="38"/>
  <c r="BW129" i="38"/>
  <c r="BO129" i="38"/>
  <c r="BW128" i="38"/>
  <c r="BO128" i="38"/>
  <c r="BW127" i="38"/>
  <c r="BO127" i="38"/>
  <c r="BW126" i="38"/>
  <c r="BO126" i="38"/>
  <c r="BW125" i="38"/>
  <c r="BO125" i="38"/>
  <c r="BW124" i="38"/>
  <c r="BO124" i="38"/>
  <c r="BW123" i="38"/>
  <c r="BO123" i="38"/>
  <c r="BW122" i="38"/>
  <c r="BO122" i="38"/>
  <c r="BW121" i="38"/>
  <c r="BO121" i="38"/>
  <c r="BT104" i="38"/>
  <c r="CI102" i="38"/>
  <c r="BR102" i="38"/>
  <c r="CI100" i="38"/>
  <c r="BR100" i="38"/>
  <c r="CI98" i="38"/>
  <c r="BR98" i="38"/>
  <c r="CI96" i="38"/>
  <c r="BR96" i="38"/>
  <c r="CI94" i="38"/>
  <c r="BR94" i="38"/>
  <c r="BO93" i="38"/>
  <c r="CG91" i="38"/>
  <c r="CI89" i="38"/>
  <c r="CN71" i="38"/>
  <c r="CO66" i="38"/>
  <c r="CM64" i="38"/>
  <c r="CN61" i="38"/>
  <c r="CO58" i="38"/>
  <c r="CM56" i="38"/>
  <c r="CM38" i="38"/>
  <c r="BO37" i="38"/>
  <c r="BO36" i="38"/>
  <c r="BO35" i="38"/>
  <c r="BO34" i="38"/>
  <c r="BO33" i="38"/>
  <c r="BO32" i="38"/>
  <c r="BO31" i="38"/>
  <c r="BO30" i="38"/>
  <c r="BO29" i="38"/>
  <c r="BO28" i="38"/>
  <c r="BO27" i="38"/>
  <c r="CM23" i="38"/>
  <c r="BO23" i="38"/>
  <c r="BH71" i="38"/>
  <c r="CN26" i="38"/>
  <c r="CN22" i="38"/>
  <c r="CI90" i="38"/>
  <c r="CI104" i="38"/>
  <c r="BS104" i="38"/>
  <c r="CH102" i="38"/>
  <c r="CH100" i="38"/>
  <c r="CH98" i="38"/>
  <c r="CH96" i="38"/>
  <c r="CH94" i="38"/>
  <c r="CI92" i="38"/>
  <c r="CH89" i="38"/>
  <c r="CM71" i="38"/>
  <c r="CN66" i="38"/>
  <c r="CO63" i="38"/>
  <c r="CM61" i="38"/>
  <c r="CN58" i="38"/>
  <c r="CO55" i="38"/>
  <c r="CH87" i="38"/>
  <c r="CN21" i="38"/>
  <c r="CH104" i="38"/>
  <c r="BR104" i="38"/>
  <c r="CH92" i="38"/>
  <c r="CG89" i="38"/>
  <c r="CI87" i="38"/>
  <c r="CO68" i="38"/>
  <c r="CM66" i="38"/>
  <c r="CN63" i="38"/>
  <c r="CO60" i="38"/>
  <c r="CM58" i="38"/>
  <c r="CN55" i="38"/>
  <c r="CM26" i="38"/>
  <c r="BO26" i="38"/>
  <c r="CM22" i="38"/>
  <c r="BO102" i="38"/>
  <c r="BO100" i="38"/>
  <c r="BO96" i="38"/>
  <c r="AO114" i="21"/>
  <c r="AD114" i="21"/>
  <c r="V114" i="21"/>
  <c r="N114" i="21"/>
  <c r="E114" i="21"/>
  <c r="AP113" i="21"/>
  <c r="AE113" i="21"/>
  <c r="W113" i="21"/>
  <c r="F113" i="21"/>
  <c r="AQ112" i="21"/>
  <c r="G112" i="21"/>
  <c r="Q111" i="21"/>
  <c r="H111" i="21"/>
  <c r="AJ110" i="21"/>
  <c r="R110" i="21"/>
  <c r="I110" i="21"/>
  <c r="AK109" i="21"/>
  <c r="AA109" i="21"/>
  <c r="S109" i="21"/>
  <c r="J109" i="21"/>
  <c r="AM108" i="21"/>
  <c r="AB108" i="21"/>
  <c r="T108" i="21"/>
  <c r="AN107" i="21"/>
  <c r="U107" i="21"/>
  <c r="D107" i="21"/>
  <c r="AO106" i="21"/>
  <c r="V106" i="21"/>
  <c r="N106" i="21"/>
  <c r="E106" i="21"/>
  <c r="W105" i="21"/>
  <c r="F105" i="21"/>
  <c r="AQ104" i="21"/>
  <c r="G104" i="21"/>
  <c r="Q103" i="21"/>
  <c r="I103" i="21"/>
  <c r="AM102" i="21"/>
  <c r="J100" i="21"/>
  <c r="AN99" i="21"/>
  <c r="M99" i="21"/>
  <c r="E99" i="21"/>
  <c r="H98" i="21"/>
  <c r="C97" i="21"/>
  <c r="AD85" i="21"/>
  <c r="V85" i="21"/>
  <c r="N85" i="21"/>
  <c r="F85" i="21"/>
  <c r="AM85" i="21"/>
  <c r="AN114" i="21"/>
  <c r="U114" i="21"/>
  <c r="AO113" i="21"/>
  <c r="AD113" i="21"/>
  <c r="V113" i="21"/>
  <c r="N113" i="21"/>
  <c r="E113" i="21"/>
  <c r="AP112" i="21"/>
  <c r="AE112" i="21"/>
  <c r="W112" i="21"/>
  <c r="F112" i="21"/>
  <c r="AQ111" i="21"/>
  <c r="G111" i="21"/>
  <c r="Q110" i="21"/>
  <c r="H110" i="21"/>
  <c r="AJ109" i="21"/>
  <c r="R109" i="21"/>
  <c r="I109" i="21"/>
  <c r="AK108" i="21"/>
  <c r="AA108" i="21"/>
  <c r="S108" i="21"/>
  <c r="J108" i="21"/>
  <c r="AM107" i="21"/>
  <c r="AB107" i="21"/>
  <c r="T107" i="21"/>
  <c r="AN106" i="21"/>
  <c r="U106" i="21"/>
  <c r="D106" i="21"/>
  <c r="AO105" i="21"/>
  <c r="V105" i="21"/>
  <c r="N105" i="21"/>
  <c r="E105" i="21"/>
  <c r="W104" i="21"/>
  <c r="F104" i="21"/>
  <c r="H103" i="21"/>
  <c r="C102" i="21"/>
  <c r="AO101" i="21"/>
  <c r="N101" i="21"/>
  <c r="F101" i="21"/>
  <c r="I100" i="21"/>
  <c r="AM99" i="21"/>
  <c r="J97" i="21"/>
  <c r="AK85" i="21"/>
  <c r="U85" i="21"/>
  <c r="M85" i="21"/>
  <c r="E85" i="21"/>
  <c r="F97" i="21"/>
  <c r="Q85" i="21"/>
  <c r="W114" i="21"/>
  <c r="I111" i="21"/>
  <c r="J110" i="21"/>
  <c r="AO107" i="21"/>
  <c r="W106" i="21"/>
  <c r="AJ103" i="21"/>
  <c r="AO99" i="21"/>
  <c r="G85" i="21"/>
  <c r="AQ85" i="21"/>
  <c r="AM114" i="21"/>
  <c r="AB114" i="21"/>
  <c r="T114" i="21"/>
  <c r="AN113" i="21"/>
  <c r="U113" i="21"/>
  <c r="D113" i="21"/>
  <c r="AO112" i="21"/>
  <c r="AD112" i="21"/>
  <c r="V112" i="21"/>
  <c r="N112" i="21"/>
  <c r="E112" i="21"/>
  <c r="AP111" i="21"/>
  <c r="AE111" i="21"/>
  <c r="W111" i="21"/>
  <c r="F111" i="21"/>
  <c r="AQ110" i="21"/>
  <c r="G110" i="21"/>
  <c r="Q109" i="21"/>
  <c r="H109" i="21"/>
  <c r="AJ108" i="21"/>
  <c r="R108" i="21"/>
  <c r="I108" i="21"/>
  <c r="AK107" i="21"/>
  <c r="AA107" i="21"/>
  <c r="S107" i="21"/>
  <c r="J107" i="21"/>
  <c r="AM106" i="21"/>
  <c r="AB106" i="21"/>
  <c r="T106" i="21"/>
  <c r="AN105" i="21"/>
  <c r="U105" i="21"/>
  <c r="AO104" i="21"/>
  <c r="V104" i="21"/>
  <c r="N104" i="21"/>
  <c r="E104" i="21"/>
  <c r="W103" i="21"/>
  <c r="G103" i="21"/>
  <c r="J102" i="21"/>
  <c r="AN101" i="21"/>
  <c r="M101" i="21"/>
  <c r="E101" i="21"/>
  <c r="H100" i="21"/>
  <c r="C99" i="21"/>
  <c r="AO98" i="21"/>
  <c r="N98" i="21"/>
  <c r="F98" i="21"/>
  <c r="I97" i="21"/>
  <c r="AJ85" i="21"/>
  <c r="AB85" i="21"/>
  <c r="T85" i="21"/>
  <c r="M114" i="21"/>
  <c r="AE114" i="21"/>
  <c r="Q112" i="21"/>
  <c r="R111" i="21"/>
  <c r="S110" i="21"/>
  <c r="T109" i="21"/>
  <c r="D108" i="21"/>
  <c r="E107" i="21"/>
  <c r="AQ105" i="21"/>
  <c r="G105" i="21"/>
  <c r="M102" i="21"/>
  <c r="AP85" i="21"/>
  <c r="AK114" i="21"/>
  <c r="AA114" i="21"/>
  <c r="S114" i="21"/>
  <c r="J114" i="21"/>
  <c r="AM113" i="21"/>
  <c r="AB113" i="21"/>
  <c r="T113" i="21"/>
  <c r="AN112" i="21"/>
  <c r="U112" i="21"/>
  <c r="D112" i="21"/>
  <c r="AO111" i="21"/>
  <c r="AD111" i="21"/>
  <c r="V111" i="21"/>
  <c r="N111" i="21"/>
  <c r="E111" i="21"/>
  <c r="AP110" i="21"/>
  <c r="AE110" i="21"/>
  <c r="W110" i="21"/>
  <c r="F110" i="21"/>
  <c r="AQ109" i="21"/>
  <c r="G109" i="21"/>
  <c r="Q108" i="21"/>
  <c r="H108" i="21"/>
  <c r="AJ107" i="21"/>
  <c r="R107" i="21"/>
  <c r="I107" i="21"/>
  <c r="AA106" i="21"/>
  <c r="S106" i="21"/>
  <c r="J106" i="21"/>
  <c r="AM105" i="21"/>
  <c r="AB105" i="21"/>
  <c r="T105" i="21"/>
  <c r="AN104" i="21"/>
  <c r="U104" i="21"/>
  <c r="AO103" i="21"/>
  <c r="V103" i="21"/>
  <c r="N103" i="21"/>
  <c r="F103" i="21"/>
  <c r="I102" i="21"/>
  <c r="AM101" i="21"/>
  <c r="J99" i="21"/>
  <c r="AN98" i="21"/>
  <c r="M98" i="21"/>
  <c r="E98" i="21"/>
  <c r="H97" i="21"/>
  <c r="AA85" i="21"/>
  <c r="S85" i="21"/>
  <c r="J85" i="21"/>
  <c r="AP114" i="21"/>
  <c r="H112" i="21"/>
  <c r="AK110" i="21"/>
  <c r="AM109" i="21"/>
  <c r="V107" i="21"/>
  <c r="H101" i="21"/>
  <c r="F99" i="21"/>
  <c r="I98" i="21"/>
  <c r="AE85" i="21"/>
  <c r="AO85" i="21"/>
  <c r="AJ114" i="21"/>
  <c r="R114" i="21"/>
  <c r="I114" i="21"/>
  <c r="AK113" i="21"/>
  <c r="AA113" i="21"/>
  <c r="S113" i="21"/>
  <c r="J113" i="21"/>
  <c r="AM112" i="21"/>
  <c r="AB112" i="21"/>
  <c r="T112" i="21"/>
  <c r="AN111" i="21"/>
  <c r="U111" i="21"/>
  <c r="D111" i="21"/>
  <c r="AO110" i="21"/>
  <c r="AD110" i="21"/>
  <c r="V110" i="21"/>
  <c r="N110" i="21"/>
  <c r="E110" i="21"/>
  <c r="AP109" i="21"/>
  <c r="AE109" i="21"/>
  <c r="W109" i="21"/>
  <c r="F109" i="21"/>
  <c r="AQ108" i="21"/>
  <c r="G108" i="21"/>
  <c r="Q107" i="21"/>
  <c r="H107" i="21"/>
  <c r="AJ106" i="21"/>
  <c r="R106" i="21"/>
  <c r="I106" i="21"/>
  <c r="AA105" i="21"/>
  <c r="S105" i="21"/>
  <c r="J105" i="21"/>
  <c r="AM104" i="21"/>
  <c r="AB104" i="21"/>
  <c r="T104" i="21"/>
  <c r="AN103" i="21"/>
  <c r="U103" i="21"/>
  <c r="M103" i="21"/>
  <c r="E103" i="21"/>
  <c r="H102" i="21"/>
  <c r="C101" i="21"/>
  <c r="AO100" i="21"/>
  <c r="N100" i="21"/>
  <c r="F100" i="21"/>
  <c r="I99" i="21"/>
  <c r="AM98" i="21"/>
  <c r="R85" i="21"/>
  <c r="I85" i="21"/>
  <c r="F114" i="21"/>
  <c r="AJ111" i="21"/>
  <c r="AA110" i="21"/>
  <c r="AB109" i="21"/>
  <c r="J103" i="21"/>
  <c r="N99" i="21"/>
  <c r="AN85" i="21"/>
  <c r="Q114" i="21"/>
  <c r="H114" i="21"/>
  <c r="AJ113" i="21"/>
  <c r="R113" i="21"/>
  <c r="I113" i="21"/>
  <c r="AK112" i="21"/>
  <c r="AA112" i="21"/>
  <c r="S112" i="21"/>
  <c r="J112" i="21"/>
  <c r="AM111" i="21"/>
  <c r="AB111" i="21"/>
  <c r="T111" i="21"/>
  <c r="AN110" i="21"/>
  <c r="U110" i="21"/>
  <c r="D110" i="21"/>
  <c r="AO109" i="21"/>
  <c r="AD109" i="21"/>
  <c r="V109" i="21"/>
  <c r="N109" i="21"/>
  <c r="E109" i="21"/>
  <c r="AP108" i="21"/>
  <c r="AE108" i="21"/>
  <c r="W108" i="21"/>
  <c r="F108" i="21"/>
  <c r="AQ107" i="21"/>
  <c r="G107" i="21"/>
  <c r="Q106" i="21"/>
  <c r="H106" i="21"/>
  <c r="AJ105" i="21"/>
  <c r="R105" i="21"/>
  <c r="I105" i="21"/>
  <c r="AA104" i="21"/>
  <c r="S104" i="21"/>
  <c r="J104" i="21"/>
  <c r="AM103" i="21"/>
  <c r="T103" i="21"/>
  <c r="G102" i="21"/>
  <c r="J101" i="21"/>
  <c r="AN100" i="21"/>
  <c r="M100" i="21"/>
  <c r="E100" i="21"/>
  <c r="H99" i="21"/>
  <c r="C98" i="21"/>
  <c r="AO97" i="21"/>
  <c r="G113" i="21"/>
  <c r="AN108" i="21"/>
  <c r="N107" i="21"/>
  <c r="H104" i="21"/>
  <c r="AN102" i="21"/>
  <c r="W85" i="21"/>
  <c r="AQ114" i="21"/>
  <c r="G114" i="21"/>
  <c r="Q113" i="21"/>
  <c r="H113" i="21"/>
  <c r="AJ112" i="21"/>
  <c r="R112" i="21"/>
  <c r="I112" i="21"/>
  <c r="AK111" i="21"/>
  <c r="AA111" i="21"/>
  <c r="S111" i="21"/>
  <c r="J111" i="21"/>
  <c r="AM110" i="21"/>
  <c r="AB110" i="21"/>
  <c r="T110" i="21"/>
  <c r="AN109" i="21"/>
  <c r="U109" i="21"/>
  <c r="D109" i="21"/>
  <c r="AO108" i="21"/>
  <c r="AD108" i="21"/>
  <c r="V108" i="21"/>
  <c r="N108" i="21"/>
  <c r="E108" i="21"/>
  <c r="AP107" i="21"/>
  <c r="AE107" i="21"/>
  <c r="W107" i="21"/>
  <c r="F107" i="21"/>
  <c r="AQ106" i="21"/>
  <c r="G106" i="21"/>
  <c r="Q105" i="21"/>
  <c r="H105" i="21"/>
  <c r="AJ104" i="21"/>
  <c r="R104" i="21"/>
  <c r="I104" i="21"/>
  <c r="AA103" i="21"/>
  <c r="S103" i="21"/>
  <c r="C103" i="21"/>
  <c r="AO102" i="21"/>
  <c r="N102" i="21"/>
  <c r="F102" i="21"/>
  <c r="I101" i="21"/>
  <c r="AM100" i="21"/>
  <c r="J98" i="21"/>
  <c r="AN97" i="21"/>
  <c r="M97" i="21"/>
  <c r="E97" i="21"/>
  <c r="H85" i="21"/>
  <c r="AQ113" i="21"/>
  <c r="U108" i="21"/>
  <c r="AD107" i="21"/>
  <c r="F106" i="21"/>
  <c r="Q104" i="21"/>
  <c r="R103" i="21"/>
  <c r="E102" i="21"/>
  <c r="C100" i="21"/>
  <c r="AM97" i="21"/>
  <c r="C85" i="21"/>
  <c r="C114" i="21"/>
  <c r="M104" i="21"/>
  <c r="M106" i="21"/>
  <c r="M105" i="21"/>
  <c r="M112" i="21"/>
  <c r="M113" i="21"/>
  <c r="M110" i="21"/>
  <c r="M109" i="21"/>
  <c r="M108" i="21"/>
  <c r="M111" i="21"/>
  <c r="M107" i="21"/>
  <c r="CM70" i="38"/>
  <c r="CG99" i="38"/>
  <c r="CM35" i="38"/>
  <c r="CM28" i="38"/>
  <c r="CN29" i="38"/>
  <c r="CN30" i="38"/>
  <c r="C107" i="21"/>
  <c r="CM37" i="38"/>
  <c r="CM33" i="38"/>
  <c r="CN27" i="38"/>
  <c r="CM36" i="38"/>
  <c r="CN37" i="38"/>
  <c r="CN70" i="38"/>
  <c r="CG97" i="38"/>
  <c r="CM30" i="38"/>
  <c r="CN33" i="38"/>
  <c r="CN35" i="38"/>
  <c r="CN28" i="38"/>
  <c r="CM69" i="38"/>
  <c r="CO70" i="38"/>
  <c r="CM31" i="38"/>
  <c r="CM29" i="38"/>
  <c r="C110" i="21"/>
  <c r="C109" i="21"/>
  <c r="CN36" i="38"/>
  <c r="CN69" i="38"/>
  <c r="C111" i="21"/>
  <c r="CN31" i="38"/>
  <c r="CG100" i="38"/>
  <c r="C104" i="21"/>
  <c r="CG101" i="38"/>
  <c r="CO69" i="38"/>
  <c r="C105" i="21"/>
  <c r="C108" i="21"/>
  <c r="CG102" i="38"/>
  <c r="CM34" i="38"/>
  <c r="C112" i="21"/>
  <c r="CG95" i="38"/>
  <c r="C106" i="21"/>
  <c r="CG103" i="38"/>
  <c r="CG98" i="38"/>
  <c r="CN34" i="38"/>
  <c r="CG94" i="38"/>
  <c r="CI103" i="38"/>
  <c r="CG96" i="38"/>
  <c r="CH103" i="38"/>
  <c r="CM32" i="38"/>
  <c r="CM27" i="38"/>
  <c r="CN32" i="38"/>
  <c r="C113" i="21"/>
  <c r="CH203" i="38"/>
  <c r="CI202" i="38"/>
  <c r="CD234" i="38"/>
  <c r="CG137" i="38"/>
  <c r="CF137" i="38"/>
  <c r="CH202" i="38"/>
  <c r="CH137" i="38"/>
  <c r="CE137" i="38"/>
  <c r="CH136" i="38"/>
  <c r="CI203" i="38"/>
  <c r="CF136" i="38"/>
  <c r="CG202" i="38"/>
  <c r="CE136" i="38"/>
  <c r="CG203" i="38"/>
  <c r="CG136" i="38"/>
  <c r="CD229" i="38"/>
  <c r="CD235" i="38"/>
  <c r="CD226" i="38"/>
  <c r="CE121" i="38"/>
  <c r="CF121" i="38"/>
  <c r="CG201" i="38"/>
  <c r="CD228" i="38"/>
  <c r="CD227" i="38"/>
  <c r="CI201" i="38"/>
  <c r="CF135" i="38"/>
  <c r="CD230" i="38"/>
  <c r="CH135" i="38"/>
  <c r="CD231" i="38"/>
  <c r="CD224" i="38"/>
  <c r="CH201" i="38"/>
  <c r="CD232" i="38"/>
  <c r="CE135" i="38"/>
  <c r="CD225" i="38"/>
  <c r="CG135" i="38"/>
  <c r="CD233" i="38"/>
  <c r="CG134" i="38"/>
  <c r="CE130" i="38"/>
  <c r="CH133" i="38"/>
  <c r="CE126" i="38"/>
  <c r="CG129" i="38"/>
  <c r="CG126" i="38"/>
  <c r="CE132" i="38"/>
  <c r="CG130" i="38"/>
  <c r="CH134" i="38"/>
  <c r="CH122" i="38"/>
  <c r="CG124" i="38"/>
  <c r="CE123" i="38"/>
  <c r="CF132" i="38"/>
  <c r="CE127" i="38"/>
  <c r="CG132" i="38"/>
  <c r="CH125" i="38"/>
  <c r="CH127" i="38"/>
  <c r="CF126" i="38"/>
  <c r="CF123" i="38"/>
  <c r="CH130" i="38"/>
  <c r="CF134" i="38"/>
  <c r="CH121" i="38"/>
  <c r="CG131" i="38"/>
  <c r="CG127" i="38"/>
  <c r="CF127" i="38"/>
  <c r="CH126" i="38"/>
  <c r="CF133" i="38"/>
  <c r="CG128" i="38"/>
  <c r="CF125" i="38"/>
  <c r="CG121" i="38"/>
  <c r="CE125" i="38"/>
  <c r="CE128" i="38"/>
  <c r="CH131" i="38"/>
  <c r="CG125" i="38"/>
  <c r="CH123" i="38"/>
  <c r="CE133" i="38"/>
  <c r="CE122" i="38"/>
  <c r="CH128" i="38"/>
  <c r="CF130" i="38"/>
  <c r="CG122" i="38"/>
  <c r="CF129" i="38"/>
  <c r="CG133" i="38"/>
  <c r="CE124" i="38"/>
  <c r="CE131" i="38"/>
  <c r="CF128" i="38"/>
  <c r="CF124" i="38"/>
  <c r="CH124" i="38"/>
  <c r="CE134" i="38"/>
  <c r="CF131" i="38"/>
  <c r="CE129" i="38"/>
  <c r="CF122" i="38"/>
  <c r="CH129" i="38"/>
  <c r="CH132" i="38"/>
  <c r="CG123" i="38"/>
  <c r="J84" i="21"/>
  <c r="AJ137" i="38"/>
  <c r="AL103" i="38"/>
  <c r="AL235" i="38"/>
  <c r="M84" i="21"/>
  <c r="BC203" i="38"/>
  <c r="BB103" i="38"/>
  <c r="F68" i="21"/>
  <c r="AN68" i="21"/>
  <c r="H68" i="21"/>
  <c r="I68" i="21"/>
  <c r="AO68" i="21"/>
  <c r="AS68" i="21"/>
  <c r="AX235" i="38"/>
  <c r="BH37" i="38"/>
  <c r="BB137" i="38"/>
  <c r="BB203" i="38"/>
  <c r="AS37" i="38"/>
  <c r="AT235" i="38"/>
  <c r="AY137" i="38"/>
  <c r="BG70" i="38"/>
  <c r="I84" i="21"/>
  <c r="R84" i="21"/>
  <c r="BB170" i="38"/>
  <c r="AZ137" i="38"/>
  <c r="AO84" i="21"/>
  <c r="BA170" i="38"/>
  <c r="BI70" i="38"/>
  <c r="BA203" i="38"/>
  <c r="W84" i="21"/>
  <c r="BC103" i="38"/>
  <c r="BH70" i="38"/>
  <c r="U84" i="21"/>
  <c r="AL203" i="38"/>
  <c r="AJ235" i="38"/>
  <c r="AM68" i="21"/>
  <c r="F84" i="21"/>
  <c r="AK84" i="21"/>
  <c r="T84" i="21"/>
  <c r="D84" i="21"/>
  <c r="AI203" i="38"/>
  <c r="AR235" i="38"/>
  <c r="AI137" i="38"/>
  <c r="H84" i="21"/>
  <c r="AN84" i="21"/>
  <c r="AB84" i="21"/>
  <c r="N84" i="21"/>
  <c r="AO235" i="38"/>
  <c r="AI103" i="38"/>
  <c r="AM137" i="38"/>
  <c r="Q84" i="21"/>
  <c r="AM37" i="38"/>
  <c r="AP84" i="21"/>
  <c r="V84" i="21"/>
  <c r="AQ137" i="38"/>
  <c r="AU137" i="38"/>
  <c r="AQ235" i="38"/>
  <c r="AJ84" i="21"/>
  <c r="AU37" i="38"/>
  <c r="AO37" i="38"/>
  <c r="AD84" i="21"/>
  <c r="AI235" i="38"/>
  <c r="AM235" i="38"/>
  <c r="AM84" i="21"/>
  <c r="S84" i="21"/>
  <c r="AW37" i="38"/>
  <c r="AI37" i="38"/>
  <c r="AP235" i="38"/>
  <c r="AK235" i="38"/>
  <c r="AN235" i="38"/>
  <c r="G84" i="21"/>
  <c r="AS84" i="21"/>
  <c r="AA84" i="21"/>
  <c r="AE84" i="21"/>
  <c r="AQ37" i="38"/>
  <c r="AI170" i="38"/>
  <c r="AS235" i="38"/>
  <c r="AQ227" i="38"/>
  <c r="J76" i="21"/>
  <c r="AV229" i="38"/>
  <c r="AU229" i="38"/>
  <c r="AQ229" i="38"/>
  <c r="AW229" i="38"/>
  <c r="J78" i="21"/>
  <c r="AV225" i="38"/>
  <c r="AW225" i="38"/>
  <c r="AQ225" i="38"/>
  <c r="J74" i="21"/>
  <c r="AV231" i="38"/>
  <c r="AU231" i="38"/>
  <c r="AQ231" i="38"/>
  <c r="AW231" i="38"/>
  <c r="J80" i="21"/>
  <c r="AW221" i="38"/>
  <c r="AV221" i="38"/>
  <c r="J70" i="21"/>
  <c r="AW228" i="38"/>
  <c r="AV228" i="38"/>
  <c r="AU228" i="38"/>
  <c r="AQ228" i="38"/>
  <c r="J77" i="21"/>
  <c r="AV223" i="38"/>
  <c r="AW223" i="38"/>
  <c r="J72" i="21"/>
  <c r="AV226" i="38"/>
  <c r="AW226" i="38"/>
  <c r="AQ226" i="38"/>
  <c r="J75" i="21"/>
  <c r="AV219" i="38"/>
  <c r="AW219" i="38"/>
  <c r="AV233" i="38"/>
  <c r="AU233" i="38"/>
  <c r="AQ233" i="38"/>
  <c r="AW233" i="38"/>
  <c r="J82" i="21"/>
  <c r="AW224" i="38"/>
  <c r="AV224" i="38"/>
  <c r="J73" i="21"/>
  <c r="AW232" i="38"/>
  <c r="AV232" i="38"/>
  <c r="AU232" i="38"/>
  <c r="AQ232" i="38"/>
  <c r="J81" i="21"/>
  <c r="AW234" i="38"/>
  <c r="AV234" i="38"/>
  <c r="AU234" i="38"/>
  <c r="AQ234" i="38"/>
  <c r="J83" i="21"/>
  <c r="AW220" i="38"/>
  <c r="AV220" i="38"/>
  <c r="J69" i="21"/>
  <c r="AW230" i="38"/>
  <c r="AV230" i="38"/>
  <c r="AU230" i="38"/>
  <c r="AQ230" i="38"/>
  <c r="J79" i="21"/>
  <c r="AW222" i="38"/>
  <c r="AV222" i="38"/>
  <c r="J71" i="21"/>
  <c r="E79" i="21"/>
  <c r="AI230" i="38"/>
  <c r="AJ198" i="38"/>
  <c r="AJ165" i="38"/>
  <c r="AP230" i="38"/>
  <c r="AI198" i="38"/>
  <c r="AI165" i="38"/>
  <c r="AU132" i="38"/>
  <c r="AM132" i="38"/>
  <c r="AI98" i="38"/>
  <c r="AL230" i="38"/>
  <c r="AR230" i="38"/>
  <c r="AO230" i="38"/>
  <c r="AT230" i="38"/>
  <c r="AQ132" i="38"/>
  <c r="AN230" i="38"/>
  <c r="AI132" i="38"/>
  <c r="AM230" i="38"/>
  <c r="AS230" i="38"/>
  <c r="AK230" i="38"/>
  <c r="AL198" i="38"/>
  <c r="AJ230" i="38"/>
  <c r="AQ32" i="38"/>
  <c r="AI32" i="38"/>
  <c r="AE79" i="21"/>
  <c r="W79" i="21"/>
  <c r="F79" i="21"/>
  <c r="AS79" i="21"/>
  <c r="Q79" i="21"/>
  <c r="G79" i="21"/>
  <c r="AD79" i="21"/>
  <c r="V79" i="21"/>
  <c r="N79" i="21"/>
  <c r="D79" i="21"/>
  <c r="AJ79" i="21"/>
  <c r="AW32" i="38"/>
  <c r="AO32" i="38"/>
  <c r="AQ79" i="21"/>
  <c r="U79" i="21"/>
  <c r="AM79" i="21"/>
  <c r="AP79" i="21"/>
  <c r="AB79" i="21"/>
  <c r="T79" i="21"/>
  <c r="AU32" i="38"/>
  <c r="AM32" i="38"/>
  <c r="AO79" i="21"/>
  <c r="AA79" i="21"/>
  <c r="S79" i="21"/>
  <c r="AN79" i="21"/>
  <c r="AK79" i="21"/>
  <c r="R79" i="21"/>
  <c r="I79" i="21"/>
  <c r="H79" i="21"/>
  <c r="AS32" i="38"/>
  <c r="AK32" i="38"/>
  <c r="E71" i="21"/>
  <c r="AP222" i="38"/>
  <c r="AI24" i="38"/>
  <c r="F71" i="21"/>
  <c r="N71" i="21"/>
  <c r="AS71" i="21"/>
  <c r="AM71" i="21"/>
  <c r="AO71" i="21"/>
  <c r="AN71" i="21"/>
  <c r="I71" i="21"/>
  <c r="H71" i="21"/>
  <c r="E78" i="21"/>
  <c r="AP229" i="38"/>
  <c r="AL197" i="38"/>
  <c r="AO229" i="38"/>
  <c r="AU131" i="38"/>
  <c r="AM131" i="38"/>
  <c r="AQ131" i="38"/>
  <c r="AN229" i="38"/>
  <c r="AJ197" i="38"/>
  <c r="AJ164" i="38"/>
  <c r="AK229" i="38"/>
  <c r="AM229" i="38"/>
  <c r="AI197" i="38"/>
  <c r="AI164" i="38"/>
  <c r="AI97" i="38"/>
  <c r="AS229" i="38"/>
  <c r="AT229" i="38"/>
  <c r="AL229" i="38"/>
  <c r="AI131" i="38"/>
  <c r="AR229" i="38"/>
  <c r="AJ229" i="38"/>
  <c r="AI229" i="38"/>
  <c r="AQ31" i="38"/>
  <c r="AI31" i="38"/>
  <c r="AP78" i="21"/>
  <c r="AB78" i="21"/>
  <c r="T78" i="21"/>
  <c r="N78" i="21"/>
  <c r="AO78" i="21"/>
  <c r="AA78" i="21"/>
  <c r="S78" i="21"/>
  <c r="AQ78" i="21"/>
  <c r="U78" i="21"/>
  <c r="AW31" i="38"/>
  <c r="AO31" i="38"/>
  <c r="AN78" i="21"/>
  <c r="AK78" i="21"/>
  <c r="R78" i="21"/>
  <c r="I78" i="21"/>
  <c r="V78" i="21"/>
  <c r="AS78" i="21"/>
  <c r="AM78" i="21"/>
  <c r="AJ78" i="21"/>
  <c r="Q78" i="21"/>
  <c r="H78" i="21"/>
  <c r="AD78" i="21"/>
  <c r="AU31" i="38"/>
  <c r="AM31" i="38"/>
  <c r="G78" i="21"/>
  <c r="AE78" i="21"/>
  <c r="W78" i="21"/>
  <c r="F78" i="21"/>
  <c r="D78" i="21"/>
  <c r="AS31" i="38"/>
  <c r="AK31" i="38"/>
  <c r="E74" i="21"/>
  <c r="AL225" i="38"/>
  <c r="AK225" i="38"/>
  <c r="AI127" i="38"/>
  <c r="AJ225" i="38"/>
  <c r="AI225" i="38"/>
  <c r="AI93" i="38"/>
  <c r="AP225" i="38"/>
  <c r="AM225" i="38"/>
  <c r="AQ27" i="38"/>
  <c r="AI27" i="38"/>
  <c r="G74" i="21"/>
  <c r="R74" i="21"/>
  <c r="AM74" i="21"/>
  <c r="Q74" i="21"/>
  <c r="W74" i="21"/>
  <c r="F74" i="21"/>
  <c r="AN74" i="21"/>
  <c r="AJ74" i="21"/>
  <c r="AW27" i="38"/>
  <c r="AO27" i="38"/>
  <c r="V74" i="21"/>
  <c r="N74" i="21"/>
  <c r="AQ74" i="21"/>
  <c r="U74" i="21"/>
  <c r="AU27" i="38"/>
  <c r="AM27" i="38"/>
  <c r="T74" i="21"/>
  <c r="AS74" i="21"/>
  <c r="AO74" i="21"/>
  <c r="AA74" i="21"/>
  <c r="S74" i="21"/>
  <c r="I74" i="21"/>
  <c r="H74" i="21"/>
  <c r="AS27" i="38"/>
  <c r="AK27" i="38"/>
  <c r="E77" i="21"/>
  <c r="AO228" i="38"/>
  <c r="AN228" i="38"/>
  <c r="AU130" i="38"/>
  <c r="AM130" i="38"/>
  <c r="AR228" i="38"/>
  <c r="AM228" i="38"/>
  <c r="AL196" i="38"/>
  <c r="AI196" i="38"/>
  <c r="AI163" i="38"/>
  <c r="AI130" i="38"/>
  <c r="AT228" i="38"/>
  <c r="AL228" i="38"/>
  <c r="AQ130" i="38"/>
  <c r="AI96" i="38"/>
  <c r="AS228" i="38"/>
  <c r="AK228" i="38"/>
  <c r="AJ196" i="38"/>
  <c r="AJ163" i="38"/>
  <c r="AJ228" i="38"/>
  <c r="AI228" i="38"/>
  <c r="AP228" i="38"/>
  <c r="AQ30" i="38"/>
  <c r="AI30" i="38"/>
  <c r="AS77" i="21"/>
  <c r="AM77" i="21"/>
  <c r="AJ77" i="21"/>
  <c r="Q77" i="21"/>
  <c r="H77" i="21"/>
  <c r="G77" i="21"/>
  <c r="AA77" i="21"/>
  <c r="I77" i="21"/>
  <c r="AW30" i="38"/>
  <c r="AO30" i="38"/>
  <c r="AE77" i="21"/>
  <c r="W77" i="21"/>
  <c r="F77" i="21"/>
  <c r="AD77" i="21"/>
  <c r="V77" i="21"/>
  <c r="N77" i="21"/>
  <c r="D77" i="21"/>
  <c r="AN77" i="21"/>
  <c r="AK77" i="21"/>
  <c r="AU30" i="38"/>
  <c r="AM30" i="38"/>
  <c r="AQ77" i="21"/>
  <c r="U77" i="21"/>
  <c r="S77" i="21"/>
  <c r="AP77" i="21"/>
  <c r="AB77" i="21"/>
  <c r="T77" i="21"/>
  <c r="AS30" i="38"/>
  <c r="AK30" i="38"/>
  <c r="AO77" i="21"/>
  <c r="R77" i="21"/>
  <c r="E72" i="21"/>
  <c r="AP223" i="38"/>
  <c r="AI25" i="38"/>
  <c r="AN72" i="21"/>
  <c r="I72" i="21"/>
  <c r="AS72" i="21"/>
  <c r="AM72" i="21"/>
  <c r="H72" i="21"/>
  <c r="G72" i="21"/>
  <c r="F72" i="21"/>
  <c r="N72" i="21"/>
  <c r="AO72" i="21"/>
  <c r="E80" i="21"/>
  <c r="AR231" i="38"/>
  <c r="AJ231" i="38"/>
  <c r="AI199" i="38"/>
  <c r="AI231" i="38"/>
  <c r="AU133" i="38"/>
  <c r="AM133" i="38"/>
  <c r="AQ133" i="38"/>
  <c r="AP231" i="38"/>
  <c r="AS231" i="38"/>
  <c r="AO231" i="38"/>
  <c r="AM231" i="38"/>
  <c r="AK231" i="38"/>
  <c r="AI166" i="38"/>
  <c r="AI99" i="38"/>
  <c r="AN231" i="38"/>
  <c r="AL199" i="38"/>
  <c r="AI133" i="38"/>
  <c r="AT231" i="38"/>
  <c r="AL231" i="38"/>
  <c r="AJ199" i="38"/>
  <c r="AJ166" i="38"/>
  <c r="AQ33" i="38"/>
  <c r="AI33" i="38"/>
  <c r="AN80" i="21"/>
  <c r="AK80" i="21"/>
  <c r="R80" i="21"/>
  <c r="I80" i="21"/>
  <c r="AP80" i="21"/>
  <c r="T80" i="21"/>
  <c r="AA80" i="21"/>
  <c r="AS80" i="21"/>
  <c r="AM80" i="21"/>
  <c r="AJ80" i="21"/>
  <c r="Q80" i="21"/>
  <c r="H80" i="21"/>
  <c r="AW33" i="38"/>
  <c r="AO33" i="38"/>
  <c r="G80" i="21"/>
  <c r="AE80" i="21"/>
  <c r="W80" i="21"/>
  <c r="F80" i="21"/>
  <c r="AU33" i="38"/>
  <c r="AM33" i="38"/>
  <c r="AD80" i="21"/>
  <c r="V80" i="21"/>
  <c r="N80" i="21"/>
  <c r="D80" i="21"/>
  <c r="AQ80" i="21"/>
  <c r="U80" i="21"/>
  <c r="AB80" i="21"/>
  <c r="S80" i="21"/>
  <c r="AS33" i="38"/>
  <c r="AK33" i="38"/>
  <c r="AO80" i="21"/>
  <c r="E82" i="21"/>
  <c r="AT233" i="38"/>
  <c r="AL233" i="38"/>
  <c r="AL201" i="38"/>
  <c r="AS233" i="38"/>
  <c r="AK233" i="38"/>
  <c r="AU135" i="38"/>
  <c r="AM135" i="38"/>
  <c r="AI135" i="38"/>
  <c r="AR233" i="38"/>
  <c r="AJ233" i="38"/>
  <c r="AJ201" i="38"/>
  <c r="AJ168" i="38"/>
  <c r="AO233" i="38"/>
  <c r="AI233" i="38"/>
  <c r="AI201" i="38"/>
  <c r="AI168" i="38"/>
  <c r="AI101" i="38"/>
  <c r="AQ135" i="38"/>
  <c r="AP233" i="38"/>
  <c r="AN233" i="38"/>
  <c r="AM233" i="38"/>
  <c r="AQ35" i="38"/>
  <c r="AI35" i="38"/>
  <c r="G82" i="21"/>
  <c r="I82" i="21"/>
  <c r="Q82" i="21"/>
  <c r="AE82" i="21"/>
  <c r="W82" i="21"/>
  <c r="F82" i="21"/>
  <c r="AW35" i="38"/>
  <c r="AO35" i="38"/>
  <c r="AD82" i="21"/>
  <c r="V82" i="21"/>
  <c r="N82" i="21"/>
  <c r="D82" i="21"/>
  <c r="AJ82" i="21"/>
  <c r="AQ82" i="21"/>
  <c r="U82" i="21"/>
  <c r="H82" i="21"/>
  <c r="AU35" i="38"/>
  <c r="AM35" i="38"/>
  <c r="AP82" i="21"/>
  <c r="AB82" i="21"/>
  <c r="T82" i="21"/>
  <c r="AN82" i="21"/>
  <c r="AK82" i="21"/>
  <c r="AM82" i="21"/>
  <c r="AO82" i="21"/>
  <c r="AA82" i="21"/>
  <c r="S82" i="21"/>
  <c r="R82" i="21"/>
  <c r="AS82" i="21"/>
  <c r="AS35" i="38"/>
  <c r="AK35" i="38"/>
  <c r="E76" i="21"/>
  <c r="AN227" i="38"/>
  <c r="AM227" i="38"/>
  <c r="AI227" i="38"/>
  <c r="AL227" i="38"/>
  <c r="AK227" i="38"/>
  <c r="AI129" i="38"/>
  <c r="AI95" i="38"/>
  <c r="AJ227" i="38"/>
  <c r="AI162" i="38"/>
  <c r="AP227" i="38"/>
  <c r="AJ162" i="38"/>
  <c r="AQ29" i="38"/>
  <c r="AI29" i="38"/>
  <c r="V76" i="21"/>
  <c r="N76" i="21"/>
  <c r="D76" i="21"/>
  <c r="W76" i="21"/>
  <c r="AQ76" i="21"/>
  <c r="U76" i="21"/>
  <c r="G76" i="21"/>
  <c r="AW29" i="38"/>
  <c r="AO29" i="38"/>
  <c r="AB76" i="21"/>
  <c r="T76" i="21"/>
  <c r="AO76" i="21"/>
  <c r="AA76" i="21"/>
  <c r="S76" i="21"/>
  <c r="F76" i="21"/>
  <c r="AU29" i="38"/>
  <c r="AM29" i="38"/>
  <c r="AN76" i="21"/>
  <c r="R76" i="21"/>
  <c r="I76" i="21"/>
  <c r="AS76" i="21"/>
  <c r="AM76" i="21"/>
  <c r="AJ76" i="21"/>
  <c r="Q76" i="21"/>
  <c r="H76" i="21"/>
  <c r="AS29" i="38"/>
  <c r="AK29" i="38"/>
  <c r="E70" i="21"/>
  <c r="AP221" i="38"/>
  <c r="AI23" i="38"/>
  <c r="N70" i="21"/>
  <c r="AO70" i="21"/>
  <c r="AN70" i="21"/>
  <c r="I70" i="21"/>
  <c r="AS70" i="21"/>
  <c r="AM70" i="21"/>
  <c r="H70" i="21"/>
  <c r="F70" i="21"/>
  <c r="E75" i="21"/>
  <c r="AM226" i="38"/>
  <c r="AJ161" i="38"/>
  <c r="AL226" i="38"/>
  <c r="AI161" i="38"/>
  <c r="AI94" i="38"/>
  <c r="AK226" i="38"/>
  <c r="AP226" i="38"/>
  <c r="AI128" i="38"/>
  <c r="AJ226" i="38"/>
  <c r="AI226" i="38"/>
  <c r="AN226" i="38"/>
  <c r="AQ28" i="38"/>
  <c r="AI28" i="38"/>
  <c r="AO75" i="21"/>
  <c r="AA75" i="21"/>
  <c r="S75" i="21"/>
  <c r="AN75" i="21"/>
  <c r="R75" i="21"/>
  <c r="I75" i="21"/>
  <c r="AB75" i="21"/>
  <c r="AW28" i="38"/>
  <c r="AO28" i="38"/>
  <c r="AS75" i="21"/>
  <c r="AM75" i="21"/>
  <c r="AJ75" i="21"/>
  <c r="Q75" i="21"/>
  <c r="H75" i="21"/>
  <c r="T75" i="21"/>
  <c r="G75" i="21"/>
  <c r="AU28" i="38"/>
  <c r="AM28" i="38"/>
  <c r="W75" i="21"/>
  <c r="F75" i="21"/>
  <c r="V75" i="21"/>
  <c r="N75" i="21"/>
  <c r="AQ75" i="21"/>
  <c r="AS28" i="38"/>
  <c r="AK28" i="38"/>
  <c r="U75" i="21"/>
  <c r="E73" i="21"/>
  <c r="AP224" i="38"/>
  <c r="AI26" i="38"/>
  <c r="F73" i="21"/>
  <c r="AO73" i="21"/>
  <c r="AN73" i="21"/>
  <c r="I73" i="21"/>
  <c r="AS73" i="21"/>
  <c r="AM73" i="21"/>
  <c r="H73" i="21"/>
  <c r="G73" i="21"/>
  <c r="N73" i="21"/>
  <c r="E81" i="21"/>
  <c r="AS232" i="38"/>
  <c r="AK232" i="38"/>
  <c r="AI100" i="38"/>
  <c r="AL232" i="38"/>
  <c r="AR232" i="38"/>
  <c r="AJ232" i="38"/>
  <c r="AU134" i="38"/>
  <c r="AM134" i="38"/>
  <c r="AN232" i="38"/>
  <c r="AI200" i="38"/>
  <c r="AI232" i="38"/>
  <c r="AL200" i="38"/>
  <c r="AQ134" i="38"/>
  <c r="AP232" i="38"/>
  <c r="AI167" i="38"/>
  <c r="AI134" i="38"/>
  <c r="AO232" i="38"/>
  <c r="AJ200" i="38"/>
  <c r="AJ167" i="38"/>
  <c r="AM232" i="38"/>
  <c r="AT232" i="38"/>
  <c r="AQ34" i="38"/>
  <c r="AI34" i="38"/>
  <c r="AQ81" i="21"/>
  <c r="U81" i="21"/>
  <c r="AP81" i="21"/>
  <c r="AB81" i="21"/>
  <c r="T81" i="21"/>
  <c r="AD81" i="21"/>
  <c r="AW34" i="38"/>
  <c r="AO34" i="38"/>
  <c r="AO81" i="21"/>
  <c r="AA81" i="21"/>
  <c r="S81" i="21"/>
  <c r="F81" i="21"/>
  <c r="D81" i="21"/>
  <c r="AN81" i="21"/>
  <c r="AK81" i="21"/>
  <c r="R81" i="21"/>
  <c r="I81" i="21"/>
  <c r="W81" i="21"/>
  <c r="AU34" i="38"/>
  <c r="AM34" i="38"/>
  <c r="AS81" i="21"/>
  <c r="AM81" i="21"/>
  <c r="AJ81" i="21"/>
  <c r="Q81" i="21"/>
  <c r="H81" i="21"/>
  <c r="AE81" i="21"/>
  <c r="V81" i="21"/>
  <c r="G81" i="21"/>
  <c r="AS34" i="38"/>
  <c r="AK34" i="38"/>
  <c r="N81" i="21"/>
  <c r="AM234" i="38"/>
  <c r="AJ202" i="38"/>
  <c r="AJ169" i="38"/>
  <c r="AT234" i="38"/>
  <c r="AL234" i="38"/>
  <c r="AI202" i="38"/>
  <c r="AI169" i="38"/>
  <c r="AU136" i="38"/>
  <c r="AM136" i="38"/>
  <c r="AI102" i="38"/>
  <c r="AS234" i="38"/>
  <c r="AK234" i="38"/>
  <c r="AQ136" i="38"/>
  <c r="AR234" i="38"/>
  <c r="AJ234" i="38"/>
  <c r="AI234" i="38"/>
  <c r="AP234" i="38"/>
  <c r="AI136" i="38"/>
  <c r="AO234" i="38"/>
  <c r="AL202" i="38"/>
  <c r="AN234" i="38"/>
  <c r="AQ36" i="38"/>
  <c r="AI36" i="38"/>
  <c r="AO83" i="21"/>
  <c r="AA83" i="21"/>
  <c r="S83" i="21"/>
  <c r="AB83" i="21"/>
  <c r="AN83" i="21"/>
  <c r="AK83" i="21"/>
  <c r="R83" i="21"/>
  <c r="I83" i="21"/>
  <c r="T83" i="21"/>
  <c r="AW36" i="38"/>
  <c r="AO36" i="38"/>
  <c r="AS83" i="21"/>
  <c r="AM83" i="21"/>
  <c r="AJ83" i="21"/>
  <c r="Q83" i="21"/>
  <c r="H83" i="21"/>
  <c r="G83" i="21"/>
  <c r="AQ83" i="21"/>
  <c r="U83" i="21"/>
  <c r="AP83" i="21"/>
  <c r="AU36" i="38"/>
  <c r="AM36" i="38"/>
  <c r="AE83" i="21"/>
  <c r="W83" i="21"/>
  <c r="F83" i="21"/>
  <c r="AD83" i="21"/>
  <c r="V83" i="21"/>
  <c r="N83" i="21"/>
  <c r="D83" i="21"/>
  <c r="AS36" i="38"/>
  <c r="AK36" i="38"/>
  <c r="E69" i="21"/>
  <c r="AP220" i="38"/>
  <c r="AI22" i="38"/>
  <c r="AS69" i="21"/>
  <c r="AM69" i="21"/>
  <c r="H69" i="21"/>
  <c r="AO69" i="21"/>
  <c r="I69" i="21"/>
  <c r="AN69" i="21"/>
  <c r="F69" i="21"/>
  <c r="N69" i="21"/>
  <c r="E83" i="21"/>
  <c r="BA123" i="38"/>
  <c r="BI56" i="38"/>
  <c r="AY123" i="38"/>
  <c r="AZ123" i="38"/>
  <c r="BC89" i="38"/>
  <c r="BH56" i="38"/>
  <c r="BB89" i="38"/>
  <c r="BB123" i="38"/>
  <c r="BA89" i="38"/>
  <c r="BG56" i="38"/>
  <c r="BH23" i="38"/>
  <c r="BG23" i="38"/>
  <c r="AX221" i="38"/>
  <c r="C70" i="21"/>
  <c r="M70" i="21"/>
  <c r="BA131" i="38"/>
  <c r="BI64" i="38"/>
  <c r="BG64" i="38"/>
  <c r="AZ131" i="38"/>
  <c r="BC97" i="38"/>
  <c r="BH64" i="38"/>
  <c r="AY131" i="38"/>
  <c r="BB97" i="38"/>
  <c r="BB131" i="38"/>
  <c r="BA97" i="38"/>
  <c r="BG31" i="38"/>
  <c r="BH31" i="38"/>
  <c r="AX229" i="38"/>
  <c r="M78" i="21"/>
  <c r="C78" i="21"/>
  <c r="BA128" i="38"/>
  <c r="BC94" i="38"/>
  <c r="AY128" i="38"/>
  <c r="BA94" i="38"/>
  <c r="AZ128" i="38"/>
  <c r="BB94" i="38"/>
  <c r="BI61" i="38"/>
  <c r="BG61" i="38"/>
  <c r="BH61" i="38"/>
  <c r="BB128" i="38"/>
  <c r="BG28" i="38"/>
  <c r="BH28" i="38"/>
  <c r="AX226" i="38"/>
  <c r="C75" i="21"/>
  <c r="M75" i="21"/>
  <c r="BA127" i="38"/>
  <c r="BI60" i="38"/>
  <c r="BB93" i="38"/>
  <c r="AZ127" i="38"/>
  <c r="BC93" i="38"/>
  <c r="BH60" i="38"/>
  <c r="AY127" i="38"/>
  <c r="BB127" i="38"/>
  <c r="BA93" i="38"/>
  <c r="BG60" i="38"/>
  <c r="BH27" i="38"/>
  <c r="BG27" i="38"/>
  <c r="AX225" i="38"/>
  <c r="C74" i="21"/>
  <c r="M74" i="21"/>
  <c r="BA129" i="38"/>
  <c r="BB95" i="38"/>
  <c r="BG62" i="38"/>
  <c r="AZ129" i="38"/>
  <c r="BA95" i="38"/>
  <c r="AY129" i="38"/>
  <c r="BI62" i="38"/>
  <c r="BC95" i="38"/>
  <c r="BH62" i="38"/>
  <c r="BB129" i="38"/>
  <c r="BH29" i="38"/>
  <c r="BG29" i="38"/>
  <c r="AX227" i="38"/>
  <c r="M76" i="21"/>
  <c r="C76" i="21"/>
  <c r="BA130" i="38"/>
  <c r="BA96" i="38"/>
  <c r="BH63" i="38"/>
  <c r="AY130" i="38"/>
  <c r="AZ130" i="38"/>
  <c r="BG63" i="38"/>
  <c r="BC96" i="38"/>
  <c r="BI63" i="38"/>
  <c r="BB130" i="38"/>
  <c r="BB96" i="38"/>
  <c r="BG30" i="38"/>
  <c r="BH30" i="38"/>
  <c r="AX228" i="38"/>
  <c r="C77" i="21"/>
  <c r="M77" i="21"/>
  <c r="BA126" i="38"/>
  <c r="BA92" i="38"/>
  <c r="BH59" i="38"/>
  <c r="AZ126" i="38"/>
  <c r="BG59" i="38"/>
  <c r="AY126" i="38"/>
  <c r="BC92" i="38"/>
  <c r="BB92" i="38"/>
  <c r="BI59" i="38"/>
  <c r="BB126" i="38"/>
  <c r="BG26" i="38"/>
  <c r="BH26" i="38"/>
  <c r="AX224" i="38"/>
  <c r="C73" i="21"/>
  <c r="M73" i="21"/>
  <c r="BA125" i="38"/>
  <c r="BB91" i="38"/>
  <c r="BG58" i="38"/>
  <c r="AY125" i="38"/>
  <c r="AZ125" i="38"/>
  <c r="BA91" i="38"/>
  <c r="BB125" i="38"/>
  <c r="BH58" i="38"/>
  <c r="BI58" i="38"/>
  <c r="BC91" i="38"/>
  <c r="BG25" i="38"/>
  <c r="BH25" i="38"/>
  <c r="AX223" i="38"/>
  <c r="C72" i="21"/>
  <c r="M72" i="21"/>
  <c r="BA134" i="38"/>
  <c r="BA100" i="38"/>
  <c r="BH67" i="38"/>
  <c r="AY134" i="38"/>
  <c r="AZ134" i="38"/>
  <c r="BG67" i="38"/>
  <c r="BC100" i="38"/>
  <c r="BI67" i="38"/>
  <c r="BB100" i="38"/>
  <c r="BB134" i="38"/>
  <c r="BG34" i="38"/>
  <c r="BH34" i="38"/>
  <c r="M81" i="21"/>
  <c r="C81" i="21"/>
  <c r="AX232" i="38"/>
  <c r="BA132" i="38"/>
  <c r="BC98" i="38"/>
  <c r="AY132" i="38"/>
  <c r="BA98" i="38"/>
  <c r="AZ132" i="38"/>
  <c r="BB98" i="38"/>
  <c r="BI65" i="38"/>
  <c r="BH65" i="38"/>
  <c r="BB132" i="38"/>
  <c r="BG65" i="38"/>
  <c r="BG32" i="38"/>
  <c r="BH32" i="38"/>
  <c r="AX230" i="38"/>
  <c r="M79" i="21"/>
  <c r="C79" i="21"/>
  <c r="BA124" i="38"/>
  <c r="BC90" i="38"/>
  <c r="BA90" i="38"/>
  <c r="AZ124" i="38"/>
  <c r="BB90" i="38"/>
  <c r="BI57" i="38"/>
  <c r="AY124" i="38"/>
  <c r="BG57" i="38"/>
  <c r="BB124" i="38"/>
  <c r="BH57" i="38"/>
  <c r="BG24" i="38"/>
  <c r="BH24" i="38"/>
  <c r="AX222" i="38"/>
  <c r="M71" i="21"/>
  <c r="C71" i="21"/>
  <c r="BA133" i="38"/>
  <c r="BB99" i="38"/>
  <c r="BG66" i="38"/>
  <c r="BI66" i="38"/>
  <c r="AZ133" i="38"/>
  <c r="BA99" i="38"/>
  <c r="AY133" i="38"/>
  <c r="BC99" i="38"/>
  <c r="BH66" i="38"/>
  <c r="BB133" i="38"/>
  <c r="BH33" i="38"/>
  <c r="BG33" i="38"/>
  <c r="AX231" i="38"/>
  <c r="M80" i="21"/>
  <c r="C80" i="21"/>
  <c r="BC202" i="38"/>
  <c r="BA136" i="38"/>
  <c r="BC102" i="38"/>
  <c r="BA202" i="38"/>
  <c r="AY136" i="38"/>
  <c r="BB202" i="38"/>
  <c r="AZ136" i="38"/>
  <c r="BB102" i="38"/>
  <c r="BI69" i="38"/>
  <c r="BC169" i="38"/>
  <c r="BA102" i="38"/>
  <c r="BH69" i="38"/>
  <c r="BG69" i="38"/>
  <c r="BB136" i="38"/>
  <c r="BG36" i="38"/>
  <c r="BH36" i="38"/>
  <c r="AX234" i="38"/>
  <c r="BB169" i="38"/>
  <c r="BA169" i="38"/>
  <c r="M83" i="21"/>
  <c r="C83" i="21"/>
  <c r="BA135" i="38"/>
  <c r="BI68" i="38"/>
  <c r="BB101" i="38"/>
  <c r="BC201" i="38"/>
  <c r="BC168" i="38"/>
  <c r="AZ135" i="38"/>
  <c r="BC101" i="38"/>
  <c r="BH68" i="38"/>
  <c r="BB201" i="38"/>
  <c r="AY135" i="38"/>
  <c r="BG68" i="38"/>
  <c r="BB135" i="38"/>
  <c r="BA201" i="38"/>
  <c r="BA101" i="38"/>
  <c r="BH35" i="38"/>
  <c r="BG35" i="38"/>
  <c r="BA168" i="38"/>
  <c r="AX233" i="38"/>
  <c r="BB168" i="38"/>
  <c r="M82" i="21"/>
  <c r="C82" i="21"/>
  <c r="BA122" i="38"/>
  <c r="BA88" i="38"/>
  <c r="BH55" i="38"/>
  <c r="BC88" i="38"/>
  <c r="AZ122" i="38"/>
  <c r="BG55" i="38"/>
  <c r="AY122" i="38"/>
  <c r="BB122" i="38"/>
  <c r="BI55" i="38"/>
  <c r="BB88" i="38"/>
  <c r="BG22" i="38"/>
  <c r="BH22" i="38"/>
  <c r="AX220" i="38"/>
  <c r="M69" i="21"/>
  <c r="C69" i="21"/>
  <c r="BH54" i="38"/>
  <c r="AX219" i="38"/>
  <c r="BI54" i="38"/>
  <c r="BG54" i="38"/>
  <c r="BH21" i="38"/>
  <c r="BG21" i="38"/>
  <c r="AI54" i="38"/>
  <c r="BB121" i="38"/>
  <c r="AY121" i="38"/>
  <c r="AZ121" i="38"/>
  <c r="BA121" i="38"/>
  <c r="AI55" i="38"/>
  <c r="AI220" i="38"/>
  <c r="AI87" i="38"/>
  <c r="AI21" i="38"/>
  <c r="AI187" i="38"/>
  <c r="AI219" i="38"/>
  <c r="M68" i="21" l="1"/>
  <c r="CA51" i="38" l="1"/>
  <c r="BX51" i="38"/>
  <c r="BU51" i="38"/>
  <c r="BR51" i="38"/>
  <c r="BO51" i="38"/>
  <c r="CE18" i="38"/>
  <c r="CC18" i="38"/>
  <c r="CA18" i="38"/>
  <c r="BY18" i="38"/>
  <c r="BW18" i="38"/>
  <c r="BU18" i="38"/>
  <c r="BS18" i="38"/>
  <c r="BQ18" i="38"/>
  <c r="BO18" i="38"/>
  <c r="BP217" i="38"/>
  <c r="BQ217" i="38"/>
  <c r="BR217" i="38"/>
  <c r="BS217" i="38"/>
  <c r="BT217" i="38"/>
  <c r="BU217" i="38"/>
  <c r="BV217" i="38"/>
  <c r="BW217" i="38"/>
  <c r="BO217" i="38"/>
  <c r="AU51" i="38"/>
  <c r="AR51" i="38"/>
  <c r="AO51" i="38"/>
  <c r="AL51" i="38"/>
  <c r="AI51" i="38"/>
  <c r="AY18" i="38"/>
  <c r="AW18" i="38"/>
  <c r="AU18" i="38"/>
  <c r="AS18" i="38"/>
  <c r="AQ18" i="38"/>
  <c r="AO18" i="38"/>
  <c r="AM18" i="38"/>
  <c r="AK18" i="38"/>
  <c r="AI18" i="38"/>
  <c r="CD184" i="38"/>
  <c r="CA184" i="38"/>
  <c r="BX184" i="38"/>
  <c r="BU184" i="38"/>
  <c r="BR184" i="38"/>
  <c r="BO184" i="38"/>
  <c r="CD151" i="38"/>
  <c r="CA151" i="38"/>
  <c r="BX151" i="38"/>
  <c r="BU151" i="38"/>
  <c r="BR151" i="38"/>
  <c r="BO151" i="38"/>
  <c r="CA117" i="38"/>
  <c r="BW117" i="38"/>
  <c r="CD84" i="38"/>
  <c r="CA84" i="38"/>
  <c r="BX84" i="38"/>
  <c r="BU84" i="38"/>
  <c r="BR84" i="38"/>
  <c r="BO84" i="38"/>
  <c r="U167" i="38" l="1"/>
  <c r="V167" i="38"/>
  <c r="CH167" i="38" s="1"/>
  <c r="W167" i="38"/>
  <c r="CI167" i="38" s="1"/>
  <c r="AJ217" i="38"/>
  <c r="AK217" i="38"/>
  <c r="AL217" i="38"/>
  <c r="AM217" i="38"/>
  <c r="AN217" i="38"/>
  <c r="AO217" i="38"/>
  <c r="AP217" i="38"/>
  <c r="AQ217" i="38"/>
  <c r="AI217" i="38"/>
  <c r="AX184" i="38"/>
  <c r="AU184" i="38"/>
  <c r="AR184" i="38"/>
  <c r="AO184" i="38"/>
  <c r="AL184" i="38"/>
  <c r="AI184" i="38"/>
  <c r="AX151" i="38"/>
  <c r="AU151" i="38"/>
  <c r="AR151" i="38"/>
  <c r="AO151" i="38"/>
  <c r="AL151" i="38"/>
  <c r="AU117" i="38"/>
  <c r="AQ117" i="38"/>
  <c r="AM117" i="38"/>
  <c r="AI117" i="38"/>
  <c r="AX84" i="38"/>
  <c r="AU84" i="38"/>
  <c r="AR84" i="38"/>
  <c r="AO84" i="38"/>
  <c r="AL84" i="38"/>
  <c r="AI84" i="38"/>
  <c r="AL35" i="21"/>
  <c r="W205" i="38"/>
  <c r="V205" i="38"/>
  <c r="U205" i="38"/>
  <c r="W200" i="38"/>
  <c r="CI200" i="38" s="1"/>
  <c r="V200" i="38"/>
  <c r="CH200" i="38" s="1"/>
  <c r="U200" i="38"/>
  <c r="CG200" i="38" s="1"/>
  <c r="W199" i="38"/>
  <c r="CI199" i="38" s="1"/>
  <c r="V199" i="38"/>
  <c r="CH199" i="38" s="1"/>
  <c r="U199" i="38"/>
  <c r="CG199" i="38" s="1"/>
  <c r="W198" i="38"/>
  <c r="CI198" i="38" s="1"/>
  <c r="V198" i="38"/>
  <c r="CH198" i="38" s="1"/>
  <c r="U198" i="38"/>
  <c r="CG198" i="38" s="1"/>
  <c r="W197" i="38"/>
  <c r="CI197" i="38" s="1"/>
  <c r="V197" i="38"/>
  <c r="CH197" i="38" s="1"/>
  <c r="U197" i="38"/>
  <c r="CG197" i="38" s="1"/>
  <c r="W196" i="38"/>
  <c r="CI196" i="38" s="1"/>
  <c r="V196" i="38"/>
  <c r="CH196" i="38" s="1"/>
  <c r="U196" i="38"/>
  <c r="CG196" i="38" s="1"/>
  <c r="W195" i="38"/>
  <c r="V195" i="38"/>
  <c r="U195" i="38"/>
  <c r="W194" i="38"/>
  <c r="V194" i="38"/>
  <c r="U194" i="38"/>
  <c r="W193" i="38"/>
  <c r="V193" i="38"/>
  <c r="U193" i="38"/>
  <c r="W192" i="38"/>
  <c r="V192" i="38"/>
  <c r="U192" i="38"/>
  <c r="W191" i="38"/>
  <c r="V191" i="38"/>
  <c r="U191" i="38"/>
  <c r="W190" i="38"/>
  <c r="V190" i="38"/>
  <c r="U190" i="38"/>
  <c r="W189" i="38"/>
  <c r="V189" i="38"/>
  <c r="U189" i="38"/>
  <c r="W188" i="38"/>
  <c r="V188" i="38"/>
  <c r="U188" i="38"/>
  <c r="W187" i="38"/>
  <c r="V187" i="38"/>
  <c r="U187" i="38"/>
  <c r="W172" i="38"/>
  <c r="V172" i="38"/>
  <c r="U172" i="38"/>
  <c r="W166" i="38"/>
  <c r="CI166" i="38" s="1"/>
  <c r="V166" i="38"/>
  <c r="CH166" i="38" s="1"/>
  <c r="U166" i="38"/>
  <c r="W165" i="38"/>
  <c r="CI165" i="38" s="1"/>
  <c r="V165" i="38"/>
  <c r="CH165" i="38" s="1"/>
  <c r="U165" i="38"/>
  <c r="W164" i="38"/>
  <c r="CI164" i="38" s="1"/>
  <c r="V164" i="38"/>
  <c r="CH164" i="38" s="1"/>
  <c r="U164" i="38"/>
  <c r="W163" i="38"/>
  <c r="CI163" i="38" s="1"/>
  <c r="V163" i="38"/>
  <c r="CH163" i="38" s="1"/>
  <c r="U163" i="38"/>
  <c r="W162" i="38"/>
  <c r="CI162" i="38" s="1"/>
  <c r="V162" i="38"/>
  <c r="CH162" i="38" s="1"/>
  <c r="U162" i="38"/>
  <c r="W161" i="38"/>
  <c r="CI161" i="38" s="1"/>
  <c r="V161" i="38"/>
  <c r="CH161" i="38" s="1"/>
  <c r="U161" i="38"/>
  <c r="W160" i="38"/>
  <c r="CI160" i="38" s="1"/>
  <c r="V160" i="38"/>
  <c r="CH160" i="38" s="1"/>
  <c r="U160" i="38"/>
  <c r="W159" i="38"/>
  <c r="CI159" i="38" s="1"/>
  <c r="V159" i="38"/>
  <c r="CH159" i="38" s="1"/>
  <c r="U159" i="38"/>
  <c r="W158" i="38"/>
  <c r="CI158" i="38" s="1"/>
  <c r="V158" i="38"/>
  <c r="CH158" i="38" s="1"/>
  <c r="U158" i="38"/>
  <c r="W157" i="38"/>
  <c r="CI157" i="38" s="1"/>
  <c r="V157" i="38"/>
  <c r="CH157" i="38" s="1"/>
  <c r="U157" i="38"/>
  <c r="W156" i="38"/>
  <c r="CI156" i="38" s="1"/>
  <c r="V156" i="38"/>
  <c r="CH156" i="38" s="1"/>
  <c r="U156" i="38"/>
  <c r="W155" i="38"/>
  <c r="V155" i="38"/>
  <c r="U155" i="38"/>
  <c r="W154" i="38"/>
  <c r="V154" i="38"/>
  <c r="U154" i="38"/>
  <c r="W105" i="38"/>
  <c r="V105" i="38"/>
  <c r="U105" i="38"/>
  <c r="W87" i="38"/>
  <c r="V87" i="38"/>
  <c r="CG157" i="38" l="1"/>
  <c r="CG165" i="38"/>
  <c r="CG160" i="38"/>
  <c r="CG163" i="38"/>
  <c r="CG158" i="38"/>
  <c r="CG166" i="38"/>
  <c r="CG159" i="38"/>
  <c r="CG162" i="38"/>
  <c r="CG161" i="38"/>
  <c r="CG156" i="38"/>
  <c r="CG164" i="38"/>
  <c r="CG167" i="38"/>
  <c r="BC159" i="38"/>
  <c r="BA192" i="38"/>
  <c r="BC194" i="38"/>
  <c r="BC162" i="38"/>
  <c r="BC189" i="38"/>
  <c r="BA195" i="38"/>
  <c r="BB200" i="38"/>
  <c r="BC157" i="38"/>
  <c r="BC165" i="38"/>
  <c r="BA190" i="38"/>
  <c r="BC192" i="38"/>
  <c r="BB195" i="38"/>
  <c r="BA198" i="38"/>
  <c r="BC200" i="38"/>
  <c r="BB189" i="38"/>
  <c r="BB197" i="38"/>
  <c r="BA200" i="38"/>
  <c r="BB192" i="38"/>
  <c r="BC197" i="38"/>
  <c r="BC160" i="38"/>
  <c r="BB190" i="38"/>
  <c r="BA193" i="38"/>
  <c r="BC195" i="38"/>
  <c r="BB198" i="38"/>
  <c r="BC167" i="38"/>
  <c r="BC155" i="38"/>
  <c r="BA188" i="38"/>
  <c r="BC158" i="38"/>
  <c r="BB188" i="38"/>
  <c r="BC161" i="38"/>
  <c r="BC188" i="38"/>
  <c r="BB191" i="38"/>
  <c r="BA194" i="38"/>
  <c r="BC196" i="38"/>
  <c r="BB199" i="38"/>
  <c r="BC163" i="38"/>
  <c r="BC190" i="38"/>
  <c r="BB193" i="38"/>
  <c r="BA196" i="38"/>
  <c r="BC198" i="38"/>
  <c r="BC166" i="38"/>
  <c r="BA191" i="38"/>
  <c r="BC193" i="38"/>
  <c r="BB196" i="38"/>
  <c r="BA199" i="38"/>
  <c r="BC156" i="38"/>
  <c r="BC164" i="38"/>
  <c r="BA189" i="38"/>
  <c r="BC191" i="38"/>
  <c r="BB194" i="38"/>
  <c r="BA197" i="38"/>
  <c r="BC199" i="38"/>
  <c r="BA158" i="38"/>
  <c r="BB163" i="38"/>
  <c r="BA157" i="38"/>
  <c r="BB158" i="38"/>
  <c r="BA161" i="38"/>
  <c r="BB162" i="38"/>
  <c r="BA165" i="38"/>
  <c r="BB166" i="38"/>
  <c r="BB167" i="38"/>
  <c r="BB155" i="38"/>
  <c r="BB159" i="38"/>
  <c r="BA162" i="38"/>
  <c r="BA166" i="38"/>
  <c r="BA156" i="38"/>
  <c r="BB157" i="38"/>
  <c r="BA160" i="38"/>
  <c r="BB161" i="38"/>
  <c r="BA164" i="38"/>
  <c r="BB165" i="38"/>
  <c r="BA167" i="38"/>
  <c r="BA155" i="38"/>
  <c r="BB156" i="38"/>
  <c r="BA159" i="38"/>
  <c r="BB160" i="38"/>
  <c r="BA163" i="38"/>
  <c r="BB164" i="38"/>
  <c r="BA154" i="38"/>
  <c r="BC187" i="38"/>
  <c r="BA54" i="38"/>
  <c r="BC87" i="38"/>
  <c r="BB54" i="38"/>
  <c r="BC154" i="38"/>
  <c r="BA187" i="38"/>
  <c r="BB87" i="38"/>
  <c r="BB154" i="38"/>
  <c r="BC54" i="38"/>
  <c r="BA87" i="38"/>
  <c r="BB187" i="38"/>
  <c r="AY21" i="38"/>
  <c r="AZ21" i="38"/>
  <c r="E68" i="21"/>
</calcChain>
</file>

<file path=xl/sharedStrings.xml><?xml version="1.0" encoding="utf-8"?>
<sst xmlns="http://schemas.openxmlformats.org/spreadsheetml/2006/main" count="5454" uniqueCount="1807">
  <si>
    <t>List of templates</t>
  </si>
  <si>
    <t>Col 1</t>
  </si>
  <si>
    <t>Col 2</t>
  </si>
  <si>
    <t>Col 3</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</si>
  <si>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</si>
  <si>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</si>
  <si>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</si>
  <si>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</si>
  <si>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</si>
  <si>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</si>
  <si>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</si>
  <si>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</si>
  <si>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</si>
  <si>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</si>
  <si>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</si>
  <si>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</si>
  <si>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</si>
  <si>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</si>
  <si>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</si>
  <si>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</si>
  <si>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</si>
  <si>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</si>
  <si>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</si>
  <si>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</si>
  <si>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</si>
  <si>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Col 26</t>
  </si>
  <si>
    <t>Col 27</t>
  </si>
  <si>
    <t>Col 28</t>
  </si>
  <si>
    <t>Col 29</t>
  </si>
  <si>
    <t>Col 30</t>
  </si>
  <si>
    <t>Col 31</t>
  </si>
  <si>
    <t>Col 32</t>
  </si>
  <si>
    <t>Col 33</t>
  </si>
  <si>
    <t>Col 34</t>
  </si>
  <si>
    <t>Col 35</t>
  </si>
  <si>
    <t>Col 36</t>
  </si>
  <si>
    <t>Central Bank</t>
  </si>
  <si>
    <t>Finance Companies</t>
  </si>
  <si>
    <t>Structured Finance Vehicles</t>
  </si>
  <si>
    <t>Trust Companies</t>
  </si>
  <si>
    <t>Confidential when completed</t>
  </si>
  <si>
    <t xml:space="preserve">Jurisdiction: </t>
  </si>
  <si>
    <t>1 macro-mapping</t>
  </si>
  <si>
    <t>Brief description of the entity type</t>
  </si>
  <si>
    <t>EF4: Facilitation of credit creation</t>
  </si>
  <si>
    <t>Entity Type 1</t>
  </si>
  <si>
    <t>Economic Function (EF) Classification Sheet</t>
  </si>
  <si>
    <t>Economic Function (EF) Risk Metrics Sheet</t>
  </si>
  <si>
    <t>Liabilities and Equity</t>
  </si>
  <si>
    <t>Off-balance sheet items</t>
  </si>
  <si>
    <t>Total</t>
  </si>
  <si>
    <t>Total financial assets under management (AUM)</t>
  </si>
  <si>
    <t>EF1</t>
  </si>
  <si>
    <t>EF2</t>
  </si>
  <si>
    <t>EF3</t>
  </si>
  <si>
    <t>EF4</t>
  </si>
  <si>
    <t>EF5</t>
  </si>
  <si>
    <t>Entity Type 2</t>
  </si>
  <si>
    <t xml:space="preserve">Email address: </t>
  </si>
  <si>
    <t>Primary contact</t>
  </si>
  <si>
    <t xml:space="preserve">Name: </t>
  </si>
  <si>
    <t>Additional contact (if any)</t>
  </si>
  <si>
    <t xml:space="preserve">Name of entity type: </t>
  </si>
  <si>
    <t>Entity Type 3</t>
  </si>
  <si>
    <t xml:space="preserve">Institution: </t>
  </si>
  <si>
    <t xml:space="preserve">E-mail Address: </t>
  </si>
  <si>
    <t xml:space="preserve">Contact Number: </t>
  </si>
  <si>
    <t>Hedge Funds</t>
  </si>
  <si>
    <t>Credit Intermediation 1 (CI1)</t>
  </si>
  <si>
    <t>Credit Intermediation 3 (CI3)</t>
  </si>
  <si>
    <t>Credit Intermediation 2 (CI2)</t>
  </si>
  <si>
    <t>Maturity Transformation 1 (MT1)</t>
  </si>
  <si>
    <t>Maturity Transformation 2 (MT2)</t>
  </si>
  <si>
    <t>Maturity Transformation 3 (MT3)</t>
  </si>
  <si>
    <t>Credit Risk Transfer (CRT)</t>
  </si>
  <si>
    <t>Leverage 1 (L1)</t>
  </si>
  <si>
    <t>Leverage 2 (L2)</t>
  </si>
  <si>
    <t>Liquidity Transformation (LT)</t>
  </si>
  <si>
    <t>Leverage (L)</t>
  </si>
  <si>
    <t>Maturity Transformation (MT)</t>
  </si>
  <si>
    <t>Credit Intermediation (CI)</t>
  </si>
  <si>
    <t>Calculated Risk Metrics</t>
  </si>
  <si>
    <t>Pension Funds</t>
  </si>
  <si>
    <t>Financial Corporations</t>
  </si>
  <si>
    <t>Broker-Dealers</t>
  </si>
  <si>
    <t>Col 4</t>
  </si>
  <si>
    <t>Please use the table below to report any additional information, if needed.</t>
  </si>
  <si>
    <t>Col 37</t>
  </si>
  <si>
    <r>
      <rPr>
        <b/>
        <sz val="10"/>
        <color indexed="8"/>
        <rFont val="Arial"/>
        <family val="2"/>
      </rPr>
      <t>Note</t>
    </r>
    <r>
      <rPr>
        <sz val="10"/>
        <color indexed="8"/>
        <rFont val="Arial"/>
        <family val="2"/>
      </rPr>
      <t xml:space="preserve">
(detailed definition etc.)</t>
    </r>
  </si>
  <si>
    <t>Notes</t>
  </si>
  <si>
    <t>S12</t>
  </si>
  <si>
    <t>S121</t>
  </si>
  <si>
    <r>
      <rPr>
        <b/>
        <sz val="10"/>
        <color indexed="8"/>
        <rFont val="Arial"/>
        <family val="2"/>
      </rPr>
      <t>Source</t>
    </r>
    <r>
      <rPr>
        <sz val="10"/>
        <color indexed="8"/>
        <rFont val="Arial"/>
        <family val="2"/>
      </rPr>
      <t xml:space="preserve">
(description, confidentiality, URL)
(Note 1)</t>
    </r>
  </si>
  <si>
    <t>DTCs</t>
  </si>
  <si>
    <t>Insurance Corporations</t>
  </si>
  <si>
    <t>macro-mapping reference</t>
  </si>
  <si>
    <t>OFIs</t>
  </si>
  <si>
    <t>*: Proxies and estimates are acceptable if hard data are not available.</t>
  </si>
  <si>
    <t>Brief description of the reasons for the classification into the EF</t>
  </si>
  <si>
    <r>
      <t>How is the entity type linked to the macro-mapping template</t>
    </r>
    <r>
      <rPr>
        <sz val="10"/>
        <color indexed="8"/>
        <rFont val="Arial"/>
        <family val="2"/>
      </rPr>
      <t xml:space="preserve"> (e.g. column reference in "1 macro-mapping" sheet)?</t>
    </r>
  </si>
  <si>
    <t>Onshore funds
(domiciled domestically)</t>
  </si>
  <si>
    <t>Entity Type 4</t>
  </si>
  <si>
    <t>Entity Type 5</t>
  </si>
  <si>
    <t>Entity Type 6</t>
  </si>
  <si>
    <t>Entity Type 7</t>
  </si>
  <si>
    <t>Entity Type 8</t>
  </si>
  <si>
    <t>EF2:  Loan provision that is dependent on short-term funding or on secured funding of assets</t>
  </si>
  <si>
    <t>EF3:  Intermediation of market activities that is dependent on short-term funding or on secured funding of client assets</t>
  </si>
  <si>
    <t>Offshore funds
(domiciled abroad), managed/marketed domestically</t>
  </si>
  <si>
    <r>
      <rPr>
        <i/>
        <sz val="10"/>
        <color indexed="8"/>
        <rFont val="Arial"/>
        <family val="2"/>
      </rPr>
      <t>of which</t>
    </r>
    <r>
      <rPr>
        <sz val="10"/>
        <color indexed="8"/>
        <rFont val="Arial"/>
        <family val="2"/>
      </rPr>
      <t xml:space="preserve">: </t>
    </r>
    <r>
      <rPr>
        <u/>
        <sz val="10"/>
        <color indexed="8"/>
        <rFont val="Arial"/>
        <family val="2"/>
      </rPr>
      <t>defined benefits</t>
    </r>
  </si>
  <si>
    <r>
      <rPr>
        <i/>
        <sz val="10"/>
        <color indexed="8"/>
        <rFont val="Arial"/>
        <family val="2"/>
      </rPr>
      <t>of which</t>
    </r>
    <r>
      <rPr>
        <sz val="10"/>
        <color indexed="8"/>
        <rFont val="Arial"/>
        <family val="2"/>
      </rPr>
      <t xml:space="preserve">: </t>
    </r>
    <r>
      <rPr>
        <u/>
        <sz val="10"/>
        <color indexed="8"/>
        <rFont val="Arial"/>
        <family val="2"/>
      </rPr>
      <t>defined contributions</t>
    </r>
  </si>
  <si>
    <t>Col 38</t>
  </si>
  <si>
    <t>Col 39</t>
  </si>
  <si>
    <t>as of end-year</t>
  </si>
  <si>
    <t>Supplementary Template: Credit and Lending Assets</t>
  </si>
  <si>
    <t>MMFs</t>
  </si>
  <si>
    <t>Credit Assets
(Note 2)</t>
  </si>
  <si>
    <r>
      <t>of which</t>
    </r>
    <r>
      <rPr>
        <sz val="10"/>
        <color indexed="8"/>
        <rFont val="Arial"/>
        <family val="2"/>
      </rPr>
      <t>: loans
(Note 3)</t>
    </r>
  </si>
  <si>
    <t>Other Investment Funds</t>
  </si>
  <si>
    <t>Wholesale Funding
(Note 2)</t>
  </si>
  <si>
    <r>
      <t>of which</t>
    </r>
    <r>
      <rPr>
        <sz val="10"/>
        <color indexed="8"/>
        <rFont val="Arial"/>
        <family val="2"/>
      </rPr>
      <t>:
short-term
(Note 3)</t>
    </r>
  </si>
  <si>
    <t xml:space="preserve">(3) Short-term is defined as a residual maturity of less than 12 months. </t>
  </si>
  <si>
    <t>claims on</t>
  </si>
  <si>
    <t>liabilities to</t>
  </si>
  <si>
    <t xml:space="preserve">Pension Funds
</t>
  </si>
  <si>
    <t xml:space="preserve">OFIs
</t>
  </si>
  <si>
    <r>
      <t>Interconnectedness</t>
    </r>
    <r>
      <rPr>
        <sz val="13"/>
        <color indexed="9"/>
        <rFont val="Arial"/>
        <family val="2"/>
      </rPr>
      <t xml:space="preserve"> (</t>
    </r>
    <r>
      <rPr>
        <i/>
        <sz val="13"/>
        <color indexed="9"/>
        <rFont val="Arial"/>
        <family val="2"/>
      </rPr>
      <t>whom-to-whom</t>
    </r>
    <r>
      <rPr>
        <sz val="13"/>
        <color indexed="9"/>
        <rFont val="Arial"/>
        <family val="2"/>
      </rPr>
      <t>)</t>
    </r>
  </si>
  <si>
    <t>Insurance Corporations'</t>
  </si>
  <si>
    <t>Pension Funds'</t>
  </si>
  <si>
    <t>OFIs'</t>
  </si>
  <si>
    <t xml:space="preserve">Insurance Companies
</t>
  </si>
  <si>
    <t>Entity Type 9</t>
  </si>
  <si>
    <t>Entity Type 10</t>
  </si>
  <si>
    <r>
      <t>Financial assets at end-year</t>
    </r>
    <r>
      <rPr>
        <sz val="10"/>
        <rFont val="Arial"/>
        <family val="2"/>
      </rPr>
      <t xml:space="preserve"> (Note 2)</t>
    </r>
  </si>
  <si>
    <r>
      <t>EF1:  Management of collective investment vehicles with features that make them susceptible to runs</t>
    </r>
    <r>
      <rPr>
        <sz val="12"/>
        <color indexed="56"/>
        <rFont val="Arial"/>
        <family val="2"/>
      </rPr>
      <t xml:space="preserve"> (Note 4)</t>
    </r>
  </si>
  <si>
    <r>
      <t>EF5: Securitisation-based credit intermediation and funding of financial entities</t>
    </r>
    <r>
      <rPr>
        <sz val="12"/>
        <color indexed="21"/>
        <rFont val="Arial"/>
        <family val="2"/>
      </rPr>
      <t xml:space="preserve"> (Note 5)</t>
    </r>
  </si>
  <si>
    <t>(4) Collective Investment Vehicles are usually not prudentially consolidated in banking groups. However, if there are any prudentially consolidated entity types in this economic function category, please report the number in a separate note.</t>
  </si>
  <si>
    <t>(3) Please indicate the sources used to fill in this template (e.g. supervisory data, market data, other).</t>
  </si>
  <si>
    <t>EF1:  Management of collective investment vehicles with features that make them susceptible to runs</t>
  </si>
  <si>
    <t>Assets</t>
  </si>
  <si>
    <t>(1)</t>
  </si>
  <si>
    <t>(2)</t>
  </si>
  <si>
    <t>(3)</t>
  </si>
  <si>
    <t>(4)</t>
  </si>
  <si>
    <t>(5)</t>
  </si>
  <si>
    <t>(6)</t>
  </si>
  <si>
    <t>(7)</t>
  </si>
  <si>
    <t>(8)</t>
  </si>
  <si>
    <t>(9)</t>
  </si>
  <si>
    <t>(10)</t>
  </si>
  <si>
    <t>(11)</t>
  </si>
  <si>
    <t>(12)</t>
  </si>
  <si>
    <t>(13)</t>
  </si>
  <si>
    <t>(14)</t>
  </si>
  <si>
    <t>(15)</t>
  </si>
  <si>
    <t>(16)</t>
  </si>
  <si>
    <t>(17)</t>
  </si>
  <si>
    <t>(18)</t>
  </si>
  <si>
    <t>Liquidity Transformation 1 (LT1)</t>
  </si>
  <si>
    <t>Credit Risk Transfer 1 (CRT1)</t>
  </si>
  <si>
    <t>On- and Off-Balance Sheet Items</t>
  </si>
  <si>
    <t>(19)</t>
  </si>
  <si>
    <t>Formula</t>
  </si>
  <si>
    <t>= 3 / 1</t>
  </si>
  <si>
    <t>= 4 / 1</t>
  </si>
  <si>
    <t>= 2 / 1</t>
  </si>
  <si>
    <t>= (2 + 14) / (1 + 13)</t>
  </si>
  <si>
    <t>= (4 - 9 - 12) / 1</t>
  </si>
  <si>
    <t>= 10 / 5</t>
  </si>
  <si>
    <t>= 11 / 7</t>
  </si>
  <si>
    <t>= 14 / (1 + 13)</t>
  </si>
  <si>
    <t>= 1 / 13</t>
  </si>
  <si>
    <t>= 1 / 12</t>
  </si>
  <si>
    <t>= (1 + 13) / 12</t>
  </si>
  <si>
    <r>
      <t>Total balance sheet financial assets</t>
    </r>
    <r>
      <rPr>
        <sz val="10"/>
        <color indexed="8"/>
        <rFont val="Arial"/>
        <family val="2"/>
      </rPr>
      <t xml:space="preserve"> (Note 2)</t>
    </r>
  </si>
  <si>
    <r>
      <t>Credit assets</t>
    </r>
    <r>
      <rPr>
        <sz val="10"/>
        <color indexed="8"/>
        <rFont val="Arial"/>
        <family val="2"/>
      </rPr>
      <t xml:space="preserve"> (Note 3)</t>
    </r>
  </si>
  <si>
    <r>
      <t>Long-term assets
(&gt; 12 months)</t>
    </r>
    <r>
      <rPr>
        <sz val="10"/>
        <color indexed="8"/>
        <rFont val="Arial"/>
        <family val="2"/>
      </rPr>
      <t xml:space="preserve"> (Note 5)</t>
    </r>
  </si>
  <si>
    <r>
      <t>Short-term assets
(≤ 12 months)</t>
    </r>
    <r>
      <rPr>
        <sz val="10"/>
        <color indexed="8"/>
        <rFont val="Arial"/>
        <family val="2"/>
      </rPr>
      <t xml:space="preserve"> (Note 5)</t>
    </r>
  </si>
  <si>
    <r>
      <t>Short-term assets
(≤ 3 months)</t>
    </r>
    <r>
      <rPr>
        <sz val="10"/>
        <color indexed="8"/>
        <rFont val="Arial"/>
        <family val="2"/>
      </rPr>
      <t xml:space="preserve">  (Note 5)</t>
    </r>
  </si>
  <si>
    <r>
      <rPr>
        <i/>
        <sz val="10"/>
        <color indexed="8"/>
        <rFont val="Arial"/>
        <family val="2"/>
      </rPr>
      <t>of which</t>
    </r>
    <r>
      <rPr>
        <sz val="10"/>
        <color indexed="8"/>
        <rFont val="Arial"/>
        <family val="2"/>
      </rPr>
      <t xml:space="preserve">: </t>
    </r>
    <r>
      <rPr>
        <b/>
        <sz val="10"/>
        <color indexed="8"/>
        <rFont val="Arial"/>
        <family val="2"/>
      </rPr>
      <t>loans</t>
    </r>
    <r>
      <rPr>
        <sz val="10"/>
        <color indexed="8"/>
        <rFont val="Arial"/>
        <family val="2"/>
      </rPr>
      <t xml:space="preserve"> (Note 4)</t>
    </r>
  </si>
  <si>
    <t>= credit assets / total financial assets</t>
  </si>
  <si>
    <t>= loans / total financial assets</t>
  </si>
  <si>
    <t>= credit assets / AUM</t>
  </si>
  <si>
    <t>= loans / AUM</t>
  </si>
  <si>
    <t>= credit off balance sheet exposures / (AUM + total off balance sheet exposures)</t>
  </si>
  <si>
    <t>= AUM / NAV</t>
  </si>
  <si>
    <t>= (AUM + total off balance sheet exposures) / NAV</t>
  </si>
  <si>
    <t>= (credit assets + credit off balance sheet exposures) / (AUM + total off balance sheet exposures)</t>
  </si>
  <si>
    <t>= (long term assets - long term liabilities - nonredeemable equity) / AUM</t>
  </si>
  <si>
    <t>Description</t>
  </si>
  <si>
    <t>= (credit assets + credit off balance sheet exposures) / (total financial assets + total off balance sheet exposures)</t>
  </si>
  <si>
    <t>= credit off balance sheet exposures / (total financial assets + total off balance sheet exposures)</t>
  </si>
  <si>
    <t>= total financial assets / equity</t>
  </si>
  <si>
    <t>= (total financial assets + total off balance sheet exposures) / equity</t>
  </si>
  <si>
    <t xml:space="preserve">    </t>
  </si>
  <si>
    <t>3 interconnectedness</t>
  </si>
  <si>
    <t>2 supplementary templates</t>
  </si>
  <si>
    <t>4 classification of non-bank entities into and outside of economic functions (a-b)</t>
  </si>
  <si>
    <r>
      <t xml:space="preserve">= (short term liabilities </t>
    </r>
    <r>
      <rPr>
        <sz val="11"/>
        <color indexed="63"/>
        <rFont val="Arial"/>
        <family val="2"/>
      </rPr>
      <t>[≤ 12 months]</t>
    </r>
    <r>
      <rPr>
        <sz val="11"/>
        <color theme="1"/>
        <rFont val="Arial"/>
        <family val="2"/>
      </rPr>
      <t xml:space="preserve"> + redeemable equity </t>
    </r>
    <r>
      <rPr>
        <sz val="11"/>
        <color indexed="63"/>
        <rFont val="Arial"/>
        <family val="2"/>
      </rPr>
      <t>[≤  12 months]</t>
    </r>
    <r>
      <rPr>
        <sz val="11"/>
        <color theme="1"/>
        <rFont val="Arial"/>
        <family val="2"/>
      </rPr>
      <t xml:space="preserve">) / short term assets </t>
    </r>
    <r>
      <rPr>
        <sz val="11"/>
        <color indexed="63"/>
        <rFont val="Arial"/>
        <family val="2"/>
      </rPr>
      <t>[≤ 12 months]</t>
    </r>
  </si>
  <si>
    <r>
      <rPr>
        <i/>
        <sz val="10"/>
        <color indexed="8"/>
        <rFont val="Arial"/>
        <family val="2"/>
      </rPr>
      <t xml:space="preserve">of which:
</t>
    </r>
    <r>
      <rPr>
        <sz val="10"/>
        <color indexed="8"/>
        <rFont val="Arial"/>
        <family val="2"/>
      </rPr>
      <t>banks</t>
    </r>
  </si>
  <si>
    <t xml:space="preserve">Unit multiplier (e.g. 1,000) : </t>
  </si>
  <si>
    <t>Additional questions</t>
  </si>
  <si>
    <t xml:space="preserve">Yes (URL link) / No : </t>
  </si>
  <si>
    <t>S122
- S12201</t>
  </si>
  <si>
    <t>S123
- S12301</t>
  </si>
  <si>
    <t>S126
- S12601</t>
  </si>
  <si>
    <t>S127
- S12701</t>
  </si>
  <si>
    <t>S124
- S12401</t>
  </si>
  <si>
    <t>S129
- S12901</t>
  </si>
  <si>
    <t>S128
- S12801</t>
  </si>
  <si>
    <t>Main Template for the Macro-Mapping - from Flow of Funds / National Financial Accounts Data *</t>
  </si>
  <si>
    <t>Please fill in the template in domestic currency and unit multiplier specified on the cover page.</t>
  </si>
  <si>
    <t>(2) Please fill in the template in domestic currency and unit multiplier specified on the cover page.</t>
  </si>
  <si>
    <t>S12201 to S12901</t>
  </si>
  <si>
    <t>Please fill in the template using the domestic currency and unit multiplier specified on the cover page.</t>
  </si>
  <si>
    <r>
      <rPr>
        <i/>
        <sz val="10"/>
        <color indexed="8"/>
        <rFont val="Arial"/>
        <family val="2"/>
      </rPr>
      <t xml:space="preserve">of which:
</t>
    </r>
    <r>
      <rPr>
        <sz val="10"/>
        <color indexed="8"/>
        <rFont val="Arial"/>
        <family val="2"/>
      </rPr>
      <t>other</t>
    </r>
  </si>
  <si>
    <t>Col 40</t>
  </si>
  <si>
    <r>
      <t>Stock of financial assets</t>
    </r>
    <r>
      <rPr>
        <sz val="10"/>
        <color indexed="10"/>
        <rFont val="Arial"/>
        <family val="2"/>
      </rPr>
      <t xml:space="preserve">
(Note 1)</t>
    </r>
    <r>
      <rPr>
        <b/>
        <sz val="10"/>
        <color indexed="10"/>
        <rFont val="Arial"/>
        <family val="2"/>
      </rPr>
      <t xml:space="preserve">
 </t>
    </r>
    <r>
      <rPr>
        <sz val="10"/>
        <color indexed="8"/>
        <rFont val="Arial"/>
        <family val="2"/>
      </rPr>
      <t xml:space="preserve"> 
as of end-year</t>
    </r>
  </si>
  <si>
    <t>Deposit-Taking Corporations (DTCs)
(Note 3)</t>
  </si>
  <si>
    <t>Public Financial Institutions
(Note 4)</t>
  </si>
  <si>
    <t>Insurance Corporations
(Note 5)</t>
  </si>
  <si>
    <t>Pension Funds
(Note 5)</t>
  </si>
  <si>
    <t>Other Financial Intermediaries (OFIs)
(Note 6)</t>
  </si>
  <si>
    <t>Money Market Funds (MMFs)
(Note 7)</t>
  </si>
  <si>
    <r>
      <rPr>
        <i/>
        <sz val="10"/>
        <color indexed="8"/>
        <rFont val="Arial"/>
        <family val="2"/>
      </rPr>
      <t>of which</t>
    </r>
    <r>
      <rPr>
        <sz val="10"/>
        <color indexed="8"/>
        <rFont val="Arial"/>
        <family val="2"/>
      </rPr>
      <t xml:space="preserve">: </t>
    </r>
    <r>
      <rPr>
        <u/>
        <sz val="10"/>
        <color indexed="8"/>
        <rFont val="Arial"/>
        <family val="2"/>
      </rPr>
      <t xml:space="preserve">constant NAV
</t>
    </r>
    <r>
      <rPr>
        <sz val="10"/>
        <color indexed="8"/>
        <rFont val="Arial"/>
        <family val="2"/>
      </rPr>
      <t>(Note 7)</t>
    </r>
  </si>
  <si>
    <r>
      <rPr>
        <i/>
        <sz val="10"/>
        <color indexed="8"/>
        <rFont val="Arial"/>
        <family val="2"/>
      </rPr>
      <t>of which</t>
    </r>
    <r>
      <rPr>
        <sz val="10"/>
        <color indexed="8"/>
        <rFont val="Arial"/>
        <family val="2"/>
      </rPr>
      <t xml:space="preserve">: </t>
    </r>
    <r>
      <rPr>
        <u/>
        <sz val="10"/>
        <color indexed="8"/>
        <rFont val="Arial"/>
        <family val="2"/>
      </rPr>
      <t xml:space="preserve">variable NAV
</t>
    </r>
    <r>
      <rPr>
        <sz val="10"/>
        <color indexed="8"/>
        <rFont val="Arial"/>
        <family val="2"/>
      </rPr>
      <t>(Note 7)</t>
    </r>
  </si>
  <si>
    <t>(5) If data for Insurance Companies and Pension Funds can not be separated, please fill the aggregated number in the Insurance Companies' cells and explain that in the Note cell.</t>
  </si>
  <si>
    <t>(3) Deposit-Taking Corporations include banks and other corporations that raise funds through deposits and other equivalent instruments.</t>
  </si>
  <si>
    <r>
      <rPr>
        <b/>
        <sz val="10"/>
        <color indexed="8"/>
        <rFont val="Arial"/>
        <family val="2"/>
      </rPr>
      <t>Source</t>
    </r>
    <r>
      <rPr>
        <sz val="10"/>
        <color indexed="8"/>
        <rFont val="Arial"/>
        <family val="2"/>
      </rPr>
      <t xml:space="preserve">
(description, confidentiality, URL)
(Note 2)</t>
    </r>
  </si>
  <si>
    <r>
      <rPr>
        <i/>
        <sz val="10"/>
        <color indexed="8"/>
        <rFont val="Arial"/>
        <family val="2"/>
      </rPr>
      <t>of which</t>
    </r>
    <r>
      <rPr>
        <sz val="10"/>
        <color indexed="8"/>
        <rFont val="Arial"/>
        <family val="2"/>
      </rPr>
      <t>: prudentially consolidated in banking groups</t>
    </r>
  </si>
  <si>
    <r>
      <t>MMFs</t>
    </r>
    <r>
      <rPr>
        <sz val="10"/>
        <color indexed="8"/>
        <rFont val="Arial"/>
        <family val="2"/>
      </rPr>
      <t xml:space="preserve">
(Note 1)</t>
    </r>
  </si>
  <si>
    <r>
      <t>Trust Companies</t>
    </r>
    <r>
      <rPr>
        <sz val="10"/>
        <color indexed="8"/>
        <rFont val="Arial"/>
        <family val="2"/>
      </rPr>
      <t xml:space="preserve">
(Note 1)</t>
    </r>
  </si>
  <si>
    <r>
      <t>Finance Companies</t>
    </r>
    <r>
      <rPr>
        <sz val="10"/>
        <color indexed="8"/>
        <rFont val="Arial"/>
        <family val="2"/>
      </rPr>
      <t xml:space="preserve">
(Note 1)</t>
    </r>
  </si>
  <si>
    <r>
      <t>Broker Dealers</t>
    </r>
    <r>
      <rPr>
        <sz val="10"/>
        <color indexed="8"/>
        <rFont val="Arial"/>
        <family val="2"/>
      </rPr>
      <t xml:space="preserve">
(Note 1)</t>
    </r>
  </si>
  <si>
    <t>Claims on / liabilities to Col 7</t>
  </si>
  <si>
    <t>Claims on / liabilities to Col 8</t>
  </si>
  <si>
    <t>Claims on / liabilities to Col 11</t>
  </si>
  <si>
    <t>Claims on / liabilities to Col 12</t>
  </si>
  <si>
    <t>Claims on / liabilities to Col 15</t>
  </si>
  <si>
    <t>Claims on / liabilities to Col 24</t>
  </si>
  <si>
    <t>Claims on / liabilities to Col 25</t>
  </si>
  <si>
    <t>Claims on / liabilities to Col 26</t>
  </si>
  <si>
    <t xml:space="preserve">General remarks :   </t>
  </si>
  <si>
    <t xml:space="preserve">Yes (brief description) / No : </t>
  </si>
  <si>
    <t>5 risk metrics for classified entitles</t>
  </si>
  <si>
    <t>Domestic currency and unit multiplier used for reporting all values in the templates</t>
  </si>
  <si>
    <t>1. Is there an established system of national financial accounts (e.g. 'Flow of Funds') in your jurisdiction? If yes, please provide the URL link.</t>
  </si>
  <si>
    <t>Leverage 3 (L3)</t>
  </si>
  <si>
    <t>= GNE / NAV</t>
  </si>
  <si>
    <r>
      <t>Liquid assets (broad definition)</t>
    </r>
    <r>
      <rPr>
        <sz val="10"/>
        <color indexed="8"/>
        <rFont val="Arial"/>
        <family val="2"/>
      </rPr>
      <t xml:space="preserve"> (Note 6)</t>
    </r>
  </si>
  <si>
    <t>Liquidity Transformation 2 (LT2)</t>
  </si>
  <si>
    <t>Liquidity Transformation 3 (LT3)</t>
  </si>
  <si>
    <t>= (AUM - liquid assets [narrow] + short term liabilities [≤ 30 days] + redeemable equity [≤ 30 days]) / AUM</t>
  </si>
  <si>
    <t>= (AUM - liquid assets [broad] + short term liabilities [≤ 30 days] + redeemable equity [≤ 30 days]) / AUM</t>
  </si>
  <si>
    <r>
      <t>Liquid assets (narrow definition)</t>
    </r>
    <r>
      <rPr>
        <sz val="10"/>
        <color indexed="8"/>
        <rFont val="Arial"/>
        <family val="2"/>
      </rPr>
      <t xml:space="preserve"> (Note 7)</t>
    </r>
  </si>
  <si>
    <r>
      <t>Long-term liabilities
(&gt; 12 months)</t>
    </r>
    <r>
      <rPr>
        <sz val="10"/>
        <color indexed="8"/>
        <rFont val="Arial"/>
        <family val="2"/>
      </rPr>
      <t xml:space="preserve"> (Note 8)</t>
    </r>
  </si>
  <si>
    <r>
      <t>Short-term liabilities
(≤ 12 months)</t>
    </r>
    <r>
      <rPr>
        <sz val="10"/>
        <color indexed="8"/>
        <rFont val="Arial"/>
        <family val="2"/>
      </rPr>
      <t xml:space="preserve"> (Note 8)</t>
    </r>
  </si>
  <si>
    <r>
      <t>Short-term liabilities
(≤ 30 days)</t>
    </r>
    <r>
      <rPr>
        <sz val="10"/>
        <color indexed="8"/>
        <rFont val="Arial"/>
        <family val="2"/>
      </rPr>
      <t xml:space="preserve"> (Note 8)</t>
    </r>
  </si>
  <si>
    <r>
      <t>Shareholders' equity
(&gt; 12 months)</t>
    </r>
    <r>
      <rPr>
        <sz val="10"/>
        <color indexed="8"/>
        <rFont val="Arial"/>
        <family val="2"/>
      </rPr>
      <t xml:space="preserve"> (Note 8)</t>
    </r>
  </si>
  <si>
    <r>
      <t>Shareholders' equity
(≤ 12 months)</t>
    </r>
    <r>
      <rPr>
        <sz val="10"/>
        <color indexed="8"/>
        <rFont val="Arial"/>
        <family val="2"/>
      </rPr>
      <t xml:space="preserve"> (Note 8)</t>
    </r>
  </si>
  <si>
    <r>
      <t>Shareholders' equity
(≤ 30 days)</t>
    </r>
    <r>
      <rPr>
        <sz val="10"/>
        <color indexed="8"/>
        <rFont val="Arial"/>
        <family val="2"/>
      </rPr>
      <t xml:space="preserve"> (Note 8)</t>
    </r>
  </si>
  <si>
    <t>= (long term assets - long term liabilities - equity) / total financial assets</t>
  </si>
  <si>
    <r>
      <t xml:space="preserve">= short term liabilities </t>
    </r>
    <r>
      <rPr>
        <sz val="11"/>
        <color indexed="63"/>
        <rFont val="Arial"/>
        <family val="2"/>
      </rPr>
      <t>[≤ 12 months]</t>
    </r>
    <r>
      <rPr>
        <sz val="11"/>
        <color theme="1"/>
        <rFont val="Arial"/>
        <family val="2"/>
      </rPr>
      <t xml:space="preserve"> / short term assets </t>
    </r>
    <r>
      <rPr>
        <sz val="11"/>
        <color indexed="63"/>
        <rFont val="Arial"/>
        <family val="2"/>
      </rPr>
      <t>[≤ 12 months]</t>
    </r>
  </si>
  <si>
    <r>
      <t xml:space="preserve">= short term liabilities </t>
    </r>
    <r>
      <rPr>
        <sz val="11"/>
        <color indexed="63"/>
        <rFont val="Arial"/>
        <family val="2"/>
      </rPr>
      <t>[≤ 30 days]</t>
    </r>
    <r>
      <rPr>
        <sz val="11"/>
        <color theme="1"/>
        <rFont val="Arial"/>
        <family val="2"/>
      </rPr>
      <t xml:space="preserve"> / short term assets </t>
    </r>
    <r>
      <rPr>
        <sz val="11"/>
        <color indexed="63"/>
        <rFont val="Arial"/>
        <family val="2"/>
      </rPr>
      <t>[≤ 3 months]</t>
    </r>
  </si>
  <si>
    <t>= 11 / 6</t>
  </si>
  <si>
    <t>= (total financial assets - liquid assets [narrow] + short term liabilities [≤ 30 days]) / total financial assets</t>
  </si>
  <si>
    <t>= (total financial assets - liquid assets [broad] + short term liabilities [≤ 30 days]) / total financial assets</t>
  </si>
  <si>
    <t>= (1 - 8 + 11) / 1</t>
  </si>
  <si>
    <t>= (1 - 7 + 11) / 1</t>
  </si>
  <si>
    <r>
      <t xml:space="preserve">= short term liabilities </t>
    </r>
    <r>
      <rPr>
        <sz val="11"/>
        <color indexed="63"/>
        <rFont val="Arial"/>
        <family val="2"/>
      </rPr>
      <t>[≤ 30 days]</t>
    </r>
    <r>
      <rPr>
        <sz val="11"/>
        <color theme="1"/>
        <rFont val="Arial"/>
        <family val="2"/>
      </rPr>
      <t xml:space="preserve"> / liquid assets [broad]</t>
    </r>
  </si>
  <si>
    <t>= short term liabilities [≤ 12 months] / short term assets [≤ 12 months]</t>
  </si>
  <si>
    <t>= short term liabilities [≤ 30 days] / short term assets [≤ 3 months]</t>
  </si>
  <si>
    <t>= short term liabilities [≤ 30 days] / liquid assets [broad]</t>
  </si>
  <si>
    <t>Banks</t>
  </si>
  <si>
    <t>S125
- S12501</t>
  </si>
  <si>
    <t>Non-MMF Investment Funds</t>
  </si>
  <si>
    <t>see memo item on the right</t>
  </si>
  <si>
    <t>(8) If data for Hedge Funds can not be separated from Other Investment Funds, please fill the aggregated number in the Other Investment Funds cells and explain that in the Note cell.</t>
  </si>
  <si>
    <t>(9) If data for Other Investment Funds can not be separated between Equity Funds and Fixed Income Funds, please fill in the aggregate number in the Other Investment Funds cells and explain that in the Note cell.</t>
  </si>
  <si>
    <t>(11) Equity Real Estate Investment Trusts (REITs) and RE Funds only invest in and own physical properties and their revenues therefore come principally from their properties' rents. Mortgage REITs and RE Funds do not invest in physical real-estate but derive most of their income from investment and ownership of debt instruments, such as property mortgages or MBS that support real-estate investments.</t>
  </si>
  <si>
    <r>
      <t>Memo items: Flow of Funds / National Financial Accounts categories</t>
    </r>
    <r>
      <rPr>
        <sz val="10"/>
        <color indexed="10"/>
        <rFont val="Arial"/>
        <family val="2"/>
      </rPr>
      <t xml:space="preserve"> (Note 16)</t>
    </r>
  </si>
  <si>
    <t>Financial Auxiliaries
(Note 15)</t>
  </si>
  <si>
    <r>
      <rPr>
        <i/>
        <sz val="10"/>
        <color indexed="8"/>
        <rFont val="Arial"/>
        <family val="2"/>
      </rPr>
      <t>of which</t>
    </r>
    <r>
      <rPr>
        <sz val="10"/>
        <color indexed="8"/>
        <rFont val="Arial"/>
        <family val="2"/>
      </rPr>
      <t>:</t>
    </r>
    <r>
      <rPr>
        <i/>
        <sz val="10"/>
        <color indexed="8"/>
        <rFont val="Arial"/>
        <family val="2"/>
      </rPr>
      <t xml:space="preserve"> </t>
    </r>
    <r>
      <rPr>
        <u/>
        <sz val="10"/>
        <color indexed="8"/>
        <rFont val="Arial"/>
        <family val="2"/>
      </rPr>
      <t>mortgage</t>
    </r>
    <r>
      <rPr>
        <sz val="10"/>
        <color indexed="8"/>
        <rFont val="Arial"/>
        <family val="2"/>
      </rPr>
      <t xml:space="preserve"> </t>
    </r>
    <r>
      <rPr>
        <sz val="10"/>
        <color indexed="8"/>
        <rFont val="Arial"/>
        <family val="2"/>
      </rPr>
      <t>REITs and RE Funds
(Note 11)</t>
    </r>
  </si>
  <si>
    <r>
      <rPr>
        <i/>
        <sz val="10"/>
        <color indexed="8"/>
        <rFont val="Arial"/>
        <family val="2"/>
      </rPr>
      <t>of which</t>
    </r>
    <r>
      <rPr>
        <sz val="10"/>
        <color indexed="8"/>
        <rFont val="Arial"/>
        <family val="2"/>
      </rPr>
      <t xml:space="preserve">:
</t>
    </r>
    <r>
      <rPr>
        <u/>
        <sz val="10"/>
        <color indexed="8"/>
        <rFont val="Arial"/>
        <family val="2"/>
      </rPr>
      <t>e</t>
    </r>
    <r>
      <rPr>
        <u/>
        <sz val="10"/>
        <color indexed="8"/>
        <rFont val="Arial"/>
        <family val="2"/>
      </rPr>
      <t>quity</t>
    </r>
    <r>
      <rPr>
        <sz val="10"/>
        <color indexed="8"/>
        <rFont val="Arial"/>
        <family val="2"/>
      </rPr>
      <t xml:space="preserve"> REITs and RE Funds
(Note 11)</t>
    </r>
  </si>
  <si>
    <t>Real Estate Investment Trusts (REITs) and RE Funds
(Note 11)</t>
  </si>
  <si>
    <r>
      <rPr>
        <i/>
        <sz val="10"/>
        <color indexed="8"/>
        <rFont val="Arial"/>
        <family val="2"/>
      </rPr>
      <t>of which</t>
    </r>
    <r>
      <rPr>
        <sz val="10"/>
        <color indexed="8"/>
        <rFont val="Arial"/>
        <family val="2"/>
      </rPr>
      <t xml:space="preserve">:
</t>
    </r>
    <r>
      <rPr>
        <u/>
        <sz val="10"/>
        <color indexed="8"/>
        <rFont val="Arial"/>
        <family val="2"/>
      </rPr>
      <t>other</t>
    </r>
    <r>
      <rPr>
        <sz val="10"/>
        <color indexed="8"/>
        <rFont val="Arial"/>
        <family val="2"/>
      </rPr>
      <t xml:space="preserve"> funds
(Note 9,10)</t>
    </r>
  </si>
  <si>
    <r>
      <rPr>
        <i/>
        <sz val="10"/>
        <color indexed="8"/>
        <rFont val="Arial"/>
        <family val="2"/>
      </rPr>
      <t>of which</t>
    </r>
    <r>
      <rPr>
        <sz val="10"/>
        <color indexed="8"/>
        <rFont val="Arial"/>
        <family val="2"/>
      </rPr>
      <t xml:space="preserve">: </t>
    </r>
    <r>
      <rPr>
        <u/>
        <sz val="10"/>
        <color indexed="8"/>
        <rFont val="Arial"/>
        <family val="2"/>
      </rPr>
      <t>fixed income</t>
    </r>
    <r>
      <rPr>
        <sz val="10"/>
        <color indexed="8"/>
        <rFont val="Arial"/>
        <family val="2"/>
      </rPr>
      <t xml:space="preserve"> funds</t>
    </r>
    <r>
      <rPr>
        <sz val="10"/>
        <color indexed="8"/>
        <rFont val="Arial"/>
        <family val="2"/>
      </rPr>
      <t xml:space="preserve">
(Note 9,10)</t>
    </r>
  </si>
  <si>
    <r>
      <rPr>
        <i/>
        <sz val="10"/>
        <color indexed="8"/>
        <rFont val="Arial"/>
        <family val="2"/>
      </rPr>
      <t>of which</t>
    </r>
    <r>
      <rPr>
        <sz val="10"/>
        <color indexed="8"/>
        <rFont val="Arial"/>
        <family val="2"/>
      </rPr>
      <t xml:space="preserve">:
</t>
    </r>
    <r>
      <rPr>
        <u/>
        <sz val="10"/>
        <color indexed="8"/>
        <rFont val="Arial"/>
        <family val="2"/>
      </rPr>
      <t>equity</t>
    </r>
    <r>
      <rPr>
        <sz val="10"/>
        <color indexed="8"/>
        <rFont val="Arial"/>
        <family val="2"/>
      </rPr>
      <t xml:space="preserve"> funds</t>
    </r>
    <r>
      <rPr>
        <sz val="10"/>
        <color indexed="8"/>
        <rFont val="Arial"/>
        <family val="2"/>
      </rPr>
      <t xml:space="preserve">
(Note 9,10)</t>
    </r>
  </si>
  <si>
    <t>Other Investment Funds
(Note 9,10)</t>
  </si>
  <si>
    <t>Hedge Funds
(Note 8,10)</t>
  </si>
  <si>
    <t xml:space="preserve"> </t>
  </si>
  <si>
    <t>(2) Please indicate the sources used to fill in this template (e.g. supervisory data, market data).</t>
  </si>
  <si>
    <t>(7) If data for MMFs can not be separated between CNAV and VNAV (or equivalent), please fill the aggregated number in the MMFs cells and explain that in the Note cell.</t>
  </si>
  <si>
    <t>(16) If available, please report these memo items directly from your Flow of Funds / National Financial Accounts data. Note, in many cases Flow of Funds may not be granular enough to fill in the main table and need to be complemented with data sources from outside Flow of Funds. In that case, there will be a residual between the sum of Financial Corporations (Col 1) and the total for Financial Corporations from Flow of Funds (S.12).</t>
  </si>
  <si>
    <t>Other Financial Intermediaries, except Insurance Companies and Pension Funds</t>
  </si>
  <si>
    <r>
      <t xml:space="preserve">Supplementary Template: Securities Repurchase Agreement (Repo) Assets and Liabilities </t>
    </r>
    <r>
      <rPr>
        <sz val="13"/>
        <color indexed="9"/>
        <rFont val="Arial"/>
        <family val="2"/>
      </rPr>
      <t>(Note 1)</t>
    </r>
  </si>
  <si>
    <t>(1) A securities repurchase agreement (repo) is an arrangement where securities are provided in exchange for cash with a commitment to repurchase the same or similar securities at a fixed price on a specified future date.</t>
  </si>
  <si>
    <r>
      <t xml:space="preserve">OFIs
</t>
    </r>
    <r>
      <rPr>
        <sz val="10"/>
        <rFont val="Arial"/>
        <family val="2"/>
      </rPr>
      <t>(Note 3)</t>
    </r>
  </si>
  <si>
    <t>Repo Assets
(Note 4)</t>
  </si>
  <si>
    <t>Repo Liabilities
(Note 5)</t>
  </si>
  <si>
    <t>(4) Assets related to repo transactions on the buyer's (collateral-taker, cash-provider) balance sheet.</t>
  </si>
  <si>
    <t>(5) Liabilities related to repo transactions on the seller's (collateral-provider, cash-taker) balance sheet.</t>
  </si>
  <si>
    <t>(3) Please note that CCPs are included as 'Other Financial Intermediaries, except Insurance Companies and Pension Funds' (S.125) in SNA 2008.</t>
  </si>
  <si>
    <r>
      <t>Structured Finance Vehicles</t>
    </r>
    <r>
      <rPr>
        <sz val="10"/>
        <color indexed="8"/>
        <rFont val="Arial"/>
        <family val="2"/>
      </rPr>
      <t xml:space="preserve">
(Note 1)</t>
    </r>
  </si>
  <si>
    <t xml:space="preserve">Banks' claims on OFIs
</t>
  </si>
  <si>
    <t xml:space="preserve">Banks' liabilities to OFIs
</t>
  </si>
  <si>
    <t>(1) Please indicate the sources used to fill in this template (e.g. supervisory data, market data).</t>
  </si>
  <si>
    <t>Col 4 claims on Col 11</t>
  </si>
  <si>
    <t>Col 4 liabilities to Col 11</t>
  </si>
  <si>
    <t>Claims on / liabilities to Col 4</t>
  </si>
  <si>
    <r>
      <t>Other Investment Funds</t>
    </r>
    <r>
      <rPr>
        <sz val="10"/>
        <color indexed="8"/>
        <rFont val="Arial"/>
        <family val="2"/>
      </rPr>
      <t xml:space="preserve">
(Note 1)</t>
    </r>
  </si>
  <si>
    <t>Claims on / liabilities to Col 16</t>
  </si>
  <si>
    <r>
      <t>Hedge Funds</t>
    </r>
    <r>
      <rPr>
        <sz val="10"/>
        <color indexed="8"/>
        <rFont val="Arial"/>
        <family val="2"/>
      </rPr>
      <t xml:space="preserve">
(Note 1)</t>
    </r>
  </si>
  <si>
    <t>Claims on / liabilities to Col 23</t>
  </si>
  <si>
    <t>(15) If your Flow of Funds / National Financial Accounts data distinguish Financial Auxiliaries, please describe what they are and provide examples in the Note cell. Please only report financial assets not reported in other specified categories.</t>
  </si>
  <si>
    <r>
      <rPr>
        <i/>
        <sz val="10"/>
        <color indexed="8"/>
        <rFont val="Arial"/>
        <family val="2"/>
      </rPr>
      <t>of which</t>
    </r>
    <r>
      <rPr>
        <sz val="10"/>
        <color indexed="8"/>
        <rFont val="Arial"/>
        <family val="2"/>
      </rPr>
      <t>: prudentially consolidated in banking groups</t>
    </r>
  </si>
  <si>
    <r>
      <t xml:space="preserve">(6) The columns "of which: prudentially consolidated into banking groups/banks" include </t>
    </r>
    <r>
      <rPr>
        <i/>
        <sz val="10"/>
        <color indexed="8"/>
        <rFont val="Arial"/>
        <family val="2"/>
      </rPr>
      <t>securitisation retained on the originating bank's balance sheet</t>
    </r>
    <r>
      <rPr>
        <sz val="10"/>
        <color indexed="8"/>
        <rFont val="Arial"/>
        <family val="2"/>
      </rPr>
      <t xml:space="preserve"> (self-securitisation or retained securitisation).</t>
    </r>
  </si>
  <si>
    <r>
      <t>EF5: Securitisation-based credit intermediation and funding of financial entities</t>
    </r>
    <r>
      <rPr>
        <sz val="12"/>
        <color indexed="21"/>
        <rFont val="Arial"/>
        <family val="2"/>
      </rPr>
      <t xml:space="preserve"> (Note 6)</t>
    </r>
  </si>
  <si>
    <r>
      <rPr>
        <b/>
        <sz val="10"/>
        <color indexed="8"/>
        <rFont val="Arial"/>
        <family val="2"/>
      </rPr>
      <t>Note / data source</t>
    </r>
    <r>
      <rPr>
        <sz val="10"/>
        <color indexed="8"/>
        <rFont val="Arial"/>
        <family val="2"/>
      </rPr>
      <t xml:space="preserve">
(description, confidentiality, URL)
(Note 3)</t>
    </r>
  </si>
  <si>
    <r>
      <rPr>
        <b/>
        <sz val="10"/>
        <color indexed="8"/>
        <rFont val="Arial"/>
        <family val="2"/>
      </rPr>
      <t>Note</t>
    </r>
    <r>
      <rPr>
        <sz val="10"/>
        <color indexed="8"/>
        <rFont val="Arial"/>
        <family val="2"/>
      </rPr>
      <t xml:space="preserve">
(detailed definition, etc.)</t>
    </r>
  </si>
  <si>
    <r>
      <rPr>
        <i/>
        <sz val="10"/>
        <color indexed="8"/>
        <rFont val="Arial"/>
        <family val="2"/>
      </rPr>
      <t>of which</t>
    </r>
    <r>
      <rPr>
        <sz val="10"/>
        <color indexed="8"/>
        <rFont val="Arial"/>
        <family val="2"/>
      </rPr>
      <t>: subject to Basel-equivalent prudential regulation
(Note 5)</t>
    </r>
  </si>
  <si>
    <r>
      <rPr>
        <i/>
        <sz val="10"/>
        <color indexed="8"/>
        <rFont val="Arial"/>
        <family val="2"/>
      </rPr>
      <t>of which</t>
    </r>
    <r>
      <rPr>
        <sz val="10"/>
        <color indexed="8"/>
        <rFont val="Arial"/>
        <family val="2"/>
      </rPr>
      <t>: subject to Basel-equivalent prudential regulation</t>
    </r>
  </si>
  <si>
    <t>Other (please specify below)</t>
  </si>
  <si>
    <t>Responsible authority(ies)</t>
  </si>
  <si>
    <t>For further details on the policy toolkit, please refer to Section 3.2 and Annex 2 of the FSB's Policy Framework (http://www.fsb.org/wp-content/uploads/r_130829c.pdf).</t>
  </si>
  <si>
    <t>Other measures</t>
  </si>
  <si>
    <r>
      <rPr>
        <b/>
        <sz val="10"/>
        <rFont val="Arial"/>
        <family val="2"/>
      </rPr>
      <t>Tool 4</t>
    </r>
    <r>
      <rPr>
        <sz val="10"/>
        <rFont val="Arial"/>
        <family val="2"/>
      </rPr>
      <t>: Restrictions on maturity of portfolio assets</t>
    </r>
  </si>
  <si>
    <r>
      <rPr>
        <b/>
        <sz val="10"/>
        <rFont val="Arial"/>
        <family val="2"/>
      </rPr>
      <t>Tool 3</t>
    </r>
    <r>
      <rPr>
        <sz val="10"/>
        <rFont val="Arial"/>
        <family val="2"/>
      </rPr>
      <t>: Limits on leverage</t>
    </r>
  </si>
  <si>
    <r>
      <rPr>
        <b/>
        <sz val="10"/>
        <rFont val="Arial"/>
        <family val="2"/>
      </rPr>
      <t>Tool 2c:</t>
    </r>
    <r>
      <rPr>
        <sz val="10"/>
        <rFont val="Arial"/>
        <family val="2"/>
      </rPr>
      <t xml:space="preserve"> Limits on asset concentration</t>
    </r>
  </si>
  <si>
    <r>
      <rPr>
        <b/>
        <sz val="10"/>
        <rFont val="Arial"/>
        <family val="2"/>
      </rPr>
      <t>Tool 2b:</t>
    </r>
    <r>
      <rPr>
        <sz val="10"/>
        <rFont val="Arial"/>
        <family val="2"/>
      </rPr>
      <t xml:space="preserve"> Liquidity buffers</t>
    </r>
  </si>
  <si>
    <r>
      <rPr>
        <b/>
        <sz val="10"/>
        <rFont val="Arial"/>
        <family val="2"/>
      </rPr>
      <t>Tool 2a</t>
    </r>
    <r>
      <rPr>
        <sz val="10"/>
        <rFont val="Arial"/>
        <family val="2"/>
      </rPr>
      <t>: Limits on investments in illiquid assets</t>
    </r>
  </si>
  <si>
    <t>Tool 2: Tools to manage liquidity risk</t>
  </si>
  <si>
    <r>
      <rPr>
        <b/>
        <sz val="10"/>
        <rFont val="Arial"/>
        <family val="2"/>
      </rPr>
      <t>Tool 1d</t>
    </r>
    <r>
      <rPr>
        <sz val="10"/>
        <rFont val="Arial"/>
        <family val="2"/>
      </rPr>
      <t xml:space="preserve"> - Side pockets</t>
    </r>
  </si>
  <si>
    <r>
      <rPr>
        <b/>
        <sz val="10"/>
        <rFont val="Arial"/>
        <family val="2"/>
      </rPr>
      <t xml:space="preserve">Tool 1c - </t>
    </r>
    <r>
      <rPr>
        <sz val="10"/>
        <rFont val="Arial"/>
        <family val="2"/>
      </rPr>
      <t>Imposition of redemption fees or other redemption restrictions</t>
    </r>
  </si>
  <si>
    <r>
      <rPr>
        <b/>
        <sz val="10"/>
        <rFont val="Arial"/>
        <family val="2"/>
      </rPr>
      <t xml:space="preserve">Tool 1b - </t>
    </r>
    <r>
      <rPr>
        <sz val="10"/>
        <rFont val="Arial"/>
        <family val="2"/>
      </rPr>
      <t>Suspension of redemptions</t>
    </r>
  </si>
  <si>
    <r>
      <rPr>
        <b/>
        <sz val="10"/>
        <rFont val="Arial"/>
        <family val="2"/>
      </rPr>
      <t xml:space="preserve">Tool 1a - </t>
    </r>
    <r>
      <rPr>
        <sz val="10"/>
        <rFont val="Arial"/>
        <family val="2"/>
      </rPr>
      <t>Redemption gates</t>
    </r>
  </si>
  <si>
    <t>Tool 1: Tools for managing redemption pressures in stressed market conditions</t>
  </si>
  <si>
    <r>
      <t xml:space="preserve">Additional comments </t>
    </r>
    <r>
      <rPr>
        <sz val="10"/>
        <color indexed="8"/>
        <rFont val="Arial"/>
        <family val="2"/>
      </rPr>
      <t>(e.g. Are there particular challenges or shortcomings involved in the application of the policy tool?)</t>
    </r>
  </si>
  <si>
    <t>Are there revisions planned to the applicable policy tool? If so, please elaborate</t>
  </si>
  <si>
    <t>Please provide the (legal) basis of the applicable policy tool and, if possible, URL link to the relevant documents</t>
  </si>
  <si>
    <r>
      <rPr>
        <b/>
        <sz val="10"/>
        <rFont val="Arial"/>
        <family val="2"/>
      </rPr>
      <t>In case the policy tool is available in your jurisdiction and applicable to the above entity type, please describe its details</t>
    </r>
    <r>
      <rPr>
        <sz val="10"/>
        <rFont val="Arial"/>
        <family val="2"/>
      </rPr>
      <t xml:space="preserve"> (e.g. exact limits, types of assets covered) </t>
    </r>
  </si>
  <si>
    <t>Policy tools</t>
  </si>
  <si>
    <t xml:space="preserve"> Responsible authority(ies)</t>
  </si>
  <si>
    <t>Authority(ies) responsible for overseeing the entity type</t>
  </si>
  <si>
    <t xml:space="preserve"> Entity Type 1</t>
  </si>
  <si>
    <t>Entity type classified into EF1 according to the 'classification into EFs' template</t>
  </si>
  <si>
    <t>Please create new worksheets under each economic function to accommodate situations where multiple entity types are classified into an economic function.</t>
  </si>
  <si>
    <t xml:space="preserve">Not Applicable - This type of entity is not allowed to accept deposits. </t>
  </si>
  <si>
    <r>
      <rPr>
        <b/>
        <sz val="10"/>
        <rFont val="Arial"/>
        <family val="2"/>
      </rPr>
      <t>Tool 6</t>
    </r>
    <r>
      <rPr>
        <sz val="10"/>
        <rFont val="Arial"/>
        <family val="2"/>
      </rPr>
      <t>: Restrictions on types of liabilities</t>
    </r>
  </si>
  <si>
    <r>
      <rPr>
        <b/>
        <sz val="10"/>
        <rFont val="Arial"/>
        <family val="2"/>
      </rPr>
      <t>Tool 5</t>
    </r>
    <r>
      <rPr>
        <sz val="10"/>
        <rFont val="Arial"/>
        <family val="2"/>
      </rPr>
      <t>: Limits on large exposures</t>
    </r>
  </si>
  <si>
    <r>
      <rPr>
        <b/>
        <sz val="10"/>
        <rFont val="Arial"/>
        <family val="2"/>
      </rPr>
      <t>Tool 4</t>
    </r>
    <r>
      <rPr>
        <sz val="10"/>
        <rFont val="Arial"/>
        <family val="2"/>
      </rPr>
      <t>: Leverage limits</t>
    </r>
  </si>
  <si>
    <r>
      <rPr>
        <b/>
        <sz val="10"/>
        <rFont val="Arial"/>
        <family val="2"/>
      </rPr>
      <t>Tool 3</t>
    </r>
    <r>
      <rPr>
        <sz val="10"/>
        <rFont val="Arial"/>
        <family val="2"/>
      </rPr>
      <t>: Liquidity buffers</t>
    </r>
  </si>
  <si>
    <r>
      <rPr>
        <b/>
        <sz val="10"/>
        <rFont val="Arial"/>
        <family val="2"/>
      </rPr>
      <t>Tool 2</t>
    </r>
    <r>
      <rPr>
        <sz val="10"/>
        <rFont val="Arial"/>
        <family val="2"/>
      </rPr>
      <t>: Capital requirements</t>
    </r>
  </si>
  <si>
    <r>
      <rPr>
        <b/>
        <sz val="10"/>
        <rFont val="Arial"/>
        <family val="2"/>
      </rPr>
      <t>Tool 1</t>
    </r>
    <r>
      <rPr>
        <sz val="10"/>
        <rFont val="Arial"/>
        <family val="2"/>
      </rPr>
      <t>: Impose bank prudential regulatory regimes on deposit-taking non-bank loan providers</t>
    </r>
  </si>
  <si>
    <r>
      <t>Additional comments</t>
    </r>
    <r>
      <rPr>
        <sz val="10"/>
        <color indexed="8"/>
        <rFont val="Arial"/>
        <family val="2"/>
      </rPr>
      <t xml:space="preserve"> (e.g. are there particular challenges or shortcomings involved in the application of the policy tool?)</t>
    </r>
  </si>
  <si>
    <t>Entity type classified into EF2 according to the 'classification into EFs' template</t>
  </si>
  <si>
    <t xml:space="preserve">This entity type is not subject to a prudential regulatory regime equivalent to those for banks. </t>
  </si>
  <si>
    <t>Other (please describe).</t>
  </si>
  <si>
    <t>This entity type is subject to all Basel 2 requirements.</t>
  </si>
  <si>
    <t>This entity type is subject to all Basel 3 requirements.</t>
  </si>
  <si>
    <r>
      <rPr>
        <b/>
        <sz val="10"/>
        <rFont val="Arial"/>
        <family val="2"/>
      </rPr>
      <t>Tool 4</t>
    </r>
    <r>
      <rPr>
        <sz val="10"/>
        <rFont val="Arial"/>
        <family val="2"/>
      </rPr>
      <t>: Restrictions on use of client assets</t>
    </r>
  </si>
  <si>
    <r>
      <rPr>
        <b/>
        <sz val="10"/>
        <rFont val="Arial"/>
        <family val="2"/>
      </rPr>
      <t>Tool 3</t>
    </r>
    <r>
      <rPr>
        <sz val="10"/>
        <rFont val="Arial"/>
        <family val="2"/>
      </rPr>
      <t>: Capital requirements</t>
    </r>
  </si>
  <si>
    <r>
      <rPr>
        <b/>
        <sz val="10"/>
        <rFont val="Arial"/>
        <family val="2"/>
      </rPr>
      <t>Tool 2</t>
    </r>
    <r>
      <rPr>
        <sz val="10"/>
        <rFont val="Arial"/>
        <family val="2"/>
      </rPr>
      <t>: Liquidity requirements</t>
    </r>
  </si>
  <si>
    <r>
      <rPr>
        <b/>
        <sz val="10"/>
        <rFont val="Arial"/>
        <family val="2"/>
      </rPr>
      <t>Tool 1</t>
    </r>
    <r>
      <rPr>
        <sz val="10"/>
        <rFont val="Arial"/>
        <family val="2"/>
      </rPr>
      <t>: Impose prudential regulatory regimes equivalent to those for banks</t>
    </r>
  </si>
  <si>
    <t>Entity type classified into EF3 according to the 'classification into EFs' template</t>
  </si>
  <si>
    <r>
      <rPr>
        <b/>
        <sz val="10"/>
        <rFont val="Arial"/>
        <family val="2"/>
      </rPr>
      <t>Tool 5</t>
    </r>
    <r>
      <rPr>
        <sz val="10"/>
        <rFont val="Arial"/>
        <family val="2"/>
      </rPr>
      <t>: Mandatory risk-sharing between insurer/guarantor and insured/guaranteed (i.e. deductible, co-insurance)</t>
    </r>
  </si>
  <si>
    <r>
      <rPr>
        <b/>
        <sz val="10"/>
        <rFont val="Arial"/>
        <family val="2"/>
      </rPr>
      <t>Tool 4</t>
    </r>
    <r>
      <rPr>
        <sz val="10"/>
        <rFont val="Arial"/>
        <family val="2"/>
      </rPr>
      <t>: Enhanced risk management practices to capture tail events</t>
    </r>
  </si>
  <si>
    <r>
      <rPr>
        <b/>
        <sz val="10"/>
        <rFont val="Arial"/>
        <family val="2"/>
      </rPr>
      <t>Tool 2</t>
    </r>
    <r>
      <rPr>
        <sz val="10"/>
        <rFont val="Arial"/>
        <family val="2"/>
      </rPr>
      <t>: Restrictions on scale and scope of business</t>
    </r>
  </si>
  <si>
    <r>
      <rPr>
        <b/>
        <sz val="10"/>
        <rFont val="Arial"/>
        <family val="2"/>
      </rPr>
      <t>Tool 1</t>
    </r>
    <r>
      <rPr>
        <sz val="10"/>
        <rFont val="Arial"/>
        <family val="2"/>
      </rPr>
      <t>: Capital requirements</t>
    </r>
  </si>
  <si>
    <t>Entity type classified into EF4 according to the 'classification into EFs' template</t>
  </si>
  <si>
    <t>Please select the appropriate option and add a description below if needed:</t>
  </si>
  <si>
    <r>
      <rPr>
        <b/>
        <sz val="10"/>
        <rFont val="Arial"/>
        <family val="2"/>
      </rPr>
      <t>Tool 3</t>
    </r>
    <r>
      <rPr>
        <sz val="10"/>
        <rFont val="Arial"/>
        <family val="2"/>
      </rPr>
      <t>: Restrictions on exposures to, or funding from, banks/other financial entities</t>
    </r>
  </si>
  <si>
    <r>
      <rPr>
        <b/>
        <sz val="10"/>
        <rFont val="Arial"/>
        <family val="2"/>
      </rPr>
      <t>Tool 2</t>
    </r>
    <r>
      <rPr>
        <sz val="10"/>
        <rFont val="Arial"/>
        <family val="2"/>
      </rPr>
      <t>: Restrictions on eligible collateral</t>
    </r>
  </si>
  <si>
    <r>
      <rPr>
        <b/>
        <sz val="10"/>
        <rFont val="Arial"/>
        <family val="2"/>
      </rPr>
      <t>Tool 1</t>
    </r>
    <r>
      <rPr>
        <sz val="10"/>
        <rFont val="Arial"/>
        <family val="2"/>
      </rPr>
      <t>: Restrictions on maturity/liquidity transformation</t>
    </r>
  </si>
  <si>
    <t>Entity type classified into EF5 according to the 'classification into EFs' template</t>
  </si>
  <si>
    <t>A mix of both</t>
  </si>
  <si>
    <t>Indirectly limited</t>
  </si>
  <si>
    <t>Quantitative</t>
  </si>
  <si>
    <t>No</t>
  </si>
  <si>
    <t>Capped at a certain level</t>
  </si>
  <si>
    <t>Qualitative</t>
  </si>
  <si>
    <t>Yes</t>
  </si>
  <si>
    <t>Is leverage capped at a certain level, or is it indirectly limited through other policy tools?</t>
  </si>
  <si>
    <t>Is this liquidity management tool qualitative (e.g. a general need to maintain liquidity) or quantitative?</t>
  </si>
  <si>
    <t>Is this risk addressed?</t>
  </si>
  <si>
    <t>At whose discretion can this tool be applied? (i.e. who initiates the use of this tool?)</t>
  </si>
  <si>
    <t>Imperfect credit risk transfer</t>
  </si>
  <si>
    <t>Leverage risk</t>
  </si>
  <si>
    <t>Liquidity/Maturity transformation risk</t>
  </si>
  <si>
    <t>Please describe the other measure here</t>
  </si>
  <si>
    <t>Please describe the policy tool here</t>
  </si>
  <si>
    <t>Please describe</t>
  </si>
  <si>
    <t>Additional questions about this policy tool</t>
  </si>
  <si>
    <t>Other (please explain)</t>
  </si>
  <si>
    <t>Set at a fixed/nominal level</t>
  </si>
  <si>
    <t>Risk-sensitive</t>
  </si>
  <si>
    <t>Is this tool risk-sensitive, set at a fixed/nominal level, or other?</t>
  </si>
  <si>
    <t>Yes (please describe)</t>
  </si>
  <si>
    <t xml:space="preserve">Do these enhanced risk management practices include "stress testing"? </t>
  </si>
  <si>
    <t>Are these liquidity buffers qualitative (e.g. a general need to maintain liquidity) or quantitative?</t>
  </si>
  <si>
    <t>Is this policy tool risk-sensitive or set at a fixed/nominal level?</t>
  </si>
  <si>
    <t>Central Counterparties (CCPs)</t>
  </si>
  <si>
    <t>Col 41</t>
  </si>
  <si>
    <t>The entity type concerned</t>
  </si>
  <si>
    <t>Name of other measure</t>
  </si>
  <si>
    <t>Yes, this tool is available.</t>
  </si>
  <si>
    <t>While this specific tool is not available, a similar tool is available.</t>
  </si>
  <si>
    <t>No, this tool is not available.</t>
  </si>
  <si>
    <t>Are these restrictions on the maturity of portfolio assets qualitative or quantitative?</t>
  </si>
  <si>
    <t>Consolidated basis</t>
  </si>
  <si>
    <t>Yes, this tool is available, but only for entities consolidated within a bank.</t>
  </si>
  <si>
    <t>Solo basis</t>
  </si>
  <si>
    <t>Is this prudential regulation applied on a solo or consolidated basis?</t>
  </si>
  <si>
    <t>Please select appropriate option and add a description below if needed:</t>
  </si>
  <si>
    <t>Are these restrictions on scale/scope qualitative (e.g. only certain business lines allowed) or quantitative?</t>
  </si>
  <si>
    <t>Yes, this tool is available, but only for bank/insurance entities' exposures to securitisations.</t>
  </si>
  <si>
    <t>Yes, this tool is available but only for entities consolidated within a bank.</t>
  </si>
  <si>
    <t>This entity is subject to another type of prudential regime (please describe).</t>
  </si>
  <si>
    <r>
      <t>Central Counterparties (CCPs)</t>
    </r>
    <r>
      <rPr>
        <sz val="10"/>
        <color indexed="8"/>
        <rFont val="Arial"/>
        <family val="2"/>
      </rPr>
      <t xml:space="preserve">
(Note 1)</t>
    </r>
  </si>
  <si>
    <t>Claims on / liabilities to Col 27</t>
  </si>
  <si>
    <t>(20)</t>
  </si>
  <si>
    <t>Please create new worksheets under each economic function to accommodate situations where multiple entity types are classified into an economic function. Money Market Funds (MMFs) are outside the scope of the FSB's Policy Framework and authorities are not required to report policy tools related to MMFs.</t>
  </si>
  <si>
    <r>
      <t>Please consider the activities of non-bank financial entity types (Columns 7 to 41 in the macro-mapping template) and classify them into the following categories in the tables below</t>
    </r>
    <r>
      <rPr>
        <sz val="10"/>
        <color indexed="10"/>
        <rFont val="Arial"/>
        <family val="2"/>
      </rPr>
      <t xml:space="preserve"> (Note 1)</t>
    </r>
    <r>
      <rPr>
        <b/>
        <sz val="10"/>
        <color indexed="10"/>
        <rFont val="Arial"/>
        <family val="2"/>
      </rPr>
      <t>:</t>
    </r>
  </si>
  <si>
    <t>BIS_MACRO code</t>
  </si>
  <si>
    <t>A:LABA:XX:01</t>
  </si>
  <si>
    <t>A:LBAA:XX:01</t>
  </si>
  <si>
    <t>A:LCAA:XX:01</t>
  </si>
  <si>
    <t>A:LCBA:XX:01</t>
  </si>
  <si>
    <t>A:LCDA:XX:01</t>
  </si>
  <si>
    <t>A:LAZA:XX:01</t>
  </si>
  <si>
    <t>A:LIAA:XX:01</t>
  </si>
  <si>
    <t>A:LJAA:XX:01</t>
  </si>
  <si>
    <t>A:LJBA:XX:01</t>
  </si>
  <si>
    <t>A:LJCA:XX:01</t>
  </si>
  <si>
    <t>A:LMAA:XX:01</t>
  </si>
  <si>
    <t>A:LDAA:XX:01</t>
  </si>
  <si>
    <t>A:LDBA:XX:01</t>
  </si>
  <si>
    <t>A:LDCA:XX:01</t>
  </si>
  <si>
    <t>A:LENA:XX:01</t>
  </si>
  <si>
    <t>A:LEZA:XX:01</t>
  </si>
  <si>
    <t>A:LEKA:XX:01</t>
  </si>
  <si>
    <t>A:LELA:XX:01</t>
  </si>
  <si>
    <t>A:LEMA:XX:01</t>
  </si>
  <si>
    <t>A:LEHA:XX:01</t>
  </si>
  <si>
    <t>A:LEIA:XX:01</t>
  </si>
  <si>
    <t>A:LEJA:XX:01</t>
  </si>
  <si>
    <t>A:LHBA:XX:01</t>
  </si>
  <si>
    <t>A:LFEA:XX:01</t>
  </si>
  <si>
    <t>A:LGCA:XX:01</t>
  </si>
  <si>
    <t>A:LFBA:XX:01</t>
  </si>
  <si>
    <t>A:LFCA:XX:01</t>
  </si>
  <si>
    <t>A:LHGA:XX:01</t>
  </si>
  <si>
    <t>A:LGAA:XX:01</t>
  </si>
  <si>
    <t>A:LFAA:XX:01</t>
  </si>
  <si>
    <t>A:LEAA:XX:01</t>
  </si>
  <si>
    <t>A:LMBA:XX:01</t>
  </si>
  <si>
    <t>A:LAAA:XX:01</t>
  </si>
  <si>
    <t>SNA 2008 and
ESA 2010 code</t>
  </si>
  <si>
    <t>Policy Toolkit for Economic Function 5: Securitisation-based Credit Intermediation and Funding of Financial Entities</t>
  </si>
  <si>
    <t>Policy Toolkit for Economic Function 4: Facilitation of Credit Creation</t>
  </si>
  <si>
    <t>Policy Toolkit for Economic Function 3: Intermediation of Market Activities that is Dependent on Short-term Funding or on Secured Funding of Client Assets</t>
  </si>
  <si>
    <t>Policy Toolkit for Economic Function 2: Loan Provision that is Dependent on Short-term Funding</t>
  </si>
  <si>
    <t>Policy Toolkit for Economic Function 1: Management of Collective Investment Vehicles with Features that make them Susceptible to Runs</t>
  </si>
  <si>
    <t>Innovations and Adaptations Mapping</t>
  </si>
  <si>
    <t>The SRC will oversee the assessment of the effectiveness of policy tools.</t>
  </si>
  <si>
    <t>While this specific tool is not available, a similar tool is available. Please describe whether this tool is applied on a solo or consolidated basis.</t>
  </si>
  <si>
    <t>Captive Financial Institutions and Money Lenders
(Note 12)</t>
  </si>
  <si>
    <t>XX
(Note 13)</t>
  </si>
  <si>
    <t>Others
(Note 14)</t>
  </si>
  <si>
    <t>(12) Please report Captive Financial Institutions and Money Lenders if this category is separated in your Flow of Funds / National Financial Accounts data. This category was introduced in SNA 2008 and consists of institutional units providing financial services, where most of either their assets or liabilities are not transacted in open financial markets. Please only report financial assets not reported in other specified categories.</t>
  </si>
  <si>
    <t>(13) For 'XX', please fill in additional identified categories, as relevant. If needed, the table on the right can be used to report any further identified categories.</t>
  </si>
  <si>
    <t>(14) Please use these cells to report any unidentified category, as relevant.</t>
  </si>
  <si>
    <t>Money Market Funds</t>
  </si>
  <si>
    <t>Exchange rates:</t>
  </si>
  <si>
    <t>Consistency check</t>
  </si>
  <si>
    <t>EF5: Securitisation-based credit intermediation and funding of financial entities</t>
  </si>
  <si>
    <t>AR</t>
  </si>
  <si>
    <t>Argentine peso - ARS</t>
  </si>
  <si>
    <t>AU</t>
  </si>
  <si>
    <t>Australian dollar - AUD</t>
  </si>
  <si>
    <t>Euro - EUR</t>
  </si>
  <si>
    <t>BR</t>
  </si>
  <si>
    <t>Brazilian real - BRL</t>
  </si>
  <si>
    <t>CA</t>
  </si>
  <si>
    <t>Canadian dollar - CAD</t>
  </si>
  <si>
    <t>CL</t>
  </si>
  <si>
    <t>Chilean peso - CLP</t>
  </si>
  <si>
    <t>CN</t>
  </si>
  <si>
    <t>HK</t>
  </si>
  <si>
    <t>Hong Kong dollar - HKD</t>
  </si>
  <si>
    <t>ID</t>
  </si>
  <si>
    <t>IN</t>
  </si>
  <si>
    <t>Indian rupee - INR</t>
  </si>
  <si>
    <t>JP</t>
  </si>
  <si>
    <t>KR</t>
  </si>
  <si>
    <t>MX</t>
  </si>
  <si>
    <t>Mexican peso - MXN</t>
  </si>
  <si>
    <t>RU</t>
  </si>
  <si>
    <t>Russian rouble - RUB</t>
  </si>
  <si>
    <t>SA</t>
  </si>
  <si>
    <t>Saudi riyal - SAR</t>
  </si>
  <si>
    <t>SG</t>
  </si>
  <si>
    <t>Singapore dollar - SGD</t>
  </si>
  <si>
    <t>ZA</t>
  </si>
  <si>
    <t>CH</t>
  </si>
  <si>
    <t>Swiss franc - CHF</t>
  </si>
  <si>
    <t>TR</t>
  </si>
  <si>
    <t>Turkish lira - TRY</t>
  </si>
  <si>
    <t>US</t>
  </si>
  <si>
    <t>US dollar - USD</t>
  </si>
  <si>
    <t>KY</t>
  </si>
  <si>
    <t>Cayman Islands dollar - KYD</t>
  </si>
  <si>
    <t xml:space="preserve"> Source: BIS.</t>
  </si>
  <si>
    <t>in USD million (floating exchange rates)</t>
  </si>
  <si>
    <t>in reported currency (domestic currency)</t>
  </si>
  <si>
    <r>
      <t>(5) Excludes entities prudentially consolidated into banking groups. Please describe your definition of "Basel-equivalent prudential regulation" in the Note cell (including details on the applicable capital and liquidity framework, and disclosure requirements)</t>
    </r>
    <r>
      <rPr>
        <sz val="10"/>
        <color indexed="8"/>
        <rFont val="Arial"/>
        <family val="2"/>
      </rPr>
      <t>.</t>
    </r>
  </si>
  <si>
    <t>Financial assets in USD million (at floating exchange rates)</t>
  </si>
  <si>
    <t>Finance from parent company</t>
  </si>
  <si>
    <t>Repo liabilities</t>
  </si>
  <si>
    <t>Repo assets</t>
  </si>
  <si>
    <t>= 15 / (1 + 14)</t>
  </si>
  <si>
    <t>= (2 + 17) / (1 + 16)</t>
  </si>
  <si>
    <t>= (4 - 10 - 14) / 1</t>
  </si>
  <si>
    <t>= 11 / 5</t>
  </si>
  <si>
    <t>= 12 / 6</t>
  </si>
  <si>
    <t>= (1 - 8 + 12) / 1</t>
  </si>
  <si>
    <t>= (1 - 7 + 12) / 1</t>
  </si>
  <si>
    <t>= 12 / 7</t>
  </si>
  <si>
    <t>= 17 / (1 + 16)</t>
  </si>
  <si>
    <t>= 1 / 14</t>
  </si>
  <si>
    <t>Ideally, for each entity type, please report weighted averages of all entities that are not prudentially consolidated into banking groups or subject to Basel-equivalent prudential regulation (according to the classification template). However, if this is not feasible, please report data in accordance with Note 13 and Note 14.</t>
  </si>
  <si>
    <r>
      <t>Gross notional exposure (GNE)</t>
    </r>
    <r>
      <rPr>
        <sz val="10"/>
        <color theme="1"/>
        <rFont val="Arial"/>
        <family val="2"/>
      </rPr>
      <t xml:space="preserve"> (Note 9)</t>
    </r>
  </si>
  <si>
    <r>
      <t>Net Asset Value (NAV)</t>
    </r>
    <r>
      <rPr>
        <sz val="10"/>
        <color theme="1"/>
        <rFont val="Arial"/>
        <family val="2"/>
      </rPr>
      <t xml:space="preserve"> (Note 10)</t>
    </r>
  </si>
  <si>
    <r>
      <t>Equity</t>
    </r>
    <r>
      <rPr>
        <sz val="10"/>
        <color theme="1"/>
        <rFont val="Arial"/>
        <family val="2"/>
      </rPr>
      <t xml:space="preserve"> (Note 11)</t>
    </r>
  </si>
  <si>
    <r>
      <t>of which: credit risk exposure type</t>
    </r>
    <r>
      <rPr>
        <sz val="10"/>
        <color indexed="8"/>
        <rFont val="Arial"/>
        <family val="2"/>
      </rPr>
      <t xml:space="preserve"> (Note 12)</t>
    </r>
  </si>
  <si>
    <r>
      <t>Total or sample indicator</t>
    </r>
    <r>
      <rPr>
        <sz val="10"/>
        <color indexed="8"/>
        <rFont val="Arial"/>
        <family val="2"/>
      </rPr>
      <t xml:space="preserve"> (Note 14)</t>
    </r>
  </si>
  <si>
    <t>(6) Other Financial Intermediaries can be mapped to the SNA 2008 classification system as the sum of sectors S.123 (Money Market Funds) plus S.124 (Non-MMF Investment Funds) plus S.125 (Other Financial Intermediaries, except Insurance Corporations and Pension Funds) plus S.127 (Captive Financial Institutions).</t>
  </si>
  <si>
    <t>Financial Corporations
(Note 2)</t>
  </si>
  <si>
    <t>(2) The Financial Corporations column is equal to sum of columns 2, 3, 6, 7, 8, 11 and 33.</t>
  </si>
  <si>
    <t>(4) Please report all Public Financial Institutions under column 6, avoiding double counting with other categories.</t>
  </si>
  <si>
    <t>(1) Please indicate the sources used to fill in this template (e.g. national accounts data, supervisory data, market data). For published data, please indicate the compilation agency, publication name, table number, and series ID.</t>
  </si>
  <si>
    <t>Funds of Funds</t>
  </si>
  <si>
    <t>2. Are data available on the interconnectedness between OFI subsectors (e.g. MMFs, Non-MMF Investment Funds, Finance Companies, Broker-Dealers, Structured Finance Vehicles) and other sectors of the financial system (in particular Deposit-Taking Corporations, but also Insurance Corporations, Pension Funds, or Rest of the World)?</t>
  </si>
  <si>
    <t>(10) Please provide data for funds that are domiciled in your jurisdiction. For jurisdictions that are (also) home to fund managers managing funds domiciled offshore, please provide financial assets under management by fund managers registered/licenced in your jurisdiction but domiciled offshore at the end of the period in the Note cell. If possible, please also provide the name of the jurisdiction in which these funds are domiciled.</t>
  </si>
  <si>
    <r>
      <t>of which</t>
    </r>
    <r>
      <rPr>
        <sz val="10"/>
        <color indexed="8"/>
        <rFont val="Arial"/>
        <family val="2"/>
      </rPr>
      <t>:
open-ended
(Note 17)</t>
    </r>
  </si>
  <si>
    <r>
      <rPr>
        <b/>
        <sz val="10"/>
        <color indexed="8"/>
        <rFont val="Arial"/>
        <family val="2"/>
      </rPr>
      <t>Source</t>
    </r>
    <r>
      <rPr>
        <sz val="10"/>
        <color indexed="8"/>
        <rFont val="Arial"/>
        <family val="2"/>
      </rPr>
      <t xml:space="preserve">
(description, confidentiality, URL)
(Note 18)</t>
    </r>
  </si>
  <si>
    <t>(18) Please indicate the sources used to fill in this template (e.g. supervisory data, market data). For published data, please indicate the compilation agency, publication name, table number, and series ID.</t>
  </si>
  <si>
    <t>(17) On a best efforts basis, please indicate the portion of Funds of Funds whose redemption terms are open-ended.</t>
  </si>
  <si>
    <t>(1) Please report financial assets on an unconsolidated basis at market value (i.e. there is no consolidation between entities of the same sector or sub-sector or within a group). If financial assets are not available, please report total assets and explain that in the relevant Note cell. If unconsolidated figures are not available, please report consolidated figures and explain that in the relevant Note cell. If data at nominal value are available, please indicate that in the Note cell.</t>
  </si>
  <si>
    <t>On-balance sheet assets</t>
  </si>
  <si>
    <t>Off-balance sheet assets</t>
  </si>
  <si>
    <t>UK</t>
  </si>
  <si>
    <t>UK pound (Sterling) - GBP</t>
  </si>
  <si>
    <t>Japanese yen - JPY</t>
  </si>
  <si>
    <t>Korean won - KRW</t>
  </si>
  <si>
    <t>Chinese renminbi - CNY</t>
  </si>
  <si>
    <t>Indonesian rupiah - IDR</t>
  </si>
  <si>
    <t>South African rand - ZAR</t>
  </si>
  <si>
    <t>EU</t>
  </si>
  <si>
    <t>Entity Type 11</t>
  </si>
  <si>
    <t>Entity Type 12</t>
  </si>
  <si>
    <t>Entity Type 14</t>
  </si>
  <si>
    <t>Entity Type 15</t>
  </si>
  <si>
    <t xml:space="preserve">(6) To be completed on a best-efforts basis. </t>
  </si>
  <si>
    <r>
      <t xml:space="preserve">Broker-Dealers
</t>
    </r>
    <r>
      <rPr>
        <sz val="10"/>
        <color theme="1"/>
        <rFont val="Arial"/>
        <family val="2"/>
      </rPr>
      <t>(Note 6)</t>
    </r>
  </si>
  <si>
    <r>
      <t xml:space="preserve">MMFs
</t>
    </r>
    <r>
      <rPr>
        <sz val="10"/>
        <color theme="1"/>
        <rFont val="Arial"/>
        <family val="2"/>
      </rPr>
      <t>(Note 6)</t>
    </r>
  </si>
  <si>
    <r>
      <t xml:space="preserve">Hedge funds
</t>
    </r>
    <r>
      <rPr>
        <sz val="10"/>
        <color theme="1"/>
        <rFont val="Arial"/>
        <family val="2"/>
      </rPr>
      <t>(Note 6)</t>
    </r>
  </si>
  <si>
    <r>
      <t xml:space="preserve">Other investment funds
</t>
    </r>
    <r>
      <rPr>
        <sz val="10"/>
        <color theme="1"/>
        <rFont val="Arial"/>
        <family val="2"/>
      </rPr>
      <t>(Note 6)</t>
    </r>
  </si>
  <si>
    <t>1_1_1</t>
  </si>
  <si>
    <t>1_1_2</t>
  </si>
  <si>
    <t>Identifier</t>
  </si>
  <si>
    <t>Hedge funds</t>
  </si>
  <si>
    <t>CFIMLs</t>
  </si>
  <si>
    <t>1_1_3</t>
  </si>
  <si>
    <t>1_1_4</t>
  </si>
  <si>
    <t>1_1_5</t>
  </si>
  <si>
    <t>1_1_6</t>
  </si>
  <si>
    <t>1_1_7</t>
  </si>
  <si>
    <t>1_1_8</t>
  </si>
  <si>
    <t>1_1_9</t>
  </si>
  <si>
    <t>1_1_10</t>
  </si>
  <si>
    <t>1_1_11</t>
  </si>
  <si>
    <t>1_1_12</t>
  </si>
  <si>
    <t>1_1_13</t>
  </si>
  <si>
    <t>1_1_14</t>
  </si>
  <si>
    <t>1_1_16</t>
  </si>
  <si>
    <t>1_1_15</t>
  </si>
  <si>
    <t>1_1_17</t>
  </si>
  <si>
    <t>1_1_18</t>
  </si>
  <si>
    <t>1_1_19</t>
  </si>
  <si>
    <t>1_1_20</t>
  </si>
  <si>
    <t>1_1_21</t>
  </si>
  <si>
    <t>1_1_22</t>
  </si>
  <si>
    <t>1_1_23</t>
  </si>
  <si>
    <t>1_1_24</t>
  </si>
  <si>
    <t>1_1_25</t>
  </si>
  <si>
    <t>1_1_26</t>
  </si>
  <si>
    <t>1_1_27</t>
  </si>
  <si>
    <t>1_1_28</t>
  </si>
  <si>
    <t>1_1_29</t>
  </si>
  <si>
    <t>1_1_30</t>
  </si>
  <si>
    <t>1_1_31</t>
  </si>
  <si>
    <t>1_1_32</t>
  </si>
  <si>
    <t>1_1_33</t>
  </si>
  <si>
    <t>1_2_1</t>
  </si>
  <si>
    <t>1_2_2</t>
  </si>
  <si>
    <t>1_2_3</t>
  </si>
  <si>
    <t>1_2_4</t>
  </si>
  <si>
    <t>1_2_5</t>
  </si>
  <si>
    <t>1_3_1</t>
  </si>
  <si>
    <t>1_3_2</t>
  </si>
  <si>
    <t>1_3_3</t>
  </si>
  <si>
    <t>1_3_4</t>
  </si>
  <si>
    <t>1_3_5</t>
  </si>
  <si>
    <t>2_1_1</t>
  </si>
  <si>
    <t>2_1_2</t>
  </si>
  <si>
    <t>2_1_3</t>
  </si>
  <si>
    <t>2_1_4</t>
  </si>
  <si>
    <t>2_1_5</t>
  </si>
  <si>
    <t>2_1_6</t>
  </si>
  <si>
    <t>2_1_7</t>
  </si>
  <si>
    <t>2_1_8</t>
  </si>
  <si>
    <t>2_1_9</t>
  </si>
  <si>
    <t>2_1_10</t>
  </si>
  <si>
    <t>2_1_11</t>
  </si>
  <si>
    <t>2_1_12</t>
  </si>
  <si>
    <t>2_1_13</t>
  </si>
  <si>
    <t>2_1_14</t>
  </si>
  <si>
    <t>2_1_15</t>
  </si>
  <si>
    <t>2_1_16</t>
  </si>
  <si>
    <t>2_2_1</t>
  </si>
  <si>
    <t>2_2_2</t>
  </si>
  <si>
    <t>2_2_3</t>
  </si>
  <si>
    <t>2_2_4</t>
  </si>
  <si>
    <t>2_2_5</t>
  </si>
  <si>
    <t>2_2_6</t>
  </si>
  <si>
    <t>2_2_7</t>
  </si>
  <si>
    <t>2_2_8</t>
  </si>
  <si>
    <t>2_2_9</t>
  </si>
  <si>
    <t>2_2_10</t>
  </si>
  <si>
    <t>2_2_11</t>
  </si>
  <si>
    <t>2_2_12</t>
  </si>
  <si>
    <t>2_2_13</t>
  </si>
  <si>
    <t>2_2_14</t>
  </si>
  <si>
    <t>2_2_15</t>
  </si>
  <si>
    <t>2_2_16</t>
  </si>
  <si>
    <t>2_3_1</t>
  </si>
  <si>
    <t>2_3_2</t>
  </si>
  <si>
    <t>2_3_3</t>
  </si>
  <si>
    <t>2_3_4</t>
  </si>
  <si>
    <t>2_3_5</t>
  </si>
  <si>
    <t>2_3_6</t>
  </si>
  <si>
    <t>2_3_7</t>
  </si>
  <si>
    <t>2_3_8</t>
  </si>
  <si>
    <t>2_3_9</t>
  </si>
  <si>
    <t>2_3_10</t>
  </si>
  <si>
    <t>2_3_11</t>
  </si>
  <si>
    <t>2_3_12</t>
  </si>
  <si>
    <t>2_3_13</t>
  </si>
  <si>
    <t>2_3_14</t>
  </si>
  <si>
    <t>2_3_15</t>
  </si>
  <si>
    <t>2_3_16</t>
  </si>
  <si>
    <t>2_3_17</t>
  </si>
  <si>
    <t>2_3_18</t>
  </si>
  <si>
    <t>2_3_20</t>
  </si>
  <si>
    <t>2_3_19</t>
  </si>
  <si>
    <t>2_3_21</t>
  </si>
  <si>
    <t>2_3_22</t>
  </si>
  <si>
    <t>3_1_1</t>
  </si>
  <si>
    <t>3_1_2</t>
  </si>
  <si>
    <t>3_1_3</t>
  </si>
  <si>
    <t>3_1_4</t>
  </si>
  <si>
    <t>3_1_5</t>
  </si>
  <si>
    <t>3_1_6</t>
  </si>
  <si>
    <t>3_1_7</t>
  </si>
  <si>
    <t>3_1_8</t>
  </si>
  <si>
    <t>3_1_9</t>
  </si>
  <si>
    <t>3_1_10</t>
  </si>
  <si>
    <t>3_1_11</t>
  </si>
  <si>
    <t>3_1_12</t>
  </si>
  <si>
    <t>3_2_1</t>
  </si>
  <si>
    <t>(2) Please provide on a best-efforts basis.</t>
  </si>
  <si>
    <t>OFIs' claims on insurance companies
(Note 2)</t>
  </si>
  <si>
    <t>OFIs' liabilities to insurance companies
(Note 2)</t>
  </si>
  <si>
    <t>OFIs' claims on pension funds
(Note 2)</t>
  </si>
  <si>
    <t>OFIs' liabilities to pension funds
(Note 2)</t>
  </si>
  <si>
    <t>3_2_2</t>
  </si>
  <si>
    <t>3_2_3</t>
  </si>
  <si>
    <t>3_2_4</t>
  </si>
  <si>
    <t>3_2_5</t>
  </si>
  <si>
    <t>3_2_6</t>
  </si>
  <si>
    <t>3_2_7</t>
  </si>
  <si>
    <t>3_2_8</t>
  </si>
  <si>
    <t>3_2_9</t>
  </si>
  <si>
    <t>3_2_10</t>
  </si>
  <si>
    <t>3_2_11</t>
  </si>
  <si>
    <t>3_2_12</t>
  </si>
  <si>
    <t>3_2_13</t>
  </si>
  <si>
    <t>3_2_14</t>
  </si>
  <si>
    <t>3_2_15</t>
  </si>
  <si>
    <t>3_2_16</t>
  </si>
  <si>
    <t>3_2_17</t>
  </si>
  <si>
    <t>3_2_18</t>
  </si>
  <si>
    <t>4_1_1</t>
  </si>
  <si>
    <t>4_1_2</t>
  </si>
  <si>
    <t>4_1_3</t>
  </si>
  <si>
    <t>4_1_4</t>
  </si>
  <si>
    <t>4_1_5</t>
  </si>
  <si>
    <t>4_1_6</t>
  </si>
  <si>
    <t>4_1_7</t>
  </si>
  <si>
    <t>4_1_8</t>
  </si>
  <si>
    <t>4_1_9</t>
  </si>
  <si>
    <t>4_1_20</t>
  </si>
  <si>
    <t>4_1_10</t>
  </si>
  <si>
    <t>4_1_11</t>
  </si>
  <si>
    <t>4_1_12</t>
  </si>
  <si>
    <t>4_1_13</t>
  </si>
  <si>
    <t>4_1_14</t>
  </si>
  <si>
    <t>4_1_15</t>
  </si>
  <si>
    <t>4_1_16</t>
  </si>
  <si>
    <t>4_1_17</t>
  </si>
  <si>
    <t>4_1_18</t>
  </si>
  <si>
    <t>4_1_19</t>
  </si>
  <si>
    <t>4_1_21</t>
  </si>
  <si>
    <t>4_1_22</t>
  </si>
  <si>
    <t>4_1_23</t>
  </si>
  <si>
    <t>4_2_1</t>
  </si>
  <si>
    <t>4_2_2</t>
  </si>
  <si>
    <t>4_2_3</t>
  </si>
  <si>
    <t>4_2_4</t>
  </si>
  <si>
    <t>4_2_5</t>
  </si>
  <si>
    <t>4_2_6</t>
  </si>
  <si>
    <t>4_2_7</t>
  </si>
  <si>
    <t>4_2_8</t>
  </si>
  <si>
    <t>4_2_9</t>
  </si>
  <si>
    <t>4_2_10</t>
  </si>
  <si>
    <t>4_2_11</t>
  </si>
  <si>
    <t>4_2_12</t>
  </si>
  <si>
    <t>4_2_13</t>
  </si>
  <si>
    <t>4_2_14</t>
  </si>
  <si>
    <t>4_2_15</t>
  </si>
  <si>
    <t>4_2_16</t>
  </si>
  <si>
    <t>4_2_17</t>
  </si>
  <si>
    <t>4_2_18</t>
  </si>
  <si>
    <t>4_2_19</t>
  </si>
  <si>
    <t>4_2_20</t>
  </si>
  <si>
    <t>4_2_21</t>
  </si>
  <si>
    <t>4_2_22</t>
  </si>
  <si>
    <t>4_2_23</t>
  </si>
  <si>
    <t>4_3_1</t>
  </si>
  <si>
    <t>4_3_2</t>
  </si>
  <si>
    <t>4_3_3</t>
  </si>
  <si>
    <t>4_3_4</t>
  </si>
  <si>
    <t>4_3_5</t>
  </si>
  <si>
    <t>4_3_6</t>
  </si>
  <si>
    <t>4_3_7</t>
  </si>
  <si>
    <t>4_3_8</t>
  </si>
  <si>
    <t>4_3_9</t>
  </si>
  <si>
    <t>4_3_10</t>
  </si>
  <si>
    <t>4_3_11</t>
  </si>
  <si>
    <t>4_3_12</t>
  </si>
  <si>
    <t>4_3_13</t>
  </si>
  <si>
    <t>4_3_14</t>
  </si>
  <si>
    <t>4_3_15</t>
  </si>
  <si>
    <t>4_3_16</t>
  </si>
  <si>
    <t>4_3_17</t>
  </si>
  <si>
    <t>4_3_18</t>
  </si>
  <si>
    <t>4_4_1</t>
  </si>
  <si>
    <t>4_4_2</t>
  </si>
  <si>
    <t>4_4_4</t>
  </si>
  <si>
    <t>4_4_5</t>
  </si>
  <si>
    <t>4_4_6</t>
  </si>
  <si>
    <t>4_4_8</t>
  </si>
  <si>
    <t>4_4_9</t>
  </si>
  <si>
    <t>4_4_10</t>
  </si>
  <si>
    <t>4_4_12</t>
  </si>
  <si>
    <t>4_4_13</t>
  </si>
  <si>
    <t>4_4_14</t>
  </si>
  <si>
    <t>4_4_16</t>
  </si>
  <si>
    <t>4_5_1</t>
  </si>
  <si>
    <t>4_5_2</t>
  </si>
  <si>
    <t>4_5_3</t>
  </si>
  <si>
    <t>4_5_4</t>
  </si>
  <si>
    <t>4_5_5</t>
  </si>
  <si>
    <t>4_5_6</t>
  </si>
  <si>
    <t>4_5_7</t>
  </si>
  <si>
    <t>4_5_8</t>
  </si>
  <si>
    <t>4_5_9</t>
  </si>
  <si>
    <t>4_5_10</t>
  </si>
  <si>
    <t>4_5_11</t>
  </si>
  <si>
    <t>4_5_12</t>
  </si>
  <si>
    <t>4_5_13</t>
  </si>
  <si>
    <t>4_5_14</t>
  </si>
  <si>
    <t>4_5_15</t>
  </si>
  <si>
    <t>4_5_16</t>
  </si>
  <si>
    <t>4_5_17</t>
  </si>
  <si>
    <t>4_5_18</t>
  </si>
  <si>
    <t>4_6_1</t>
  </si>
  <si>
    <t>4_6_2</t>
  </si>
  <si>
    <t>4_6_3</t>
  </si>
  <si>
    <t>4_6_4</t>
  </si>
  <si>
    <t>4_6_5</t>
  </si>
  <si>
    <t>4_6_6</t>
  </si>
  <si>
    <t>4_6_7</t>
  </si>
  <si>
    <t>4_6_8</t>
  </si>
  <si>
    <t>4_6_9</t>
  </si>
  <si>
    <t>4_6_10</t>
  </si>
  <si>
    <t>4_6_11</t>
  </si>
  <si>
    <t>4_6_12</t>
  </si>
  <si>
    <t>4_6_13</t>
  </si>
  <si>
    <t>4_6_14</t>
  </si>
  <si>
    <t>4_6_15</t>
  </si>
  <si>
    <t>4_6_17</t>
  </si>
  <si>
    <t>4_6_16</t>
  </si>
  <si>
    <t>4_6_18</t>
  </si>
  <si>
    <t>4_7_1</t>
  </si>
  <si>
    <t>4_7_2</t>
  </si>
  <si>
    <t>4_7_3</t>
  </si>
  <si>
    <t>4_7_4</t>
  </si>
  <si>
    <t>4_7_5</t>
  </si>
  <si>
    <t>4_7_6</t>
  </si>
  <si>
    <t>4_7_7</t>
  </si>
  <si>
    <t>4_7_8</t>
  </si>
  <si>
    <t>4_7_9</t>
  </si>
  <si>
    <t>4_7_10</t>
  </si>
  <si>
    <t>4_7_11</t>
  </si>
  <si>
    <t>4_7_12</t>
  </si>
  <si>
    <t>4_7_13</t>
  </si>
  <si>
    <t>4_7_14</t>
  </si>
  <si>
    <t>4_7_15</t>
  </si>
  <si>
    <t>Please mark with an 'X' if you are instead submitting innovations by separate Word file:</t>
  </si>
  <si>
    <t>Top 5</t>
  </si>
  <si>
    <t>2_4_1</t>
  </si>
  <si>
    <t>2_4_2</t>
  </si>
  <si>
    <t>2_4_3</t>
  </si>
  <si>
    <t>2_4_4</t>
  </si>
  <si>
    <t>2_4_5</t>
  </si>
  <si>
    <t>2_4_6</t>
  </si>
  <si>
    <t>2_4_7</t>
  </si>
  <si>
    <t>2_4_8</t>
  </si>
  <si>
    <t>2_4_9</t>
  </si>
  <si>
    <t>2_4_10</t>
  </si>
  <si>
    <t>Please use dropdown</t>
  </si>
  <si>
    <t>Banks' claims on insurance companies
(Note 2)</t>
  </si>
  <si>
    <t>Banks' liabilities to insurance companies
(Note 2)</t>
  </si>
  <si>
    <t>Banks' claims on pension funds
(Note 2)</t>
  </si>
  <si>
    <t>Banks' liabilities to pension funds
(Note 2)</t>
  </si>
  <si>
    <t>Col 4 claims on Col 7</t>
  </si>
  <si>
    <t>Col 4 liabilities to Col 7</t>
  </si>
  <si>
    <t>Col 4 claims on Col 8</t>
  </si>
  <si>
    <t>Col 4 liabilities to Col 8</t>
  </si>
  <si>
    <t>Col 11 claims on Col 7</t>
  </si>
  <si>
    <t>Col 11 liabilities to Col 7</t>
  </si>
  <si>
    <t>Col 11 claims on Col 8</t>
  </si>
  <si>
    <t>Col 11 liabilities to Col 8</t>
  </si>
  <si>
    <t>3_1_13</t>
  </si>
  <si>
    <t>3_1_14</t>
  </si>
  <si>
    <t>3_1_15</t>
  </si>
  <si>
    <t>3_1_16</t>
  </si>
  <si>
    <t>3_1_17</t>
  </si>
  <si>
    <t>3_1_18</t>
  </si>
  <si>
    <t>3_1_19</t>
  </si>
  <si>
    <t>3_1_20</t>
  </si>
  <si>
    <r>
      <t>of which</t>
    </r>
    <r>
      <rPr>
        <sz val="10"/>
        <color indexed="8"/>
        <rFont val="Arial"/>
        <family val="2"/>
      </rPr>
      <t xml:space="preserve">: banks
</t>
    </r>
  </si>
  <si>
    <t xml:space="preserve">(1) To be completed on a best-efforts basis. </t>
  </si>
  <si>
    <t>Total liabilities (Note 1)</t>
  </si>
  <si>
    <r>
      <t xml:space="preserve">Trust companies
</t>
    </r>
    <r>
      <rPr>
        <sz val="10"/>
        <color theme="1"/>
        <rFont val="Arial"/>
        <family val="2"/>
      </rPr>
      <t>(Note 6)</t>
    </r>
  </si>
  <si>
    <r>
      <t xml:space="preserve">Finance companies
</t>
    </r>
    <r>
      <rPr>
        <sz val="10"/>
        <color theme="1"/>
        <rFont val="Arial"/>
        <family val="2"/>
      </rPr>
      <t>(Note 6)</t>
    </r>
  </si>
  <si>
    <r>
      <t xml:space="preserve">Structured finance vehicles
</t>
    </r>
    <r>
      <rPr>
        <sz val="10"/>
        <color theme="1"/>
        <rFont val="Arial"/>
        <family val="2"/>
      </rPr>
      <t>(Note 6)</t>
    </r>
  </si>
  <si>
    <t>2_2_17</t>
  </si>
  <si>
    <t>2_2_18</t>
  </si>
  <si>
    <t>2_2_19</t>
  </si>
  <si>
    <t>2_2_20</t>
  </si>
  <si>
    <t>2_2_21</t>
  </si>
  <si>
    <t>2_2_22</t>
  </si>
  <si>
    <t>Insurance companies' liabilities to pension funds
(Note 2)</t>
  </si>
  <si>
    <t>Insurance companies' claims on pension funds
(Note 2)</t>
  </si>
  <si>
    <t>Col 7 claims on Col 8</t>
  </si>
  <si>
    <t>Col 7 liabilities to Col 8</t>
  </si>
  <si>
    <t>3_1_21</t>
  </si>
  <si>
    <t>3_1_22</t>
  </si>
  <si>
    <t>3_1_23</t>
  </si>
  <si>
    <t>3_1_24</t>
  </si>
  <si>
    <t>Other investment funds</t>
  </si>
  <si>
    <t>Structured finance vehicles</t>
  </si>
  <si>
    <t>(4) On a best efforts basis.</t>
  </si>
  <si>
    <r>
      <t xml:space="preserve">MMFs </t>
    </r>
    <r>
      <rPr>
        <sz val="10"/>
        <color theme="1"/>
        <rFont val="Arial"/>
        <family val="2"/>
      </rPr>
      <t xml:space="preserve">(Note 4) </t>
    </r>
  </si>
  <si>
    <r>
      <t xml:space="preserve">Trust Companies </t>
    </r>
    <r>
      <rPr>
        <sz val="10"/>
        <color theme="1"/>
        <rFont val="Arial"/>
        <family val="2"/>
      </rPr>
      <t>(Note 4)</t>
    </r>
  </si>
  <si>
    <r>
      <t xml:space="preserve">Structured finance vehicles </t>
    </r>
    <r>
      <rPr>
        <sz val="10"/>
        <color theme="1"/>
        <rFont val="Arial"/>
        <family val="2"/>
      </rPr>
      <t>(Note 4)</t>
    </r>
  </si>
  <si>
    <t>2_1_17</t>
  </si>
  <si>
    <t>2_1_18</t>
  </si>
  <si>
    <t>2_1_19</t>
  </si>
  <si>
    <t>2_1_20</t>
  </si>
  <si>
    <t>2_1_21</t>
  </si>
  <si>
    <t>2_1_22</t>
  </si>
  <si>
    <t>Money Market Funds (MMFs)</t>
  </si>
  <si>
    <t>Other investments funds</t>
  </si>
  <si>
    <t>Trust companies</t>
  </si>
  <si>
    <t>Finance companies</t>
  </si>
  <si>
    <t>Broker-dealers</t>
  </si>
  <si>
    <t>2_4_11</t>
  </si>
  <si>
    <t>2_4_12</t>
  </si>
  <si>
    <t>2_4_13</t>
  </si>
  <si>
    <t>= (2 + 15) / (1 + 14)</t>
  </si>
  <si>
    <r>
      <t>of which</t>
    </r>
    <r>
      <rPr>
        <sz val="10"/>
        <color indexed="8"/>
        <rFont val="Arial"/>
        <family val="2"/>
      </rPr>
      <t>: deposits
(Note 5)</t>
    </r>
  </si>
  <si>
    <t>2_1_23</t>
  </si>
  <si>
    <t>2_1_24</t>
  </si>
  <si>
    <t>2_1_25</t>
  </si>
  <si>
    <t>2_1_26</t>
  </si>
  <si>
    <t>2_1_27</t>
  </si>
  <si>
    <t>2_1_28</t>
  </si>
  <si>
    <t>2_1_29</t>
  </si>
  <si>
    <t>2_1_30</t>
  </si>
  <si>
    <t>2_1_31</t>
  </si>
  <si>
    <t>2_1_32</t>
  </si>
  <si>
    <t>2_1_33</t>
  </si>
  <si>
    <t>(2) See Table 1 Row i of SBEG/2018/75.</t>
  </si>
  <si>
    <t>(3) See Table 1 Row ii of SBEG/2018/75. This category is a subset of "Credit Assets".</t>
  </si>
  <si>
    <t>*: Proxies and estimates are acceptable if hard data are not available. Claims are defined in SBEG/2018/75 Table 2.</t>
  </si>
  <si>
    <t>Table 1 - Supplementary Template</t>
  </si>
  <si>
    <t>Category</t>
  </si>
  <si>
    <t>Definition</t>
  </si>
  <si>
    <t>i</t>
  </si>
  <si>
    <t>Credit Assets</t>
  </si>
  <si>
    <r>
      <t xml:space="preserve">Credit assets include </t>
    </r>
    <r>
      <rPr>
        <b/>
        <sz val="12"/>
        <color theme="1"/>
        <rFont val="Times New Roman"/>
        <family val="1"/>
      </rPr>
      <t>debt securities</t>
    </r>
    <r>
      <rPr>
        <sz val="12"/>
        <color theme="1"/>
        <rFont val="Times New Roman"/>
        <family val="1"/>
      </rPr>
      <t xml:space="preserve">, </t>
    </r>
    <r>
      <rPr>
        <b/>
        <sz val="12"/>
        <color theme="1"/>
        <rFont val="Times New Roman"/>
        <family val="1"/>
      </rPr>
      <t>loans</t>
    </r>
    <r>
      <rPr>
        <sz val="12"/>
        <color theme="1"/>
        <rFont val="Times New Roman"/>
        <family val="1"/>
      </rPr>
      <t xml:space="preserve"> and </t>
    </r>
    <r>
      <rPr>
        <b/>
        <sz val="12"/>
        <color theme="1"/>
        <rFont val="Times New Roman"/>
        <family val="1"/>
      </rPr>
      <t>cash on deposit</t>
    </r>
    <r>
      <rPr>
        <sz val="12"/>
        <color theme="1"/>
        <rFont val="Times New Roman"/>
        <family val="1"/>
      </rPr>
      <t>.</t>
    </r>
  </si>
  <si>
    <t xml:space="preserve">Debt securities are negotiable instruments serving as evidence of a debt (see SNA 2008 Paragraph 11.64). They include bills, bonds, negotiable certificates of deposit, commercial paper, debentures, asset-backed securities, and similar instruments normally traded in the financial markets, Treasury bills, negotiable certificates of deposit, bankers’ acceptances and commercial paper. </t>
  </si>
  <si>
    <t xml:space="preserve">Bills are securities that give the holders the unconditional rights to receive stated fixed sums on a specified date. Bills are issued and usually traded in organized markets at discounts to face value that depend on the rate of interest and the time to maturity. </t>
  </si>
  <si>
    <t>Bonds and debentures are securities that give the holders the unconditional right to fixed payments or contractually determined variable payments, that is, the earning of interest is not dependent on earnings of the debtors. Bonds and debentures also give holders the unconditional rights to fixed sums as payments to the creditor on a specified date or dates.</t>
  </si>
  <si>
    <t xml:space="preserve">Shares of credit-related investment funds should not be included in this category as granular-enough data is likely not available across jurisdictions and this category could therefore be a source of inconsistency in submissions.  </t>
  </si>
  <si>
    <t xml:space="preserve">Loans include overdrafts, instalment loans, hire-purchase credit and loans to finance trade credit (see SNA 2008 Paragraph 11.72). Claims on or liabilities to the IMF that are in the form of loans are also included. An overdraft arising from the overdraft facility of a transferable deposit account is classified as a loan. However, undrawn lines of credit are not recognized as a liability as they are contingent. </t>
  </si>
  <si>
    <t>Securities, gold swaps and financing by means of a financial lease may also be classified as loans. Securities repurchase agreements (e.g. reverse repos) are included in the loans category (and are collected separately within the supplementary template).</t>
  </si>
  <si>
    <t>Accounts receivable/payable, which are treated as a separate category of financial assets, and loans that have become debt securities are also excluded from loans.</t>
  </si>
  <si>
    <t>Transferrable deposits and other deposits are also included in this category, as a credit exposure to banks (see SNA 2008 Paragraph 11.54 and Paragraph 11.59).</t>
  </si>
  <si>
    <t>ii</t>
  </si>
  <si>
    <t xml:space="preserve">The category of loans includes overdrafts, instalment loans, hire-purchase credit and loans to finance trade credit. Claims on or liabilities to the IMF that are in the form of loans are also included. An overdraft arising from the overdraft facility of a transferable deposit account is classified as a loan. However, undrawn lines of credit are not recognized as a liability as they are contingent. </t>
  </si>
  <si>
    <r>
      <t xml:space="preserve">Securities, gold swaps and financing by means of a financial lease may also be classified as loans. </t>
    </r>
    <r>
      <rPr>
        <b/>
        <sz val="12"/>
        <color theme="1"/>
        <rFont val="Times New Roman"/>
        <family val="1"/>
      </rPr>
      <t>This category does not include securities repurchase agreements.</t>
    </r>
  </si>
  <si>
    <t>iii</t>
  </si>
  <si>
    <t>Transferrable deposits and other deposits are included in this category, as a credit exposure to banks (see SNA 2008 Paragraph 11.54 and Paragraph 11.59).</t>
  </si>
  <si>
    <t>iv</t>
  </si>
  <si>
    <t>SFT assets</t>
  </si>
  <si>
    <t>A securities repurchase agreement is an arrangement involving the provision of securities in exchange for cash with a commitment to repurchase the same or similar securities at a fixed price either on a specified future date (often one or a few days hence, but also further in the future) or with an “open” maturity.</t>
  </si>
  <si>
    <t>Repo assets arise as a result of an entity’s reverse repo transactions (i.e. they are related to repo transactions on the buyer’s (collateral-taker, cash provider) balance sheet). Repo assets include: the assets received in a repo transaction (including the assets received in a bilateral or tri-party transaction, both cleared and non-cleared). This category also includes securities lending transactions for which cash is collected as collateral.</t>
  </si>
  <si>
    <t>v</t>
  </si>
  <si>
    <t>SFT liabilities</t>
  </si>
  <si>
    <t xml:space="preserve">Repo liabilities are represented as a liability on the repo seller’s (collateral-provider, cash taker) balance sheet). </t>
  </si>
  <si>
    <t>Repo liabilities include: repo-related liabilities (including the liabilities resulting from bilateral and tri-party transactions, both cleared and non-cleared). This category also includes securities borrowing transactions for which cash is posted as collateral.</t>
  </si>
  <si>
    <t>vi</t>
  </si>
  <si>
    <t>Wholesale funding</t>
  </si>
  <si>
    <t>Deposits provided by retail customers and funding provided by small business customers are excluded.</t>
  </si>
  <si>
    <t>Repo transactions are included in this category (as they are collected separately within the supplementary template).</t>
  </si>
  <si>
    <t>vii</t>
  </si>
  <si>
    <t xml:space="preserve">This includes all wholesale funding with a residual maturity of less than 12 months. If residual maturity is not available, please use maturity at issuance and include a note in your template. </t>
  </si>
  <si>
    <t>Table 2 - Interconnectedness Template</t>
  </si>
  <si>
    <t>Claims on</t>
  </si>
  <si>
    <t>Claims include balance sheet asset exposures that arise through credit provision (e.g. loans, bonds held, cash on deposits, trade credit/loans, reverse repos) and investment in equity.</t>
  </si>
  <si>
    <t>Liabilities to</t>
  </si>
  <si>
    <t>Liabilities include [balance sheet] liability exposures that arise from borrowing activity (e.g. loans, deposits (where applicable), trade credit, repos).</t>
  </si>
  <si>
    <t>Table 3 – Risk metrics assets</t>
  </si>
  <si>
    <t>Data item</t>
  </si>
  <si>
    <t xml:space="preserve">Gross notional exposure (GNE) </t>
  </si>
  <si>
    <t xml:space="preserve">Credit assets </t>
  </si>
  <si>
    <r>
      <t>Credit assets</t>
    </r>
    <r>
      <rPr>
        <b/>
        <i/>
        <sz val="12"/>
        <color rgb="FF000000"/>
        <rFont val="Times New Roman"/>
        <family val="1"/>
      </rPr>
      <t xml:space="preserve"> of which</t>
    </r>
    <r>
      <rPr>
        <b/>
        <sz val="12"/>
        <color rgb="FF000000"/>
        <rFont val="Times New Roman"/>
        <family val="1"/>
      </rPr>
      <t xml:space="preserve">: loans </t>
    </r>
  </si>
  <si>
    <t>viii</t>
  </si>
  <si>
    <t xml:space="preserve">Liquid assets (broad definition) </t>
  </si>
  <si>
    <t>ix</t>
  </si>
  <si>
    <t>Liquid assets (narrow definition)</t>
  </si>
  <si>
    <t>x</t>
  </si>
  <si>
    <t>Table 4: Risk metrics liabilities and equity</t>
  </si>
  <si>
    <t xml:space="preserve">Net Asset Value (NAV) </t>
  </si>
  <si>
    <t>Equity</t>
  </si>
  <si>
    <t>Table 5 – Off-balance sheet items</t>
  </si>
  <si>
    <t>Prudential consolidation indicator</t>
  </si>
  <si>
    <t xml:space="preserve">Total or sample indicator </t>
  </si>
  <si>
    <t xml:space="preserve">Shareholders' equity (≤ 12 months) </t>
  </si>
  <si>
    <t xml:space="preserve">Shareholders' equity (&gt; 12 months) </t>
  </si>
  <si>
    <t xml:space="preserve">Short-term liabilities (≤ 12 months) </t>
  </si>
  <si>
    <t xml:space="preserve">Long-term liabilities (&gt; 12 months) </t>
  </si>
  <si>
    <t xml:space="preserve">Short-term liabilities (≤ 30 days) </t>
  </si>
  <si>
    <t xml:space="preserve">Shareholders' equity (≤ 30 days) </t>
  </si>
  <si>
    <t xml:space="preserve">Short-term assets (≤ 3 months) </t>
  </si>
  <si>
    <t xml:space="preserve">Short-term assets (≤ 12 months) </t>
  </si>
  <si>
    <t>Long-term assets (&gt; 12 months)</t>
  </si>
  <si>
    <t>SNA 2008:</t>
  </si>
  <si>
    <t xml:space="preserve">https://unstats.un.org/unsd/nationalaccount/docs/sna2008.pdf </t>
  </si>
  <si>
    <r>
      <rPr>
        <b/>
        <i/>
        <sz val="12"/>
        <color theme="1"/>
        <rFont val="Times New Roman"/>
        <family val="1"/>
      </rPr>
      <t xml:space="preserve">Wholesale funding of which: </t>
    </r>
    <r>
      <rPr>
        <b/>
        <sz val="12"/>
        <color theme="1"/>
        <rFont val="Times New Roman"/>
        <family val="1"/>
      </rPr>
      <t>short-term</t>
    </r>
  </si>
  <si>
    <r>
      <rPr>
        <b/>
        <i/>
        <sz val="12"/>
        <color rgb="FF000000"/>
        <rFont val="Times New Roman"/>
        <family val="1"/>
      </rPr>
      <t>of which</t>
    </r>
    <r>
      <rPr>
        <b/>
        <sz val="12"/>
        <color rgb="FF000000"/>
        <rFont val="Times New Roman"/>
        <family val="1"/>
      </rPr>
      <t xml:space="preserve">: credit risk exposure type </t>
    </r>
  </si>
  <si>
    <t xml:space="preserve">For your convenience, the definitions included on this sheet are copied and pasted from SBEG/2018/75. </t>
  </si>
  <si>
    <t>Credit assets of which: loans</t>
  </si>
  <si>
    <t>Credit assets of which: deposits</t>
  </si>
  <si>
    <t>The absolute sum of all long and short off-balance sheet positions (i.e. the gross notional exposure). If this is not available, please include net exposure and provide an explanatory note.</t>
  </si>
  <si>
    <t>Off-balance sheet credit risk exposures, e.g. due to contingent liabilities such as credit guarantees or lines of credit, and where applicable, credit default swaps (CDS).</t>
  </si>
  <si>
    <t>If, for some entity types, it is not feasible to report data for all entitles per each type (net of prudential consolidation), please report weighted averages of a sample pool and specify in the 'total or sample indicator' cell how the sample has been selected (e.g. how many entities are in the sample and their size (like assets in percentage of the entity type assets or in absolute terms), if the sample consists of the top ten entities, by total financial assets, or if it was constructed by randomly sampling from both tails of the distribution).</t>
  </si>
  <si>
    <t>If, for some entity types, it is not feasible to break out prudential consolidation, please report data for all entities within that entity type and indicate the approach you have taken.</t>
  </si>
  <si>
    <r>
      <t xml:space="preserve">Please provide a written comment. For example, </t>
    </r>
    <r>
      <rPr>
        <i/>
        <sz val="12"/>
        <color theme="1"/>
        <rFont val="Times New Roman"/>
        <family val="1"/>
      </rPr>
      <t>“As the available data does not allow for a focus on non-prudentially consolidated entities, we have instead provided data covering all entities”</t>
    </r>
    <r>
      <rPr>
        <sz val="12"/>
        <color theme="1"/>
        <rFont val="Times New Roman"/>
        <family val="1"/>
      </rPr>
      <t xml:space="preserve">. </t>
    </r>
  </si>
  <si>
    <r>
      <t>Please provide a written comment. For example, “</t>
    </r>
    <r>
      <rPr>
        <i/>
        <sz val="12"/>
        <color theme="1"/>
        <rFont val="Times New Roman"/>
        <family val="1"/>
      </rPr>
      <t>Total off-balance sheet items were not available, so we have instead provided the total off-balance sheet items for the top 10 entities”</t>
    </r>
    <r>
      <rPr>
        <sz val="12"/>
        <color theme="1"/>
        <rFont val="Times New Roman"/>
        <family val="1"/>
      </rPr>
      <t>.</t>
    </r>
    <r>
      <rPr>
        <i/>
        <sz val="12"/>
        <color theme="1"/>
        <rFont val="Times New Roman"/>
        <family val="1"/>
      </rPr>
      <t xml:space="preserve">  </t>
    </r>
  </si>
  <si>
    <t>This category is defined in Table 1 Row v.</t>
  </si>
  <si>
    <t>This includes equity investment by parent companies.</t>
  </si>
  <si>
    <t>Loans and other funding from the parent company.</t>
  </si>
  <si>
    <t>Total shareholder’s equity (the residual interest in the assets of the entity after deducting all its liabilities).</t>
  </si>
  <si>
    <t>Liabilities whose remaining time to maturity exceeds 12 months.</t>
  </si>
  <si>
    <r>
      <t xml:space="preserve">Please include repo liabilities whose maturity is </t>
    </r>
    <r>
      <rPr>
        <b/>
        <sz val="12"/>
        <color rgb="FF000000"/>
        <rFont val="Times New Roman"/>
        <family val="1"/>
      </rPr>
      <t xml:space="preserve">&gt; </t>
    </r>
    <r>
      <rPr>
        <sz val="12"/>
        <color theme="1"/>
        <rFont val="Times New Roman"/>
        <family val="1"/>
      </rPr>
      <t>12 months.</t>
    </r>
  </si>
  <si>
    <t>Liabilities whose remaining time to maturity are less than or equal to 12 months.</t>
  </si>
  <si>
    <r>
      <t xml:space="preserve">Please include repo liabilities whose maturity is </t>
    </r>
    <r>
      <rPr>
        <b/>
        <sz val="12"/>
        <color rgb="FF000000"/>
        <rFont val="Times New Roman"/>
        <family val="1"/>
      </rPr>
      <t xml:space="preserve">≤ </t>
    </r>
    <r>
      <rPr>
        <sz val="12"/>
        <color theme="1"/>
        <rFont val="Times New Roman"/>
        <family val="1"/>
      </rPr>
      <t>12 months.</t>
    </r>
  </si>
  <si>
    <t>Liabilities whose remaining time to maturity are less than or equal to 30 days.</t>
  </si>
  <si>
    <r>
      <t>This category is a subset of “</t>
    </r>
    <r>
      <rPr>
        <sz val="12"/>
        <color rgb="FF000000"/>
        <rFont val="Times New Roman"/>
        <family val="1"/>
      </rPr>
      <t>Short-term liabilities (≤ 12 months)</t>
    </r>
    <r>
      <rPr>
        <sz val="12"/>
        <color theme="1"/>
        <rFont val="Times New Roman"/>
        <family val="1"/>
      </rPr>
      <t>”.</t>
    </r>
  </si>
  <si>
    <r>
      <t xml:space="preserve">Please include repo liabilities whose maturity is </t>
    </r>
    <r>
      <rPr>
        <b/>
        <sz val="12"/>
        <color rgb="FF000000"/>
        <rFont val="Times New Roman"/>
        <family val="1"/>
      </rPr>
      <t xml:space="preserve">≤ </t>
    </r>
    <r>
      <rPr>
        <sz val="12"/>
        <color theme="1"/>
        <rFont val="Times New Roman"/>
        <family val="1"/>
      </rPr>
      <t>30 days months.</t>
    </r>
  </si>
  <si>
    <t>Net assets attributable to investors</t>
  </si>
  <si>
    <t>Shareholders’ equity with a remaining time to maturity exceeding 12 months.</t>
  </si>
  <si>
    <t>Shareholders’ equity with a remaining time to maturity less than or equal to 12 months.</t>
  </si>
  <si>
    <t>Shareholders’ equity with a remaining time to maturity less than or equal to 30 days.</t>
  </si>
  <si>
    <r>
      <t>This category is a subset of “</t>
    </r>
    <r>
      <rPr>
        <sz val="12"/>
        <color rgb="FF000000"/>
        <rFont val="Times New Roman"/>
        <family val="1"/>
      </rPr>
      <t>Shareholders' equity (≤ 12 months)</t>
    </r>
    <r>
      <rPr>
        <sz val="12"/>
        <color theme="1"/>
        <rFont val="Times New Roman"/>
        <family val="1"/>
      </rPr>
      <t>”.</t>
    </r>
  </si>
  <si>
    <t xml:space="preserve">Total gross financial assets under management. [1: For real estate funds and REITS this includes total assets.] </t>
  </si>
  <si>
    <t xml:space="preserve">Please use total assets if financial assets are not available and indicate this in a note. </t>
  </si>
  <si>
    <t>For broker-dealers, total assets should be net of segregated trust assets.</t>
  </si>
  <si>
    <t>The absolute sum of all long and short positions, including gross notional value for derivatives.</t>
  </si>
  <si>
    <t xml:space="preserve">This category is defined in Table 1, Row (i).  </t>
  </si>
  <si>
    <t>This category is defined in Table 1, Row ii</t>
  </si>
  <si>
    <t>This category is a subset of “Credit assets” (Row iii of this table)</t>
  </si>
  <si>
    <t xml:space="preserve">Financial assets whose remaining time to maturity exceeds 12 months. If remaining time to maturity is not available, please use maturity-at-issuance. </t>
  </si>
  <si>
    <t>This category should include investments in equity assets not meeting the Basel III criteria to be included in the broad measure of liquidity (except for those with a stated or expected maturity of 12 months or less such as some types of convertible preferred equity).</t>
  </si>
  <si>
    <t>Please include repo assets whose maturity is &gt;12 months.</t>
  </si>
  <si>
    <r>
      <t xml:space="preserve">This category should include deposits redeemable in </t>
    </r>
    <r>
      <rPr>
        <b/>
        <sz val="12"/>
        <color rgb="FF000000"/>
        <rFont val="Times New Roman"/>
        <family val="1"/>
      </rPr>
      <t xml:space="preserve">&gt; </t>
    </r>
    <r>
      <rPr>
        <sz val="12"/>
        <color theme="1"/>
        <rFont val="Times New Roman"/>
        <family val="1"/>
      </rPr>
      <t>12 months</t>
    </r>
  </si>
  <si>
    <t xml:space="preserve">Financial assets whose remaining time to maturity is less than or equal to 12 months. If remaining time to maturity is not available, please use maturity-at-issuance. </t>
  </si>
  <si>
    <r>
      <t xml:space="preserve">This category should include deposits redeemable in </t>
    </r>
    <r>
      <rPr>
        <b/>
        <sz val="12"/>
        <color rgb="FF000000"/>
        <rFont val="Times New Roman"/>
        <family val="1"/>
      </rPr>
      <t xml:space="preserve">≤ </t>
    </r>
    <r>
      <rPr>
        <sz val="12"/>
        <color theme="1"/>
        <rFont val="Times New Roman"/>
        <family val="1"/>
      </rPr>
      <t>12 months.</t>
    </r>
  </si>
  <si>
    <r>
      <t xml:space="preserve">Please include repo assets whose maturity is </t>
    </r>
    <r>
      <rPr>
        <b/>
        <sz val="12"/>
        <color rgb="FF000000"/>
        <rFont val="Times New Roman"/>
        <family val="1"/>
      </rPr>
      <t xml:space="preserve">≤ </t>
    </r>
    <r>
      <rPr>
        <sz val="12"/>
        <color theme="1"/>
        <rFont val="Times New Roman"/>
        <family val="1"/>
      </rPr>
      <t>12 months.</t>
    </r>
  </si>
  <si>
    <r>
      <t>This category should include assets included in “</t>
    </r>
    <r>
      <rPr>
        <sz val="12"/>
        <color rgb="FF000000"/>
        <rFont val="Times New Roman"/>
        <family val="1"/>
      </rPr>
      <t>Short-term assets (≤ 3 months)</t>
    </r>
    <r>
      <rPr>
        <sz val="12"/>
        <color theme="1"/>
        <rFont val="Times New Roman"/>
        <family val="1"/>
      </rPr>
      <t>”.</t>
    </r>
  </si>
  <si>
    <t>Financial assets whose remaining time to maturity is less than or equal to 3 months. If remaining time to maturity is not available, please use maturity-at-issuance.</t>
  </si>
  <si>
    <t>This category should include cash, cash equivalents and deposits redeemable within three months.</t>
  </si>
  <si>
    <r>
      <t xml:space="preserve">Please include repo assets whose maturity is </t>
    </r>
    <r>
      <rPr>
        <b/>
        <sz val="12"/>
        <color rgb="FF000000"/>
        <rFont val="Times New Roman"/>
        <family val="1"/>
      </rPr>
      <t xml:space="preserve">≤ </t>
    </r>
    <r>
      <rPr>
        <sz val="12"/>
        <color rgb="FF000000"/>
        <rFont val="Times New Roman"/>
        <family val="1"/>
      </rPr>
      <t>3</t>
    </r>
    <r>
      <rPr>
        <sz val="12"/>
        <color theme="1"/>
        <rFont val="Times New Roman"/>
        <family val="1"/>
      </rPr>
      <t xml:space="preserve"> months.</t>
    </r>
  </si>
  <si>
    <r>
      <t>This category is a sub-set of “Short-term assets (</t>
    </r>
    <r>
      <rPr>
        <b/>
        <sz val="12"/>
        <color rgb="FF000000"/>
        <rFont val="Times New Roman"/>
        <family val="1"/>
      </rPr>
      <t xml:space="preserve">≤ </t>
    </r>
    <r>
      <rPr>
        <sz val="12"/>
        <color theme="1"/>
        <rFont val="Times New Roman"/>
        <family val="1"/>
      </rPr>
      <t xml:space="preserve">12 months)”. </t>
    </r>
  </si>
  <si>
    <t xml:space="preserve">This category includes liquid assets under the narrow definition (as defined in Row ix of this table). </t>
  </si>
  <si>
    <t>In a narrow definition, liquid assets only include cash and cash equivalents.</t>
  </si>
  <si>
    <t>Liquid assets are considered all assets that can be easily and immediately converted into cash at little or no loss of value during a time of stress, e.g. due to low credit and market risk, ease and certainty of valuation, low correlation with risky assets, listed on a developed and recognised exchange market, and because they are traded on an active and sizable market characterised by the presence of committed market makers, low volatility, and historically flight to quality behaviour (see characteristics and definition of High Quality Liquid Assets (HQLAs) in Par 1, Section II.A in the BCBS' Basel III Liquidity Coverage Ratio for additional guidance, http://www.bis.org/publ/bcbs238.pdf).</t>
  </si>
  <si>
    <t>This category is defined in Table 1 Row iii.</t>
  </si>
  <si>
    <t>In a broad definition, liquid assets include HQLAs, such as cash and equivalents, short-term investments (e.g., investments in money market funds), and government securities with a 0% risk-weight under the Basel III Standardised Approach for credit risk, traded in large, deep and active repo or cash markets with a proven record as a reliable source of liquidity in the markets even during stressed market conditions. Where appropriate and aligned with the Basel framework, assets such as corporate bonds and equities may also be included, subject to the appropriate haircuts. For more details see Paragraphs 49-54 of https://www.bis.org/publ/bcbs238.pdf.</t>
  </si>
  <si>
    <t>If national accounts data are used, the corresponding SNA 2008 codes for transactions in financial assets and liabilities are AF2, AF3 and AF4.</t>
  </si>
  <si>
    <t>If national accounts data are used, the corresponding SNA 2008 code for transactions in financial assets and liabilities is AF4.</t>
  </si>
  <si>
    <t>If national accounts data are used, the corresponding SNA 2008 code for transactions in financial assets and liabilities is AF2.</t>
  </si>
  <si>
    <t xml:space="preserve">Reporting currency : </t>
  </si>
  <si>
    <t>Reporting templates for non-bank financial intermediation exercise</t>
  </si>
  <si>
    <t>Outside narrow measure: Entity types that are assessed NOT to engage in credit intermediation or NOT to engage in any activities as described by the five economic functions</t>
  </si>
  <si>
    <t>Real Estate Investment Trusts (REITs) and RE Funds</t>
  </si>
  <si>
    <t>Broker Dealers</t>
  </si>
  <si>
    <t>2_1_34</t>
  </si>
  <si>
    <t>2_1_35</t>
  </si>
  <si>
    <t>2_1_36</t>
  </si>
  <si>
    <r>
      <t xml:space="preserve">Real Estate Investment Trusts (REITs) and RE Funds
</t>
    </r>
    <r>
      <rPr>
        <sz val="10"/>
        <color theme="1"/>
        <rFont val="Arial"/>
        <family val="2"/>
      </rPr>
      <t>(Note 6)</t>
    </r>
  </si>
  <si>
    <t>2_2_23</t>
  </si>
  <si>
    <t>2_2_24</t>
  </si>
  <si>
    <t>1_1_34</t>
  </si>
  <si>
    <t>1_1_35</t>
  </si>
  <si>
    <t xml:space="preserve">Real Estate Investment Trusts (REITs) and RE Funds
</t>
  </si>
  <si>
    <t>2_3_23</t>
  </si>
  <si>
    <t>2_3_24</t>
  </si>
  <si>
    <t>2_4_14</t>
  </si>
  <si>
    <t>2006
(Note 15)</t>
  </si>
  <si>
    <t>2007
(Note 15)</t>
  </si>
  <si>
    <t>2008
(Note 15)</t>
  </si>
  <si>
    <t>2009
(Note 15)</t>
  </si>
  <si>
    <t>2010
(Note 15)</t>
  </si>
  <si>
    <t>2011
(Note 15)</t>
  </si>
  <si>
    <t>2012
(Note 15)</t>
  </si>
  <si>
    <t>2013
(Note 15)</t>
  </si>
  <si>
    <t>2014
(Note 15)</t>
  </si>
  <si>
    <t>2015
(Note 15)</t>
  </si>
  <si>
    <r>
      <t>of which</t>
    </r>
    <r>
      <rPr>
        <sz val="10"/>
        <color theme="1"/>
        <rFont val="Arial"/>
        <family val="2"/>
      </rPr>
      <t>: largest [5] entities
(Note 16)</t>
    </r>
  </si>
  <si>
    <t>Sample</t>
  </si>
  <si>
    <r>
      <t>Prudential consolidation indicator. Are prudentially consolidated entities included?</t>
    </r>
    <r>
      <rPr>
        <sz val="10"/>
        <color indexed="8"/>
        <rFont val="Arial"/>
        <family val="2"/>
      </rPr>
      <t xml:space="preserve"> (Note 13)</t>
    </r>
  </si>
  <si>
    <t>Col 42</t>
  </si>
  <si>
    <t>Additional Innovations</t>
  </si>
  <si>
    <t>Q1) Please describe the type of entity and the activities it undertakes. What is the approximate size of the entity type? Is this entity type new, or is it an existing entity type engaging in innovative behaviour? How is this entity type or activity changing over time?</t>
  </si>
  <si>
    <t xml:space="preserve">Q2) What type of financial stability risks does this type of entity undertake (e.g. maturity/liquidity transformation, leverage or imperfect credit risk transfer)? </t>
  </si>
  <si>
    <t>Q3) How is this entity type interconnected with the rest of the financial system?</t>
  </si>
  <si>
    <t>Q4) Do you believe this entity type should be classified into the narrow measure? If so, which economic function(s) should this entity type be a part of, and why?</t>
  </si>
  <si>
    <t>Q5) What type of policy tools are available at this stage to address the risks posed by this entity type (i.e. Q2 and Q3), limit the growth of such risks, or to prevent these risks from amplifying stress?</t>
  </si>
  <si>
    <t>Q6) Do you have any other thoughts or comments?</t>
  </si>
  <si>
    <t>Please select which NBFI risks this tool addresses, and describe how the policy tool addresses these risks.</t>
  </si>
  <si>
    <t>Please describe how this policy tool addresses the selected NBFI risks.</t>
  </si>
  <si>
    <t>Please describe how this measure addresses the selected NBFI risks.</t>
  </si>
  <si>
    <t>Col 43</t>
  </si>
  <si>
    <t>in USD million (constant 2018 exchange rate)</t>
  </si>
  <si>
    <t>Financial assets in USD million (at constant 2018 exchange rate)</t>
  </si>
  <si>
    <t>9 definitions</t>
  </si>
  <si>
    <t>6 Innovations and adaptations</t>
  </si>
  <si>
    <t>Brief description of the reasons for classifying outside of the narrow measure</t>
  </si>
  <si>
    <t>(7) This category includes non-bank financial entity types that cannot be classified into a particular economic functions based on their main activity, but that are assessed to at least partly contain activities as described by the five economic functions or for which it was not possible to provide sufficient evidence to warrant their exclusion from the narrow measure.</t>
  </si>
  <si>
    <t>Unallocated: Entity types which (at least partly) contain narrow measure activities but which could not be classified into a specific economic function</t>
  </si>
  <si>
    <t>Brief description of the reasons for the classification as "unallocated"</t>
  </si>
  <si>
    <t>Peer-to-peer lending (ie matching platforms)</t>
  </si>
  <si>
    <t>Crowd-funding to raise mortgage down payments</t>
  </si>
  <si>
    <t>Collateralised Loan Obligations (CLOs)</t>
  </si>
  <si>
    <t>Crypto-asset based lending</t>
  </si>
  <si>
    <t>NBFI (other than CLOs) involvement in leveraged loan markets</t>
  </si>
  <si>
    <t>Check 1: Long- and short-term assets don't add up to Total AUM</t>
  </si>
  <si>
    <t>Check : ST assets (≤12m) should be equal to or higher than ST assets (≤3m)</t>
  </si>
  <si>
    <t>Check 3:Liabilities plus equity don't add up to Total AUM</t>
  </si>
  <si>
    <t>Check 4:ST liabilities (≤12m) should be equal to or higher than ST liabilities (≤30d)</t>
  </si>
  <si>
    <t>Check 5: Liquid assets (broad definition) should be equal to or bigger than Liquid assets (narrow definiton)</t>
  </si>
  <si>
    <t>Check 6: Shareholders' equity (≤12m) should be equal to or larger than Shareholders' equity (≤30d)</t>
  </si>
  <si>
    <t>Please select:</t>
  </si>
  <si>
    <t>5_1_1_1</t>
  </si>
  <si>
    <t>5_1_1_2</t>
  </si>
  <si>
    <t>5_1_1_3</t>
  </si>
  <si>
    <t>5_1_1_4</t>
  </si>
  <si>
    <t>5_1_1_5</t>
  </si>
  <si>
    <t>5_1_1_6</t>
  </si>
  <si>
    <t>5_1_1_7</t>
  </si>
  <si>
    <t>5_1_1_8</t>
  </si>
  <si>
    <t>5_1_1_9</t>
  </si>
  <si>
    <t>5_1_1_10</t>
  </si>
  <si>
    <t>5_1_1_11</t>
  </si>
  <si>
    <t>5_1_1_12</t>
  </si>
  <si>
    <t>5_1_1_13</t>
  </si>
  <si>
    <t>5_1_2_1</t>
  </si>
  <si>
    <t>5_1_2_2</t>
  </si>
  <si>
    <t>5_1_2_3</t>
  </si>
  <si>
    <t>5_1_2_4</t>
  </si>
  <si>
    <t>5_1_2_5</t>
  </si>
  <si>
    <t>5_1_2_6</t>
  </si>
  <si>
    <t>5_1_2_7</t>
  </si>
  <si>
    <t>5_1_2_8</t>
  </si>
  <si>
    <t>5_1_2_9</t>
  </si>
  <si>
    <t>5_1_2_10</t>
  </si>
  <si>
    <t>5_1_2_11</t>
  </si>
  <si>
    <t>5_1_2_12</t>
  </si>
  <si>
    <t>5_1_2_13</t>
  </si>
  <si>
    <t>5_1_3_1</t>
  </si>
  <si>
    <t>5_1_3_2</t>
  </si>
  <si>
    <t>5_1_3_3</t>
  </si>
  <si>
    <t>5_1_3_4</t>
  </si>
  <si>
    <t>5_1_3_5</t>
  </si>
  <si>
    <t>5_1_3_6</t>
  </si>
  <si>
    <t>5_1_3_7</t>
  </si>
  <si>
    <t>5_1_3_8</t>
  </si>
  <si>
    <t>5_1_3_9</t>
  </si>
  <si>
    <t>5_1_3_10</t>
  </si>
  <si>
    <t>5_1_3_11</t>
  </si>
  <si>
    <t>5_1_3_12</t>
  </si>
  <si>
    <t>5_1_3_13</t>
  </si>
  <si>
    <t>5_2_1_1</t>
  </si>
  <si>
    <t>5_2_1_2</t>
  </si>
  <si>
    <t>5_2_1_3</t>
  </si>
  <si>
    <t>5_2_1_4</t>
  </si>
  <si>
    <t>5_2_1_5</t>
  </si>
  <si>
    <t>5_2_1_6</t>
  </si>
  <si>
    <t>5_2_1_7</t>
  </si>
  <si>
    <t>5_2_1_8</t>
  </si>
  <si>
    <t>5_2_1_9</t>
  </si>
  <si>
    <t>5_2_1_10</t>
  </si>
  <si>
    <t>5_2_1_11</t>
  </si>
  <si>
    <t>5_2_1_12</t>
  </si>
  <si>
    <t>5_2_1_13</t>
  </si>
  <si>
    <t>5_2_2_1</t>
  </si>
  <si>
    <t>5_2_2_2</t>
  </si>
  <si>
    <t>5_2_2_3</t>
  </si>
  <si>
    <t>5_2_2_4</t>
  </si>
  <si>
    <t>5_2_2_5</t>
  </si>
  <si>
    <t>5_2_2_6</t>
  </si>
  <si>
    <t>5_2_2_7</t>
  </si>
  <si>
    <t>5_2_2_8</t>
  </si>
  <si>
    <t>5_2_2_9</t>
  </si>
  <si>
    <t>5_2_2_10</t>
  </si>
  <si>
    <t>5_2_2_11</t>
  </si>
  <si>
    <t>5_2_2_12</t>
  </si>
  <si>
    <t>5_2_2_13</t>
  </si>
  <si>
    <t>5_2_3_1</t>
  </si>
  <si>
    <t>5_2_3_2</t>
  </si>
  <si>
    <t>5_2_3_3</t>
  </si>
  <si>
    <t>5_2_3_4</t>
  </si>
  <si>
    <t>5_2_3_5</t>
  </si>
  <si>
    <t>5_2_3_6</t>
  </si>
  <si>
    <t>5_2_3_7</t>
  </si>
  <si>
    <t>5_2_3_8</t>
  </si>
  <si>
    <t>5_2_3_9</t>
  </si>
  <si>
    <t>5_2_3_10</t>
  </si>
  <si>
    <t>5_2_3_11</t>
  </si>
  <si>
    <t>5_2_3_12</t>
  </si>
  <si>
    <t>5_2_3_13</t>
  </si>
  <si>
    <t>5_3_1_1</t>
  </si>
  <si>
    <t>5_3_1_2</t>
  </si>
  <si>
    <t>5_3_1_3</t>
  </si>
  <si>
    <t>5_3_1_4</t>
  </si>
  <si>
    <t>5_3_1_5</t>
  </si>
  <si>
    <t>5_3_1_6</t>
  </si>
  <si>
    <t>5_3_1_7</t>
  </si>
  <si>
    <t>5_3_1_8</t>
  </si>
  <si>
    <t>5_3_1_9</t>
  </si>
  <si>
    <t>5_3_1_10</t>
  </si>
  <si>
    <t>5_3_1_11</t>
  </si>
  <si>
    <t>5_3_1_12</t>
  </si>
  <si>
    <t>5_3_1_13</t>
  </si>
  <si>
    <t>5_3_2_1</t>
  </si>
  <si>
    <t>5_3_2_2</t>
  </si>
  <si>
    <t>5_3_2_3</t>
  </si>
  <si>
    <t>5_3_2_4</t>
  </si>
  <si>
    <t>5_3_2_5</t>
  </si>
  <si>
    <t>5_3_2_6</t>
  </si>
  <si>
    <t>5_3_2_7</t>
  </si>
  <si>
    <t>5_3_2_8</t>
  </si>
  <si>
    <t>5_3_2_9</t>
  </si>
  <si>
    <t>5_3_2_10</t>
  </si>
  <si>
    <t>5_3_2_11</t>
  </si>
  <si>
    <t>5_3_2_12</t>
  </si>
  <si>
    <t>5_3_2_13</t>
  </si>
  <si>
    <t>5_3_3_1</t>
  </si>
  <si>
    <t>5_3_3_2</t>
  </si>
  <si>
    <t>5_3_3_3</t>
  </si>
  <si>
    <t>5_3_3_4</t>
  </si>
  <si>
    <t>5_3_3_5</t>
  </si>
  <si>
    <t>5_3_3_6</t>
  </si>
  <si>
    <t>5_3_3_7</t>
  </si>
  <si>
    <t>5_3_3_8</t>
  </si>
  <si>
    <t>5_3_3_9</t>
  </si>
  <si>
    <t>5_3_3_10</t>
  </si>
  <si>
    <t>5_3_3_11</t>
  </si>
  <si>
    <t>5_3_3_12</t>
  </si>
  <si>
    <t>5_3_3_13</t>
  </si>
  <si>
    <t>5_4_1_1</t>
  </si>
  <si>
    <t>5_4_1_2</t>
  </si>
  <si>
    <t>5_4_1_3</t>
  </si>
  <si>
    <t>5_4_1_4</t>
  </si>
  <si>
    <t>5_4_1_5</t>
  </si>
  <si>
    <t>5_4_1_6</t>
  </si>
  <si>
    <t>5_4_1_7</t>
  </si>
  <si>
    <t>5_4_1_8</t>
  </si>
  <si>
    <t>5_4_1_9</t>
  </si>
  <si>
    <t>5_4_1_10</t>
  </si>
  <si>
    <t>5_4_1_11</t>
  </si>
  <si>
    <t>5_4_1_12</t>
  </si>
  <si>
    <t>5_4_1_13</t>
  </si>
  <si>
    <t>5_4_2_1</t>
  </si>
  <si>
    <t>5_4_2_2</t>
  </si>
  <si>
    <t>5_4_2_3</t>
  </si>
  <si>
    <t>5_4_2_4</t>
  </si>
  <si>
    <t>5_4_2_5</t>
  </si>
  <si>
    <t>5_4_2_6</t>
  </si>
  <si>
    <t>5_4_2_7</t>
  </si>
  <si>
    <t>5_4_2_8</t>
  </si>
  <si>
    <t>5_4_2_9</t>
  </si>
  <si>
    <t>5_4_2_10</t>
  </si>
  <si>
    <t>5_4_2_11</t>
  </si>
  <si>
    <t>5_4_2_12</t>
  </si>
  <si>
    <t>5_4_2_13</t>
  </si>
  <si>
    <t>5_4_3_1</t>
  </si>
  <si>
    <t>5_4_3_2</t>
  </si>
  <si>
    <t>5_4_3_3</t>
  </si>
  <si>
    <t>5_4_3_4</t>
  </si>
  <si>
    <t>5_4_3_5</t>
  </si>
  <si>
    <t>5_4_3_6</t>
  </si>
  <si>
    <t>5_4_3_7</t>
  </si>
  <si>
    <t>5_4_3_8</t>
  </si>
  <si>
    <t>5_4_3_9</t>
  </si>
  <si>
    <t>5_4_3_10</t>
  </si>
  <si>
    <t>5_4_3_11</t>
  </si>
  <si>
    <t>5_4_3_12</t>
  </si>
  <si>
    <t>5_4_3_13</t>
  </si>
  <si>
    <t>5_5_1_1</t>
  </si>
  <si>
    <t>5_5_1_2</t>
  </si>
  <si>
    <t>5_5_1_3</t>
  </si>
  <si>
    <t>5_5_1_4</t>
  </si>
  <si>
    <t>5_5_1_5</t>
  </si>
  <si>
    <t>5_5_1_6</t>
  </si>
  <si>
    <t>5_5_1_7</t>
  </si>
  <si>
    <t>5_5_1_8</t>
  </si>
  <si>
    <t>5_5_1_9</t>
  </si>
  <si>
    <t>5_5_1_10</t>
  </si>
  <si>
    <t>5_5_1_11</t>
  </si>
  <si>
    <t>5_5_1_12</t>
  </si>
  <si>
    <t>5_5_1_13</t>
  </si>
  <si>
    <t>5_5_2_1</t>
  </si>
  <si>
    <t>5_5_2_2</t>
  </si>
  <si>
    <t>5_5_2_3</t>
  </si>
  <si>
    <t>5_5_2_4</t>
  </si>
  <si>
    <t>5_5_2_5</t>
  </si>
  <si>
    <t>5_5_2_6</t>
  </si>
  <si>
    <t>5_5_2_7</t>
  </si>
  <si>
    <t>5_5_2_8</t>
  </si>
  <si>
    <t>5_5_2_9</t>
  </si>
  <si>
    <t>5_5_2_10</t>
  </si>
  <si>
    <t>5_5_2_11</t>
  </si>
  <si>
    <t>5_5_2_12</t>
  </si>
  <si>
    <t>5_5_2_13</t>
  </si>
  <si>
    <t>5_5_3_1</t>
  </si>
  <si>
    <t>5_5_3_2</t>
  </si>
  <si>
    <t>5_5_3_3</t>
  </si>
  <si>
    <t>5_5_3_4</t>
  </si>
  <si>
    <t>5_5_3_5</t>
  </si>
  <si>
    <t>5_5_3_6</t>
  </si>
  <si>
    <t>5_5_3_7</t>
  </si>
  <si>
    <t>5_5_3_8</t>
  </si>
  <si>
    <t>5_5_3_9</t>
  </si>
  <si>
    <t>5_5_3_10</t>
  </si>
  <si>
    <t>5_5_3_11</t>
  </si>
  <si>
    <t>5_5_3_12</t>
  </si>
  <si>
    <t>5_5_3_13</t>
  </si>
  <si>
    <t>5_1_1_o</t>
  </si>
  <si>
    <t>5_1_2_o</t>
  </si>
  <si>
    <t>5_1_3_o</t>
  </si>
  <si>
    <t>5_2_1_o</t>
  </si>
  <si>
    <t>5_2_2_o</t>
  </si>
  <si>
    <t>5_2_3_o</t>
  </si>
  <si>
    <t>5_3_1_o</t>
  </si>
  <si>
    <t>5_3_2_o</t>
  </si>
  <si>
    <t>5_3_3_o</t>
  </si>
  <si>
    <t>5_4_1_o</t>
  </si>
  <si>
    <t>5_4_2_o</t>
  </si>
  <si>
    <t>5_4_3_o</t>
  </si>
  <si>
    <t>5_5_1_o</t>
  </si>
  <si>
    <t>5_5_2_o</t>
  </si>
  <si>
    <t>5_5_3_o</t>
  </si>
  <si>
    <t>5_6_1_1</t>
  </si>
  <si>
    <t>5_6_1_2</t>
  </si>
  <si>
    <t>5_6_1_3</t>
  </si>
  <si>
    <t>5_6_1_4</t>
  </si>
  <si>
    <t>5_6_1_5</t>
  </si>
  <si>
    <t>5_6_1_6</t>
  </si>
  <si>
    <t>5_6_1_7</t>
  </si>
  <si>
    <t>5_6_1_8</t>
  </si>
  <si>
    <t>5_6_1_9</t>
  </si>
  <si>
    <t>5_6_1_10</t>
  </si>
  <si>
    <t>5_6_1_11</t>
  </si>
  <si>
    <t>5_6_1_12</t>
  </si>
  <si>
    <t>5_6_1_13</t>
  </si>
  <si>
    <t>5_6_1_o</t>
  </si>
  <si>
    <t>5_6_2_1</t>
  </si>
  <si>
    <t>5_6_2_2</t>
  </si>
  <si>
    <t>5_6_2_3</t>
  </si>
  <si>
    <t>5_6_2_4</t>
  </si>
  <si>
    <t>5_6_2_5</t>
  </si>
  <si>
    <t>5_6_2_6</t>
  </si>
  <si>
    <t>5_6_2_7</t>
  </si>
  <si>
    <t>5_6_2_8</t>
  </si>
  <si>
    <t>5_6_2_9</t>
  </si>
  <si>
    <t>5_6_2_10</t>
  </si>
  <si>
    <t>5_6_2_11</t>
  </si>
  <si>
    <t>5_6_2_12</t>
  </si>
  <si>
    <t>5_6_2_13</t>
  </si>
  <si>
    <t>5_6_2_o</t>
  </si>
  <si>
    <t>5_6_3_1</t>
  </si>
  <si>
    <t>5_6_3_2</t>
  </si>
  <si>
    <t>5_6_3_3</t>
  </si>
  <si>
    <t>5_6_3_4</t>
  </si>
  <si>
    <t>5_6_3_5</t>
  </si>
  <si>
    <t>5_6_3_6</t>
  </si>
  <si>
    <t>5_6_3_7</t>
  </si>
  <si>
    <t>5_6_3_8</t>
  </si>
  <si>
    <t>5_6_3_9</t>
  </si>
  <si>
    <t>5_6_3_10</t>
  </si>
  <si>
    <t>5_6_3_11</t>
  </si>
  <si>
    <t>5_6_3_12</t>
  </si>
  <si>
    <t>5_6_3_13</t>
  </si>
  <si>
    <t>5_6_3_o</t>
  </si>
  <si>
    <t>5_7_1_1</t>
  </si>
  <si>
    <t>5_7_1_2</t>
  </si>
  <si>
    <t>5_7_1_3</t>
  </si>
  <si>
    <t>5_7_1_4</t>
  </si>
  <si>
    <t>5_7_1_5</t>
  </si>
  <si>
    <t>5_7_1_6</t>
  </si>
  <si>
    <t>5_7_1_7</t>
  </si>
  <si>
    <t>5_7_1_8</t>
  </si>
  <si>
    <t>5_7_1_9</t>
  </si>
  <si>
    <t>5_7_1_10</t>
  </si>
  <si>
    <t>5_7_1_11</t>
  </si>
  <si>
    <t>5_7_1_12</t>
  </si>
  <si>
    <t>5_7_1_13</t>
  </si>
  <si>
    <t>5_7_1_o</t>
  </si>
  <si>
    <t>5_7_2_1</t>
  </si>
  <si>
    <t>5_7_2_2</t>
  </si>
  <si>
    <t>5_7_2_3</t>
  </si>
  <si>
    <t>5_7_2_4</t>
  </si>
  <si>
    <t>5_7_2_5</t>
  </si>
  <si>
    <t>5_7_2_6</t>
  </si>
  <si>
    <t>5_7_2_7</t>
  </si>
  <si>
    <t>5_7_2_8</t>
  </si>
  <si>
    <t>5_7_2_9</t>
  </si>
  <si>
    <t>5_7_2_10</t>
  </si>
  <si>
    <t>5_7_2_11</t>
  </si>
  <si>
    <t>5_7_2_12</t>
  </si>
  <si>
    <t>5_7_2_13</t>
  </si>
  <si>
    <t>5_7_2_o</t>
  </si>
  <si>
    <t>5_7_3_1</t>
  </si>
  <si>
    <t>5_7_3_2</t>
  </si>
  <si>
    <t>5_7_3_3</t>
  </si>
  <si>
    <t>5_7_3_4</t>
  </si>
  <si>
    <t>5_7_3_5</t>
  </si>
  <si>
    <t>5_7_3_6</t>
  </si>
  <si>
    <t>5_7_3_7</t>
  </si>
  <si>
    <t>5_7_3_8</t>
  </si>
  <si>
    <t>5_7_3_9</t>
  </si>
  <si>
    <t>5_7_3_10</t>
  </si>
  <si>
    <t>5_7_3_11</t>
  </si>
  <si>
    <t>5_7_3_12</t>
  </si>
  <si>
    <t>5_7_3_13</t>
  </si>
  <si>
    <t>5_7_3_o</t>
  </si>
  <si>
    <t>5_8_1_1</t>
  </si>
  <si>
    <t>5_8_1_2</t>
  </si>
  <si>
    <t>5_8_1_3</t>
  </si>
  <si>
    <t>5_8_1_4</t>
  </si>
  <si>
    <t>5_8_1_5</t>
  </si>
  <si>
    <t>5_8_1_6</t>
  </si>
  <si>
    <t>5_8_1_7</t>
  </si>
  <si>
    <t>5_8_1_8</t>
  </si>
  <si>
    <t>5_8_1_9</t>
  </si>
  <si>
    <t>5_8_1_10</t>
  </si>
  <si>
    <t>5_8_1_11</t>
  </si>
  <si>
    <t>5_8_1_12</t>
  </si>
  <si>
    <t>5_8_1_13</t>
  </si>
  <si>
    <t>5_8_1_o</t>
  </si>
  <si>
    <t>5_8_2_1</t>
  </si>
  <si>
    <t>5_8_2_2</t>
  </si>
  <si>
    <t>5_8_2_3</t>
  </si>
  <si>
    <t>5_8_2_4</t>
  </si>
  <si>
    <t>5_8_2_5</t>
  </si>
  <si>
    <t>5_8_2_6</t>
  </si>
  <si>
    <t>5_8_2_7</t>
  </si>
  <si>
    <t>5_8_2_8</t>
  </si>
  <si>
    <t>5_8_2_9</t>
  </si>
  <si>
    <t>5_8_2_10</t>
  </si>
  <si>
    <t>5_8_2_11</t>
  </si>
  <si>
    <t>5_8_2_12</t>
  </si>
  <si>
    <t>5_8_2_13</t>
  </si>
  <si>
    <t>5_8_2_o</t>
  </si>
  <si>
    <t>5_8_3_1</t>
  </si>
  <si>
    <t>5_8_3_2</t>
  </si>
  <si>
    <t>5_8_3_3</t>
  </si>
  <si>
    <t>5_8_3_4</t>
  </si>
  <si>
    <t>5_8_3_5</t>
  </si>
  <si>
    <t>5_8_3_6</t>
  </si>
  <si>
    <t>5_8_3_7</t>
  </si>
  <si>
    <t>5_8_3_8</t>
  </si>
  <si>
    <t>5_8_3_9</t>
  </si>
  <si>
    <t>5_8_3_10</t>
  </si>
  <si>
    <t>5_8_3_11</t>
  </si>
  <si>
    <t>5_8_3_12</t>
  </si>
  <si>
    <t>5_8_3_13</t>
  </si>
  <si>
    <t>5_8_3_o</t>
  </si>
  <si>
    <t>5_9_1_1</t>
  </si>
  <si>
    <t>5_9_1_2</t>
  </si>
  <si>
    <t>5_9_1_3</t>
  </si>
  <si>
    <t>5_9_1_4</t>
  </si>
  <si>
    <t>5_9_1_5</t>
  </si>
  <si>
    <t>5_9_1_6</t>
  </si>
  <si>
    <t>5_9_1_7</t>
  </si>
  <si>
    <t>5_9_1_8</t>
  </si>
  <si>
    <t>5_9_1_9</t>
  </si>
  <si>
    <t>5_9_1_10</t>
  </si>
  <si>
    <t>5_9_1_11</t>
  </si>
  <si>
    <t>5_9_1_12</t>
  </si>
  <si>
    <t>5_9_1_13</t>
  </si>
  <si>
    <t>5_9_1_o</t>
  </si>
  <si>
    <t>5_9_2_1</t>
  </si>
  <si>
    <t>5_9_2_2</t>
  </si>
  <si>
    <t>5_9_2_3</t>
  </si>
  <si>
    <t>5_9_2_4</t>
  </si>
  <si>
    <t>5_9_2_5</t>
  </si>
  <si>
    <t>5_9_2_6</t>
  </si>
  <si>
    <t>5_9_2_7</t>
  </si>
  <si>
    <t>5_9_2_8</t>
  </si>
  <si>
    <t>5_9_2_9</t>
  </si>
  <si>
    <t>5_9_2_10</t>
  </si>
  <si>
    <t>5_9_2_11</t>
  </si>
  <si>
    <t>5_9_2_12</t>
  </si>
  <si>
    <t>5_9_2_13</t>
  </si>
  <si>
    <t>5_9_2_o</t>
  </si>
  <si>
    <t>5_9_3_1</t>
  </si>
  <si>
    <t>5_9_3_2</t>
  </si>
  <si>
    <t>5_9_3_3</t>
  </si>
  <si>
    <t>5_9_3_4</t>
  </si>
  <si>
    <t>5_9_3_5</t>
  </si>
  <si>
    <t>5_9_3_6</t>
  </si>
  <si>
    <t>5_9_3_7</t>
  </si>
  <si>
    <t>5_9_3_8</t>
  </si>
  <si>
    <t>5_9_3_9</t>
  </si>
  <si>
    <t>5_9_3_10</t>
  </si>
  <si>
    <t>5_9_3_11</t>
  </si>
  <si>
    <t>5_9_3_12</t>
  </si>
  <si>
    <t>5_9_3_13</t>
  </si>
  <si>
    <t>5_9_3_o</t>
  </si>
  <si>
    <t>5_10_1_1</t>
  </si>
  <si>
    <t>5_10_1_2</t>
  </si>
  <si>
    <t>5_10_1_3</t>
  </si>
  <si>
    <t>5_10_1_4</t>
  </si>
  <si>
    <t>5_10_1_5</t>
  </si>
  <si>
    <t>5_10_1_6</t>
  </si>
  <si>
    <t>5_10_1_7</t>
  </si>
  <si>
    <t>5_10_1_8</t>
  </si>
  <si>
    <t>5_10_1_9</t>
  </si>
  <si>
    <t>5_10_1_10</t>
  </si>
  <si>
    <t>5_10_1_11</t>
  </si>
  <si>
    <t>5_10_1_12</t>
  </si>
  <si>
    <t>5_10_1_13</t>
  </si>
  <si>
    <t>5_10_1_o</t>
  </si>
  <si>
    <t>5_10_2_1</t>
  </si>
  <si>
    <t>5_10_2_2</t>
  </si>
  <si>
    <t>5_10_2_3</t>
  </si>
  <si>
    <t>5_10_2_4</t>
  </si>
  <si>
    <t>5_10_2_5</t>
  </si>
  <si>
    <t>5_10_2_6</t>
  </si>
  <si>
    <t>5_10_2_7</t>
  </si>
  <si>
    <t>5_10_2_8</t>
  </si>
  <si>
    <t>5_10_2_9</t>
  </si>
  <si>
    <t>5_10_2_10</t>
  </si>
  <si>
    <t>5_10_2_11</t>
  </si>
  <si>
    <t>5_10_2_12</t>
  </si>
  <si>
    <t>5_10_2_13</t>
  </si>
  <si>
    <t>5_10_2_o</t>
  </si>
  <si>
    <t>5_10_3_1</t>
  </si>
  <si>
    <t>5_10_3_2</t>
  </si>
  <si>
    <t>5_10_3_3</t>
  </si>
  <si>
    <t>5_10_3_4</t>
  </si>
  <si>
    <t>5_10_3_5</t>
  </si>
  <si>
    <t>5_10_3_6</t>
  </si>
  <si>
    <t>5_10_3_7</t>
  </si>
  <si>
    <t>5_10_3_8</t>
  </si>
  <si>
    <t>5_10_3_9</t>
  </si>
  <si>
    <t>5_10_3_10</t>
  </si>
  <si>
    <t>5_10_3_11</t>
  </si>
  <si>
    <t>5_10_3_12</t>
  </si>
  <si>
    <t>5_10_3_13</t>
  </si>
  <si>
    <t>5_10_3_o</t>
  </si>
  <si>
    <r>
      <t xml:space="preserve">Qualitative Explanation
</t>
    </r>
    <r>
      <rPr>
        <u/>
        <sz val="10"/>
        <color theme="1"/>
        <rFont val="Arial"/>
        <family val="2"/>
      </rPr>
      <t>Please explain which data series you include in each category</t>
    </r>
    <r>
      <rPr>
        <b/>
        <sz val="10"/>
        <color theme="1"/>
        <rFont val="Arial"/>
        <family val="2"/>
      </rPr>
      <t xml:space="preserve">
(Note 1)</t>
    </r>
  </si>
  <si>
    <t>(1) Items are defined in SBEG/2018/75, Table 3. Please indicate in case you make recourse to other definitions (e.g. of "credit assets", "long-term", "short-term", "liquid", or "off-balance sheet"). Jurisdictions can also use this field to provide qualitative information if the balance sheet items are not available.</t>
  </si>
  <si>
    <t xml:space="preserve">(2) Defined in SBEG/2018/75, Table 3 Row i. </t>
  </si>
  <si>
    <t xml:space="preserve">(3) Defined in SBEG/2018/75, Table 3 Row iii. </t>
  </si>
  <si>
    <t>(4) Defined in SBEG/2018/75, Table 3 Row iv.</t>
  </si>
  <si>
    <t>(5) Time indication in brackets refers to the remaining maturity of the credit asset.</t>
  </si>
  <si>
    <t xml:space="preserve">(6) Defined in SBEG/2018/75, Table 3 Row viii. </t>
  </si>
  <si>
    <t xml:space="preserve">(7) Defined in SBEG/2018/75, Table 3 Row ix. </t>
  </si>
  <si>
    <t>(8) Time indication in brackets refers to the time within which liabilities or shares are redeemable.</t>
  </si>
  <si>
    <t>(9) Defined in SBEG/2018/75, Table 3 Row ii.</t>
  </si>
  <si>
    <t>(10) Defined in SBEG/2018/75, Table 4 Row iv.</t>
  </si>
  <si>
    <t xml:space="preserve">(11) Defined in SBEG/2018/75, Table 4 Row viii. </t>
  </si>
  <si>
    <t xml:space="preserve">(12) Defined in SBEG/2018/75, Table 5 Row ii. </t>
  </si>
  <si>
    <t>(13) Defined in SBEG/2018/75, Table 5 Row iii. If, for some entity types, it is not feasible to break out prudential consolidation, please report data for all entities within that entity type and indicate that in the 'prudential consolidation indicator' cell.</t>
  </si>
  <si>
    <t>(14) If, for some entity types, it is not feasible to report data for all entitles per each type (net of prudential consolidation), please report weighted averages of a sample pool and specify in the 'total or sample indicator' cell how the sample has been selected (e.g. how many entities are in the sample and their size (like assets in percentage of the entity type assets or in absolute terms), if the sample consists of the top ten entities, by total financial assets, or if it was constructed by randomly sampling from both tails of the distribution).</t>
  </si>
  <si>
    <t>(15) Please provide on a best efforts basis.</t>
  </si>
  <si>
    <t>Total liabilities</t>
  </si>
  <si>
    <t>This category excludes equity.</t>
  </si>
  <si>
    <t xml:space="preserve">             </t>
  </si>
  <si>
    <t>(5) See Table 1 Row iii of SBEG/2018/75. This category is a subset of "Credit Assets", but not a subset of "Credit Assets: of which, loans".</t>
  </si>
  <si>
    <r>
      <t xml:space="preserve">5 largest counterparty jurisdictions (2)
</t>
    </r>
    <r>
      <rPr>
        <i/>
        <sz val="10"/>
        <color theme="1"/>
        <rFont val="Arial"/>
        <family val="2"/>
      </rPr>
      <t>(Subset of "Rest of World" category) (Note 2)</t>
    </r>
  </si>
  <si>
    <r>
      <t xml:space="preserve">Non-financial corporations 
</t>
    </r>
    <r>
      <rPr>
        <i/>
        <sz val="10"/>
        <color theme="1"/>
        <rFont val="Arial"/>
        <family val="2"/>
      </rPr>
      <t>(Domestic exposure) (Note 2)</t>
    </r>
  </si>
  <si>
    <r>
      <t xml:space="preserve">Government
</t>
    </r>
    <r>
      <rPr>
        <i/>
        <sz val="10"/>
        <color theme="1"/>
        <rFont val="Arial"/>
        <family val="2"/>
      </rPr>
      <t>(Domestic exposure) (Note 2)</t>
    </r>
  </si>
  <si>
    <r>
      <t xml:space="preserve">Households
</t>
    </r>
    <r>
      <rPr>
        <i/>
        <sz val="10"/>
        <color theme="1"/>
        <rFont val="Arial"/>
        <family val="2"/>
      </rPr>
      <t>(Domestic exposure) (Note 2)</t>
    </r>
  </si>
  <si>
    <t>Excludes entities with over 20% of balance sheet engaged in retained securitisation</t>
  </si>
  <si>
    <t>Entity Type 13</t>
  </si>
  <si>
    <t>Are there any new policy tools in place relative to the previous exercise?</t>
  </si>
  <si>
    <t>Please use the text box below to highlight any major change in the policy tools or new policy tools that you consider the most relevant in your jurisdiction?</t>
  </si>
  <si>
    <t>Policy tools summary sheet</t>
  </si>
  <si>
    <t xml:space="preserve">2. Please create new worksheets under each economic function (using the templates 7a, 7b, 7c, 7d and 7e) to accommodate situations where multiple entity types are classified into an economic function. Money Market Funds (MMFs) are outside the scope of the FSB's Policy Framework and authorities are not required to report policy tools related to MMFs. Please notice that the policy tools templates submitted in the previous exercise have already been included. Please highlight any changes and create new worksheets if necessary. </t>
  </si>
  <si>
    <t>1. Please fill in the table below with an overview of changes/new policy tools in your jurisdiction.</t>
  </si>
  <si>
    <t>7 policy tools summary</t>
  </si>
  <si>
    <t xml:space="preserve">7(a-e) policy tools for classified entitles </t>
  </si>
  <si>
    <t>https://www.bis.org/statistics/xrusd.htm?m=6%7C381%7C675</t>
  </si>
  <si>
    <t>Data completeness (2019 data missing)</t>
  </si>
  <si>
    <t>Consistency check 2</t>
  </si>
  <si>
    <r>
      <t xml:space="preserve">Supplementary Template: Wholesale Funding </t>
    </r>
    <r>
      <rPr>
        <b/>
        <sz val="13"/>
        <color rgb="FF00B050"/>
        <rFont val="Arial"/>
        <family val="2"/>
      </rPr>
      <t>(other than Repo)</t>
    </r>
  </si>
  <si>
    <t>Financial assets in USD million (at constant 2019 exchange rate)</t>
  </si>
  <si>
    <t>Number of entities at the end of 2019</t>
  </si>
  <si>
    <t>Are there any additional innovations to report in your jurisdiction?</t>
  </si>
  <si>
    <t>Please provide more details by answering the questions below on the additional innovations</t>
  </si>
  <si>
    <t>Please describe the prudential regime here (i.e. does the regime include risk-sensitive capital/liquidity requirements, restrictions on leverage, enhanced supervision, transparency requirements, etc.?)</t>
  </si>
  <si>
    <t>Please highlight any cells in which policy tools changed relative to the previous exercise</t>
  </si>
  <si>
    <t>Banks' claims on MMFs
(Note 2)</t>
  </si>
  <si>
    <t>Banks' liabilities to MMFs
(Note 2)</t>
  </si>
  <si>
    <t>Banks' claims on OIFs
(Note 2)</t>
  </si>
  <si>
    <t>Banks' liabilities to OIFs
(Note 2)</t>
  </si>
  <si>
    <t>Col 44</t>
  </si>
  <si>
    <t>Banks' claims on Finance Companies
(Note 2)</t>
  </si>
  <si>
    <t>Banks' liabilities to Finance Companies
(Note 2)</t>
  </si>
  <si>
    <t>Banks' claims on Broker dealers
(Note 2)</t>
  </si>
  <si>
    <t>Banks' liabilities to Broker dealers
(Note 2)</t>
  </si>
  <si>
    <t>3_1_25</t>
  </si>
  <si>
    <t>3_1_26</t>
  </si>
  <si>
    <t>3_1_27</t>
  </si>
  <si>
    <t>3_1_28</t>
  </si>
  <si>
    <t>3_1_29</t>
  </si>
  <si>
    <t>3_1_30</t>
  </si>
  <si>
    <t>3_1_31</t>
  </si>
  <si>
    <t>3_1_32</t>
  </si>
  <si>
    <t>3_1_33</t>
  </si>
  <si>
    <t>3_1_34</t>
  </si>
  <si>
    <t>3_1_35</t>
  </si>
  <si>
    <t>3_1_36</t>
  </si>
  <si>
    <t>3_1_37</t>
  </si>
  <si>
    <t>3_1_38</t>
  </si>
  <si>
    <t>3_1_39</t>
  </si>
  <si>
    <t>3_1_40</t>
  </si>
  <si>
    <t>3_1_41</t>
  </si>
  <si>
    <t>3_1_42</t>
  </si>
  <si>
    <t>3_1_43</t>
  </si>
  <si>
    <t>3_1_44</t>
  </si>
  <si>
    <t>Col 45</t>
  </si>
  <si>
    <t>Col 46</t>
  </si>
  <si>
    <t>Col 47</t>
  </si>
  <si>
    <t>Col 48</t>
  </si>
  <si>
    <t>Col 49</t>
  </si>
  <si>
    <t>Col 50</t>
  </si>
  <si>
    <t>Col 55</t>
  </si>
  <si>
    <t>Col 56</t>
  </si>
  <si>
    <t>Col 57</t>
  </si>
  <si>
    <t>Col 58</t>
  </si>
  <si>
    <t>OFIs' claims on MMFs
(Note 2)</t>
  </si>
  <si>
    <t>OFIs' liabilities to MMFs
(Note 2)</t>
  </si>
  <si>
    <t>OFIs' claims on OIFs
(Note 2)</t>
  </si>
  <si>
    <t>OFIs' liabilities to OIFs
(Note 2)</t>
  </si>
  <si>
    <t>OFIs' claims on Finance Companies
(Note 2)</t>
  </si>
  <si>
    <t>OFIs' liabilities to Finance Companies
(Note 2)</t>
  </si>
  <si>
    <t>OFIs' claims on Broker dealers
(Note 2)</t>
  </si>
  <si>
    <t>OFIs' liabilities to Broker dealers
(Note 2)</t>
  </si>
  <si>
    <t>3_1_45</t>
  </si>
  <si>
    <t>3_1_46</t>
  </si>
  <si>
    <t>3_1_47</t>
  </si>
  <si>
    <t>3_1_48</t>
  </si>
  <si>
    <t>3_1_49</t>
  </si>
  <si>
    <t>3_1_50</t>
  </si>
  <si>
    <t>3_1_51</t>
  </si>
  <si>
    <t>3_1_52</t>
  </si>
  <si>
    <t>Data completeness (2019 data )</t>
  </si>
  <si>
    <t>of which: prudentially consolidated in banking groups</t>
  </si>
  <si>
    <t xml:space="preserve">Total assets </t>
  </si>
  <si>
    <t xml:space="preserve">On-balance sheet assets </t>
  </si>
  <si>
    <t>Off-balance sheet assets (Note 8)</t>
  </si>
  <si>
    <t>(8) Including the on-balance sheet credit exposure equivalents of off-balance sheet assets or notional amounts if conversion factors are not available.</t>
  </si>
  <si>
    <t>4_4_17</t>
  </si>
  <si>
    <t>4_4_18</t>
  </si>
  <si>
    <t>4_4_19</t>
  </si>
  <si>
    <t>4_4_20</t>
  </si>
  <si>
    <t>Banks' claims on Hedge Funds
(Note 2)</t>
  </si>
  <si>
    <t>Banks' liabilities to Hedge Funds
(Note 2)</t>
  </si>
  <si>
    <t>OFIs' claims on Hedge Funds
(Note 2)</t>
  </si>
  <si>
    <t>OFIs' liabilities to Hedge Funds
(Note 2)</t>
  </si>
  <si>
    <r>
      <t>Other OFIs</t>
    </r>
    <r>
      <rPr>
        <sz val="10"/>
        <color rgb="FF00B050"/>
        <rFont val="Arial"/>
        <family val="2"/>
      </rPr>
      <t xml:space="preserve">
(Note 1)</t>
    </r>
  </si>
  <si>
    <r>
      <rPr>
        <i/>
        <sz val="10"/>
        <color rgb="FF00B050"/>
        <rFont val="Arial"/>
        <family val="2"/>
      </rPr>
      <t>of which</t>
    </r>
    <r>
      <rPr>
        <sz val="10"/>
        <color rgb="FF00B050"/>
        <rFont val="Arial"/>
        <family val="2"/>
      </rPr>
      <t>: prudentially consolidated in banking groups</t>
    </r>
  </si>
  <si>
    <r>
      <t>Rest of the World's</t>
    </r>
    <r>
      <rPr>
        <sz val="10"/>
        <color indexed="8"/>
        <rFont val="Arial"/>
        <family val="2"/>
      </rPr>
      <t xml:space="preserve"> (Note 2 and 3)</t>
    </r>
  </si>
  <si>
    <t>(#)</t>
  </si>
  <si>
    <t>Central bank, public financial institutions and non-bank deposit-taking corporations</t>
  </si>
  <si>
    <t>Claims on / liabilities to Col 2, 5 and 6</t>
  </si>
  <si>
    <t>3_2_19</t>
  </si>
  <si>
    <t>3_2_20</t>
  </si>
  <si>
    <t>Col 4 claims on Col 12</t>
  </si>
  <si>
    <t>Col 4 liabilities to Col 12</t>
  </si>
  <si>
    <t>Col 4 claims on Col 15</t>
  </si>
  <si>
    <t>Col 4 liabilities to Col 15</t>
  </si>
  <si>
    <t>Col 4 claims on Col 16</t>
  </si>
  <si>
    <t>Col 4 liabilities to Col 16</t>
  </si>
  <si>
    <t>Col 4 claims on Col 24</t>
  </si>
  <si>
    <t>Col 4 liabilities to Col 24</t>
  </si>
  <si>
    <t>Col 4 claims on Col 25</t>
  </si>
  <si>
    <t>Col 4 liabilities to Col 25</t>
  </si>
  <si>
    <t>Col 11 claims on Col 12</t>
  </si>
  <si>
    <t>Col 11 liabilities to Col 12</t>
  </si>
  <si>
    <t>Col 11 claims on Col 15</t>
  </si>
  <si>
    <t>Col 11 liabilities to Col 15</t>
  </si>
  <si>
    <t>Col 11 claims on Col 16</t>
  </si>
  <si>
    <t>Col 11 liabilities to Col 16</t>
  </si>
  <si>
    <t>Col 11 claims on Col 24</t>
  </si>
  <si>
    <t>Col 11 liabilities to Col 24</t>
  </si>
  <si>
    <t>Col 11 claims on Col 25</t>
  </si>
  <si>
    <t>Col 11 liabilities to Col 25</t>
  </si>
  <si>
    <t xml:space="preserve">Weighted Average Maturity a (WAM) </t>
  </si>
  <si>
    <t>xi</t>
  </si>
  <si>
    <t>Weighted Average Maturity (Note 16)</t>
  </si>
  <si>
    <t>(21)</t>
  </si>
  <si>
    <t>Non-performing loans (Note 17)</t>
  </si>
  <si>
    <t>= (3 + 19) / (1 + 18)</t>
  </si>
  <si>
    <t>= (5 - 11 - 15) / 1</t>
  </si>
  <si>
    <t>= (12 + 16) / 6</t>
  </si>
  <si>
    <t>= (1 - 9 + 13 + 17) / 1</t>
  </si>
  <si>
    <t>= (1 - 8 + 13 + 17) / 1</t>
  </si>
  <si>
    <t>= 19 / (1 + 18)</t>
  </si>
  <si>
    <t>= (1 + 18) / 14</t>
  </si>
  <si>
    <t>= 2 / 14</t>
  </si>
  <si>
    <t>Time Series</t>
  </si>
  <si>
    <t>Whom-to-whom matrix</t>
  </si>
  <si>
    <r>
      <t>Interconnectedness</t>
    </r>
    <r>
      <rPr>
        <sz val="14"/>
        <color indexed="9"/>
        <rFont val="Arial"/>
        <family val="2"/>
      </rPr>
      <t xml:space="preserve"> (time series)</t>
    </r>
  </si>
  <si>
    <t>Please report on- and off-balance sheet data for the largest three entity types in economic functions with a size that is greater than 1% of total national financial assets or 1% of total global assets for the specific entity type classified in the narrow measure  (Col 1 in the macro-mapping template) when measured gross of prudential consolidation into banking groups. Please use domestic currency and unit multiplier specified on the cover page.</t>
  </si>
  <si>
    <t>= (2 + 16) / (1 + 15)</t>
  </si>
  <si>
    <t>= (4 - 10 - 13) / 1</t>
  </si>
  <si>
    <t>= 16 / (1 + 15)</t>
  </si>
  <si>
    <t>NPL (NPL1)</t>
  </si>
  <si>
    <t>Non-performing loans ratios</t>
  </si>
  <si>
    <t xml:space="preserve"> = 9 / 3</t>
  </si>
  <si>
    <t>= total liabilities / equity</t>
  </si>
  <si>
    <t>= (10 + 11) / 13</t>
  </si>
  <si>
    <t xml:space="preserve"> = non-performing loans / loans</t>
  </si>
  <si>
    <t>Col 51</t>
  </si>
  <si>
    <t>Col 52</t>
  </si>
  <si>
    <t>Col 53</t>
  </si>
  <si>
    <t>Col 54</t>
  </si>
  <si>
    <t>Col 59</t>
  </si>
  <si>
    <t>Col 60</t>
  </si>
  <si>
    <t>Col 61</t>
  </si>
  <si>
    <t>5_1_1_14</t>
  </si>
  <si>
    <t>5_1_2_14</t>
  </si>
  <si>
    <t>5_1_3_14</t>
  </si>
  <si>
    <t>5_2_1_14</t>
  </si>
  <si>
    <t>5_2_2_14</t>
  </si>
  <si>
    <t>5_2_3_14</t>
  </si>
  <si>
    <t>5_3_1_14</t>
  </si>
  <si>
    <t>5_3_2_14</t>
  </si>
  <si>
    <t>5_3_3_14</t>
  </si>
  <si>
    <t>5_4_1_14</t>
  </si>
  <si>
    <t>5_4_2_14</t>
  </si>
  <si>
    <t>5_4_3_14</t>
  </si>
  <si>
    <t>5_5_1_14</t>
  </si>
  <si>
    <t>5_5_2_14</t>
  </si>
  <si>
    <t>5_5_3_14</t>
  </si>
  <si>
    <t>2016
(Note 15)</t>
  </si>
  <si>
    <t>2017
(Note 15)</t>
  </si>
  <si>
    <t>2019
(Note 15)</t>
  </si>
  <si>
    <t>2018
(Note 15)</t>
  </si>
  <si>
    <t>5_6_1_14</t>
  </si>
  <si>
    <t>5_6_2_14</t>
  </si>
  <si>
    <t>5_6_3_14</t>
  </si>
  <si>
    <t>5_7_1_14</t>
  </si>
  <si>
    <t>5_7_2_14</t>
  </si>
  <si>
    <t>5_7_3_14</t>
  </si>
  <si>
    <t>5_8_1_14</t>
  </si>
  <si>
    <t>5_8_2_14</t>
  </si>
  <si>
    <t>5_8_3_14</t>
  </si>
  <si>
    <t>5_9_1_14</t>
  </si>
  <si>
    <t>5_9_2_14</t>
  </si>
  <si>
    <t>5_9_3_14</t>
  </si>
  <si>
    <t>5_10_1_14</t>
  </si>
  <si>
    <t>5_10_2_14</t>
  </si>
  <si>
    <t>5_10_3_14</t>
  </si>
  <si>
    <t>Have policy tools reported in the previous exercise been changed/updated?</t>
  </si>
  <si>
    <t>Q1.2012</t>
  </si>
  <si>
    <t>Q2.2012</t>
  </si>
  <si>
    <t>Q3.2012</t>
  </si>
  <si>
    <t>Q4.2012</t>
  </si>
  <si>
    <t>Q1.2013</t>
  </si>
  <si>
    <t>Q2.2013</t>
  </si>
  <si>
    <t>Q3.2013</t>
  </si>
  <si>
    <t>Q4.2013</t>
  </si>
  <si>
    <t>Q1.2014</t>
  </si>
  <si>
    <t>Q2.2014</t>
  </si>
  <si>
    <t>Q3.2014</t>
  </si>
  <si>
    <t>Q4.2014</t>
  </si>
  <si>
    <t>Q1.2015</t>
  </si>
  <si>
    <t>Q2.2015</t>
  </si>
  <si>
    <t>Q3.2015</t>
  </si>
  <si>
    <t>Q4.2015</t>
  </si>
  <si>
    <t>Q1.2016</t>
  </si>
  <si>
    <t>Q2.2016</t>
  </si>
  <si>
    <t>Q3.2016</t>
  </si>
  <si>
    <t>Q4.2016</t>
  </si>
  <si>
    <t>Q1.2017</t>
  </si>
  <si>
    <t>Q2.2017</t>
  </si>
  <si>
    <t>Q3.2017</t>
  </si>
  <si>
    <t>Q4.2017</t>
  </si>
  <si>
    <t>Q1.2018</t>
  </si>
  <si>
    <t>Q2.2018</t>
  </si>
  <si>
    <t>Q3.2018</t>
  </si>
  <si>
    <t>Q4.2018</t>
  </si>
  <si>
    <t>Q1.2019</t>
  </si>
  <si>
    <t>Q2.2019</t>
  </si>
  <si>
    <t>Q3.2019</t>
  </si>
  <si>
    <t>Q4.2019</t>
  </si>
  <si>
    <t>of which: flows</t>
  </si>
  <si>
    <t>of which: valuations changes</t>
  </si>
  <si>
    <t>Valuations vs Flows</t>
  </si>
  <si>
    <r>
      <t xml:space="preserve">Notes
*: Proxies and estimates are acceptable if hard data are not available. Claims should include exposures through lending or investment in equity, where possible, and should exclude public financial institutions.
(1) Please provide whom-to-whom interconnectedness information regarding OFI subsectors on a best efforts basis. Where possible, jurisdictions are particularly encouraged to provide data for CCP exposures, so as to allow the differentiation between the exposures of CCPs and other OFIs.
(2) Please provide on a best-efforts basis.  .
(3) Please provide cross-border </t>
    </r>
    <r>
      <rPr>
        <b/>
        <sz val="11"/>
        <color theme="1"/>
        <rFont val="Arial"/>
        <family val="2"/>
      </rPr>
      <t>financial</t>
    </r>
    <r>
      <rPr>
        <sz val="11"/>
        <color theme="1"/>
        <rFont val="Arial"/>
        <family val="2"/>
      </rPr>
      <t xml:space="preserve"> linkages. </t>
    </r>
  </si>
  <si>
    <t>1b fund flows</t>
  </si>
  <si>
    <r>
      <t xml:space="preserve">(2) Wholesale Funding includes all non-deposit on- and off-balance sheet funding sources, particularly market funding, but excluding equity. For investment funds, wholesale funding includes </t>
    </r>
    <r>
      <rPr>
        <b/>
        <sz val="10"/>
        <color rgb="FF00B050"/>
        <rFont val="Arial"/>
        <family val="2"/>
      </rPr>
      <t>institutional</t>
    </r>
    <r>
      <rPr>
        <sz val="10"/>
        <color theme="1"/>
        <rFont val="Arial"/>
        <family val="2"/>
      </rPr>
      <t xml:space="preserve"> client investments. Deposits provided by retail customers and funding provided by small business customers are excluded.</t>
    </r>
  </si>
  <si>
    <t>*: Members may complement the Flow of Funds / National Financial Accounts data with data/information from other sources, while avoiding any double-counting with existing Flow of Funds categories. If data are unavailable, please keep the relevant cell(s) blank. If end-2019 data are not available, please provide the most recent available data point in 2019 and indicate the reference date in the Note cell.</t>
  </si>
  <si>
    <r>
      <t xml:space="preserve">Wholesale funding includes all non-deposit on- and off-balance sheet funding sources, particularly market funding, but excluding equity. The wholesale funding of investment funds includes </t>
    </r>
    <r>
      <rPr>
        <b/>
        <sz val="12"/>
        <color theme="1"/>
        <rFont val="Times New Roman"/>
        <family val="1"/>
      </rPr>
      <t>institutional</t>
    </r>
    <r>
      <rPr>
        <sz val="12"/>
        <color theme="1"/>
        <rFont val="Times New Roman"/>
        <family val="1"/>
      </rPr>
      <t xml:space="preserve"> client investments. </t>
    </r>
  </si>
  <si>
    <t>at end-2019</t>
  </si>
  <si>
    <r>
      <t>Do any of the following innovations, noted by NMEG members in the 2019 monitoring exercise, occur in your jurisdiction? If yes, please provide your overall assessment of the size, evolution and risks of these innovations in the corresponding comment box.</t>
    </r>
    <r>
      <rPr>
        <sz val="13"/>
        <color rgb="FFFF0000"/>
        <rFont val="Arial"/>
        <family val="2"/>
      </rPr>
      <t xml:space="preserve"> Please answer Yes or No to all the innovations listed in the table using the drop down menu. </t>
    </r>
  </si>
  <si>
    <t>Off-balance sheet items*</t>
  </si>
  <si>
    <t>* Best effort basis except for Hedge Funds</t>
  </si>
  <si>
    <t>* Off-balance sheet items on best effort basis except for Hedge Funds</t>
  </si>
  <si>
    <t>xii</t>
  </si>
  <si>
    <r>
      <t xml:space="preserve">To improve cross-country comparability we recommend jurisidictions to follow the definition provided in the </t>
    </r>
    <r>
      <rPr>
        <i/>
        <sz val="11"/>
        <color theme="1"/>
        <rFont val="Arial"/>
        <family val="2"/>
      </rPr>
      <t>IMF Financial Soudness Indicators, Compilation Guide (https://www.imf.org/external/pubs/ft/fsi/guide/2006/pdf/fsiFT.pdf):</t>
    </r>
    <r>
      <rPr>
        <sz val="11"/>
        <color theme="1"/>
        <rFont val="Arial"/>
        <family val="2"/>
      </rPr>
      <t xml:space="preserve"> Loans (and other assets) should be classified as NPL when (1) payments of principal and interest are past due by three months (90 days) or more, or (2) interest payments equal to three months (90 days) interest or more have been capitalized (reinvested into the principal amount), refinanced, or rolled over (that is, payment has been delayed by agreement). ). In addition, NPLs should also include those loans with payments less than 90 days past due that are recognized as nonperforming under national supervisory guidance—that is, evidence exists to classify a loan as nonperforming even in the absence of a 90-day past due payment, such as when the debtor files for bankruptcy.</t>
    </r>
  </si>
  <si>
    <t>Credit Risk Transfer 1 (CRT1)*</t>
  </si>
  <si>
    <t>Q1.2020</t>
  </si>
  <si>
    <r>
      <t>Unallocated: Entity types which (at least partly) contain narrow measure activities but which could not be classified into a specific economic function</t>
    </r>
    <r>
      <rPr>
        <sz val="12"/>
        <color theme="7" tint="-0.249977111117893"/>
        <rFont val="Arial"/>
        <family val="2"/>
      </rPr>
      <t xml:space="preserve"> (Note 7)</t>
    </r>
  </si>
  <si>
    <t>Leverage 4 (L4)</t>
  </si>
  <si>
    <t>Leverage 2 (L2)*</t>
  </si>
  <si>
    <t>Total financial assets under management (AUM) at end of period</t>
  </si>
  <si>
    <t>Please fill in the template (on best effort basis) using the domestic currency and unit multiplier specified on the cover page.</t>
  </si>
  <si>
    <t>Equity funds</t>
  </si>
  <si>
    <t>Fixed income funds</t>
  </si>
  <si>
    <t>Mixed funds</t>
  </si>
  <si>
    <t>of which: change in AUM attributable to factors other than fund flows and valuation</t>
  </si>
  <si>
    <t>in USD million (constant 2019 exchange rate)</t>
  </si>
  <si>
    <t>(17) Please see definitions tab Table 3 Row xii. If another definition is used by your jurisdiction, please add the definition/details in the notes.</t>
  </si>
  <si>
    <t>Fixed Income Funds</t>
  </si>
  <si>
    <t>Quarterly changes in AUM</t>
  </si>
  <si>
    <t>Total quarterly change</t>
  </si>
  <si>
    <t>Q4.2011</t>
  </si>
  <si>
    <t>of which: change in AUM attributable to factors other than fund flows and valuation   (Note 2)</t>
  </si>
  <si>
    <t>of which: valuations changes (Note 1)</t>
  </si>
  <si>
    <t>(1) If data for valuation is not available, please provide the residual Total quarterly change - o/w flows as a proxy and indicate it in the notes.</t>
  </si>
  <si>
    <t>(3) Please indicate the sources used to fill in this template (e.g. supervisory data, market data). For published data, please indicate the compilation agency, publication name, table number, and series ID.</t>
  </si>
  <si>
    <r>
      <rPr>
        <b/>
        <sz val="10"/>
        <color indexed="8"/>
        <rFont val="Arial"/>
        <family val="2"/>
      </rPr>
      <t>Source</t>
    </r>
    <r>
      <rPr>
        <sz val="10"/>
        <color indexed="8"/>
        <rFont val="Arial"/>
        <family val="2"/>
      </rPr>
      <t xml:space="preserve">
(description, confidentiality, URL)
(Note 3)</t>
    </r>
  </si>
  <si>
    <t>(2) Calculated as the residual: Total quarterly change - o/w flows - o/w valuation changes. It includes, for example, changes in leverage and changes due to sample adjustments.</t>
  </si>
  <si>
    <t>Non-performing loans (NPL)</t>
  </si>
  <si>
    <r>
      <t>(1) See the FSB's Policy Framework for Strengthening Oversight and Regulation of Shadow Banking (http://www.fsb.org/wp-content/uploads/r_130829c.pdf) and guidelines to determine whether non-bank financial entities are to be classified into one of the five economic functions (i.e. if they are involved in non-bank credit intermediation that may pose systemic risks or in regulatory arbitrage). Please clarify in the Note Cell where the same entity type was classified into multiple economic functions.</t>
    </r>
    <r>
      <rPr>
        <b/>
        <sz val="10"/>
        <rFont val="Arial"/>
        <family val="2"/>
      </rPr>
      <t xml:space="preserve"> Please remember that classification is done on a premitigant basis – that is classifying authorities are asked to assume a scenario in which policy measures have not been adopted and/or risk management tools are not exercised.</t>
    </r>
    <r>
      <rPr>
        <sz val="10"/>
        <rFont val="Arial"/>
        <family val="2"/>
      </rPr>
      <t xml:space="preserve">
measures have not been adopted and/or risk management tools are not exercised. </t>
    </r>
  </si>
  <si>
    <t>Supplementary Template: Total liabilities (excluding equity)</t>
  </si>
  <si>
    <t>Weighted Average Maturity (WAM) is an average of the effective maturities of all debt securities held in the portfolio, weighted by each debt security's percentage of total assets. An effective maturity is the period remaining until the principal amount of the security must unconditionally be paid, or for a security with an adjustable interest rate, the remaining period until the next interest rate readjustment. The effective maturity of each individual debt security should be capped at 100 years in order to avoid computation problems for the WAM related to perpetual bonds (i.e. with infinite maturities).</t>
  </si>
  <si>
    <t>(16) Please see definitions tab Table 3 Row xi. If another definition is used by your jurisdiction, please add the definition/details in the notes.</t>
  </si>
  <si>
    <t>Q1.2011</t>
  </si>
  <si>
    <t>Q2.2011</t>
  </si>
  <si>
    <t>Q3.2011</t>
  </si>
  <si>
    <t>8 - supporting templates (checks and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</si>
</sst>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mmmm\ yyyy"/>
    <numFmt numFmtId="166" formatCode="#,##0.000"/>
    <numFmt numFmtId="167" formatCode="#,##0.0"/>
    <numFmt numFmtId="168" formatCode="0.000000%"/>
    <numFmt numFmtId="169" formatCode="_(* #,##0_);_(* \(#,##0\);_(* &quot;-&quot;??_);_(@_)"/>
    <numFmt numFmtId="170" formatCode="0.0000"/>
    <numFmt numFmtId="171" formatCode="0.000"/>
  </numFmts>
  <fonts count="102" x14ac:knownFonts="1">
    <font>
      <sz val="11"/>
      <color theme="1"/>
      <name val="Arial"/>
      <family val="2"/>
    </font>
    <font>
      <sz val="10"/>
      <name val="Arial"/>
      <family val="2"/>
    </font>
    <font>
      <sz val="11"/>
      <name val="Arial"/>
      <family val="2"/>
    </font>
    <font>
      <b/>
      <sz val="13"/>
      <color indexed="9"/>
      <name val="Arial"/>
      <family val="2"/>
    </font>
    <font>
      <b/>
      <sz val="10"/>
      <name val="Arial"/>
      <family val="2"/>
    </font>
    <font>
      <sz val="10"/>
      <color indexed="8"/>
      <name val="Arial"/>
      <family val="2"/>
    </font>
    <font>
      <b/>
      <u/>
      <sz val="10"/>
      <name val="Arial"/>
      <family val="2"/>
    </font>
    <font>
      <u/>
      <sz val="10"/>
      <color indexed="12"/>
      <name val="Arial"/>
      <family val="2"/>
    </font>
    <font>
      <b/>
      <sz val="10"/>
      <color indexed="10"/>
      <name val="Arial"/>
      <family val="2"/>
    </font>
    <font>
      <i/>
      <sz val="10"/>
      <name val="Arial"/>
      <family val="2"/>
    </font>
    <font>
      <b/>
      <sz val="11"/>
      <name val="Arial"/>
      <family val="2"/>
    </font>
    <font>
      <i/>
      <sz val="8"/>
      <name val="Arial"/>
      <family val="2"/>
    </font>
    <font>
      <u/>
      <sz val="10"/>
      <color indexed="8"/>
      <name val="Arial"/>
      <family val="2"/>
    </font>
    <font>
      <b/>
      <sz val="10"/>
      <color indexed="8"/>
      <name val="Arial"/>
      <family val="2"/>
    </font>
    <font>
      <i/>
      <sz val="10"/>
      <color indexed="8"/>
      <name val="Arial"/>
      <family val="2"/>
    </font>
    <font>
      <sz val="10"/>
      <color indexed="10"/>
      <name val="Arial"/>
      <family val="2"/>
    </font>
    <font>
      <sz val="12"/>
      <color indexed="56"/>
      <name val="Arial"/>
      <family val="2"/>
    </font>
    <font>
      <sz val="12"/>
      <color indexed="21"/>
      <name val="Arial"/>
      <family val="2"/>
    </font>
    <font>
      <sz val="13"/>
      <color indexed="9"/>
      <name val="Arial"/>
      <family val="2"/>
    </font>
    <font>
      <i/>
      <sz val="13"/>
      <color indexed="9"/>
      <name val="Arial"/>
      <family val="2"/>
    </font>
    <font>
      <sz val="11"/>
      <color indexed="63"/>
      <name val="Arial"/>
      <family val="2"/>
    </font>
    <font>
      <i/>
      <sz val="7"/>
      <name val="Arial"/>
      <family val="2"/>
    </font>
    <font>
      <sz val="7"/>
      <name val="Arial"/>
      <family val="2"/>
    </font>
    <font>
      <sz val="8"/>
      <name val="Arial"/>
      <family val="2"/>
    </font>
    <font>
      <b/>
      <sz val="13"/>
      <name val="Arial"/>
      <family val="2"/>
    </font>
    <font>
      <b/>
      <i/>
      <sz val="10"/>
      <name val="Arial"/>
      <family val="2"/>
    </font>
    <font>
      <i/>
      <sz val="11"/>
      <name val="Arial"/>
      <family val="2"/>
    </font>
    <font>
      <sz val="11"/>
      <color theme="1"/>
      <name val="Arial"/>
      <family val="2"/>
    </font>
    <font>
      <u/>
      <sz val="11"/>
      <color theme="10"/>
      <name val="Calibri"/>
      <family val="2"/>
    </font>
    <font>
      <sz val="11"/>
      <color theme="1"/>
      <name val="Calibri"/>
      <family val="2"/>
      <scheme val="minor"/>
    </font>
    <font>
      <b/>
      <sz val="11"/>
      <color theme="1"/>
      <name val="Arial"/>
      <family val="2"/>
    </font>
    <font>
      <sz val="11"/>
      <color rgb="FFFF0000"/>
      <name val="Arial"/>
      <family val="2"/>
    </font>
    <font>
      <b/>
      <sz val="13"/>
      <color theme="0"/>
      <name val="Arial"/>
      <family val="2"/>
    </font>
    <font>
      <sz val="10"/>
      <color theme="1"/>
      <name val="Arial"/>
      <family val="2"/>
    </font>
    <font>
      <b/>
      <sz val="12"/>
      <color theme="1"/>
      <name val="Arial"/>
      <family val="2"/>
    </font>
    <font>
      <sz val="10"/>
      <color rgb="FFFF0000"/>
      <name val="Arial"/>
      <family val="2"/>
    </font>
    <font>
      <b/>
      <sz val="13"/>
      <color rgb="FFFF0000"/>
      <name val="Arial"/>
      <family val="2"/>
    </font>
    <font>
      <u/>
      <sz val="10"/>
      <color theme="0"/>
      <name val="Arial"/>
      <family val="2"/>
    </font>
    <font>
      <b/>
      <sz val="10"/>
      <color rgb="FFFF0000"/>
      <name val="Arial"/>
      <family val="2"/>
    </font>
    <font>
      <b/>
      <sz val="12"/>
      <color theme="3"/>
      <name val="Arial"/>
      <family val="2"/>
    </font>
    <font>
      <b/>
      <sz val="12"/>
      <color theme="5"/>
      <name val="Arial"/>
      <family val="2"/>
    </font>
    <font>
      <b/>
      <sz val="12"/>
      <color theme="2" tint="-0.749992370372631"/>
      <name val="Arial"/>
      <family val="2"/>
    </font>
    <font>
      <b/>
      <sz val="12"/>
      <color theme="6" tint="-0.499984740745262"/>
      <name val="Arial"/>
      <family val="2"/>
    </font>
    <font>
      <b/>
      <sz val="12"/>
      <color theme="9" tint="-0.499984740745262"/>
      <name val="Arial"/>
      <family val="2"/>
    </font>
    <font>
      <b/>
      <sz val="12"/>
      <color theme="7" tint="-0.499984740745262"/>
      <name val="Arial"/>
      <family val="2"/>
    </font>
    <font>
      <b/>
      <sz val="12"/>
      <color theme="8" tint="-0.499984740745262"/>
      <name val="Arial"/>
      <family val="2"/>
    </font>
    <font>
      <i/>
      <sz val="10"/>
      <color theme="1"/>
      <name val="Arial"/>
      <family val="2"/>
    </font>
    <font>
      <b/>
      <sz val="10"/>
      <color theme="1"/>
      <name val="Arial"/>
      <family val="2"/>
    </font>
    <font>
      <sz val="11"/>
      <color theme="1" tint="0.499984740745262"/>
      <name val="Arial"/>
      <family val="2"/>
    </font>
    <font>
      <b/>
      <sz val="11"/>
      <color rgb="FFFF0000"/>
      <name val="Arial"/>
      <family val="2"/>
    </font>
    <font>
      <sz val="10"/>
      <color theme="1"/>
      <name val="Calibri"/>
      <family val="2"/>
      <scheme val="minor"/>
    </font>
    <font>
      <b/>
      <sz val="10"/>
      <color theme="1"/>
      <name val="Calibri"/>
      <family val="2"/>
      <scheme val="minor"/>
    </font>
    <font>
      <strike/>
      <sz val="10"/>
      <color rgb="FFFF0000"/>
      <name val="Arial"/>
      <family val="2"/>
    </font>
    <font>
      <sz val="10"/>
      <color theme="1" tint="0.499984740745262"/>
      <name val="Arial"/>
      <family val="2"/>
    </font>
    <font>
      <b/>
      <strike/>
      <sz val="11"/>
      <color rgb="FFFF0000"/>
      <name val="Arial"/>
      <family val="2"/>
    </font>
    <font>
      <sz val="10"/>
      <color theme="1"/>
      <name val="Times New Roman"/>
      <family val="1"/>
    </font>
    <font>
      <b/>
      <strike/>
      <sz val="13"/>
      <color rgb="FFFF0000"/>
      <name val="Arial"/>
      <family val="2"/>
    </font>
    <font>
      <sz val="10"/>
      <color theme="1" tint="0.499984740745262"/>
      <name val="Calibri"/>
      <family val="2"/>
      <scheme val="minor"/>
    </font>
    <font>
      <b/>
      <sz val="10"/>
      <color theme="1" tint="0.499984740745262"/>
      <name val="Arial"/>
      <family val="2"/>
    </font>
    <font>
      <i/>
      <sz val="11"/>
      <color theme="1"/>
      <name val="Arial"/>
      <family val="2"/>
    </font>
    <font>
      <sz val="10"/>
      <name val="Calibri"/>
      <family val="2"/>
      <scheme val="minor"/>
    </font>
    <font>
      <b/>
      <sz val="10"/>
      <name val="Calibri"/>
      <family val="2"/>
      <scheme val="minor"/>
    </font>
    <font>
      <sz val="10"/>
      <color theme="0" tint="-0.499984740745262"/>
      <name val="Arial"/>
      <family val="2"/>
    </font>
    <font>
      <b/>
      <strike/>
      <sz val="10"/>
      <color theme="1" tint="0.499984740745262"/>
      <name val="Arial"/>
      <family val="2"/>
    </font>
    <font>
      <strike/>
      <sz val="10"/>
      <color theme="1" tint="0.499984740745262"/>
      <name val="Arial"/>
      <family val="2"/>
    </font>
    <font>
      <sz val="10"/>
      <color theme="9"/>
      <name val="Arial"/>
      <family val="2"/>
    </font>
    <font>
      <sz val="10"/>
      <color rgb="FF7030A0"/>
      <name val="Arial"/>
      <family val="2"/>
    </font>
    <font>
      <i/>
      <sz val="10"/>
      <color theme="0" tint="-0.499984740745262"/>
      <name val="Arial"/>
      <family val="2"/>
    </font>
    <font>
      <i/>
      <sz val="11"/>
      <color theme="0" tint="-0.499984740745262"/>
      <name val="Arial"/>
      <family val="2"/>
    </font>
    <font>
      <sz val="12"/>
      <color theme="1"/>
      <name val="Times New Roman"/>
      <family val="1"/>
    </font>
    <font>
      <b/>
      <sz val="12"/>
      <color theme="1"/>
      <name val="Times New Roman"/>
      <family val="1"/>
    </font>
    <font>
      <b/>
      <sz val="12"/>
      <color rgb="FFFFFFFF"/>
      <name val="Times New Roman"/>
      <family val="1"/>
    </font>
    <font>
      <i/>
      <sz val="12"/>
      <color theme="1"/>
      <name val="Times New Roman"/>
      <family val="1"/>
    </font>
    <font>
      <b/>
      <i/>
      <sz val="12"/>
      <color theme="1"/>
      <name val="Times New Roman"/>
      <family val="1"/>
    </font>
    <font>
      <sz val="12"/>
      <color rgb="FFFFFFFF"/>
      <name val="Times New Roman"/>
      <family val="1"/>
    </font>
    <font>
      <sz val="12"/>
      <color rgb="FF000000"/>
      <name val="Times New Roman"/>
      <family val="1"/>
    </font>
    <font>
      <i/>
      <sz val="12"/>
      <color rgb="FF000000"/>
      <name val="Times New Roman"/>
      <family val="1"/>
    </font>
    <font>
      <b/>
      <sz val="12"/>
      <color rgb="FF000000"/>
      <name val="Times New Roman"/>
      <family val="1"/>
    </font>
    <font>
      <b/>
      <i/>
      <sz val="12"/>
      <color rgb="FF000000"/>
      <name val="Times New Roman"/>
      <family val="1"/>
    </font>
    <font>
      <b/>
      <i/>
      <sz val="11"/>
      <color theme="1"/>
      <name val="Arial"/>
      <family val="2"/>
    </font>
    <font>
      <b/>
      <sz val="13"/>
      <color theme="0" tint="-4.9989318521683403E-2"/>
      <name val="Arial"/>
      <family val="2"/>
    </font>
    <font>
      <sz val="11"/>
      <color theme="1"/>
      <name val="Calibri"/>
      <family val="2"/>
    </font>
    <font>
      <sz val="10"/>
      <color theme="0" tint="-4.9989318521683403E-2"/>
      <name val="Arial"/>
      <family val="2"/>
    </font>
    <font>
      <i/>
      <sz val="11"/>
      <color rgb="FFFF0000"/>
      <name val="Arial"/>
      <family val="2"/>
    </font>
    <font>
      <u/>
      <sz val="10"/>
      <color theme="1"/>
      <name val="Arial"/>
      <family val="2"/>
    </font>
    <font>
      <sz val="11"/>
      <color indexed="8"/>
      <name val="Calibri"/>
      <family val="2"/>
      <scheme val="minor"/>
    </font>
    <font>
      <b/>
      <sz val="13"/>
      <color rgb="FF00B050"/>
      <name val="Arial"/>
      <family val="2"/>
    </font>
    <font>
      <i/>
      <sz val="10"/>
      <color rgb="FF00B050"/>
      <name val="Arial"/>
      <family val="2"/>
    </font>
    <font>
      <b/>
      <sz val="10"/>
      <color rgb="FF00B050"/>
      <name val="Arial"/>
      <family val="2"/>
    </font>
    <font>
      <b/>
      <sz val="11"/>
      <color rgb="FF00B050"/>
      <name val="Arial"/>
      <family val="2"/>
    </font>
    <font>
      <b/>
      <sz val="14"/>
      <color rgb="FFFF0000"/>
      <name val="Arial"/>
      <family val="2"/>
    </font>
    <font>
      <sz val="13"/>
      <name val="Arial"/>
      <family val="2"/>
    </font>
    <font>
      <sz val="13"/>
      <color rgb="FFFF0000"/>
      <name val="Arial"/>
      <family val="2"/>
    </font>
    <font>
      <sz val="10"/>
      <color rgb="FF00B050"/>
      <name val="Arial"/>
      <family val="2"/>
    </font>
    <font>
      <b/>
      <sz val="14"/>
      <color theme="0"/>
      <name val="Arial"/>
      <family val="2"/>
    </font>
    <font>
      <sz val="14"/>
      <color indexed="9"/>
      <name val="Arial"/>
      <family val="2"/>
    </font>
    <font>
      <u/>
      <sz val="14"/>
      <color indexed="12"/>
      <name val="Arial"/>
      <family val="2"/>
    </font>
    <font>
      <b/>
      <sz val="12"/>
      <color theme="9"/>
      <name val="Arial"/>
      <family val="2"/>
    </font>
    <font>
      <b/>
      <sz val="12"/>
      <color theme="7" tint="-0.249977111117893"/>
      <name val="Arial"/>
      <family val="2"/>
    </font>
    <font>
      <sz val="12"/>
      <color theme="7" tint="-0.249977111117893"/>
      <name val="Arial"/>
      <family val="2"/>
    </font>
    <font>
      <b/>
      <sz val="12"/>
      <name val="Times New Roman"/>
      <family val="1"/>
    </font>
    <font>
      <b/>
      <i/>
      <sz val="11"/>
      <color theme="1"/>
      <name val="Calibri"/>
      <family val="2"/>
      <scheme val="minor"/>
    </font>
  </fonts>
  <fills count="29">
    <fill>
      <patternFill patternType="none"/>
    </fill>
    <fill>
      <patternFill patternType="gray125"/>
    </fill>
    <fill>
      <patternFill patternType="solid">
        <fgColor indexed="9"/>
        <bgColor indexed="64"/>
      </patternFill>
    </fill>
    <fill>
      <patternFill patternType="solid">
        <fgColor rgb="FF001F5C"/>
        <bgColor indexed="64"/>
      </patternFill>
    </fill>
    <fill>
      <patternFill patternType="solid">
        <fgColor theme="0"/>
        <bgColor indexed="64"/>
      </patternFill>
    </fill>
    <fill>
      <patternFill patternType="solid">
        <fgColor theme="3" tint="0.79998168889431442"/>
        <bgColor indexed="64"/>
      </patternFill>
    </fill>
    <fill>
      <patternFill patternType="lightGray">
        <fgColor theme="0" tint="-4.9989318521683403E-2"/>
        <bgColor theme="0" tint="-0.14996795556505021"/>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24994659260841701"/>
        <bgColor indexed="65"/>
      </patternFill>
    </fill>
    <fill>
      <patternFill patternType="solid">
        <fgColor rgb="FFFEECFD"/>
        <bgColor indexed="64"/>
      </patternFill>
    </fill>
    <fill>
      <patternFill patternType="solid">
        <fgColor rgb="FFFFEC7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CC"/>
        <bgColor indexed="64"/>
      </patternFill>
    </fill>
    <fill>
      <patternFill patternType="solid">
        <fgColor rgb="FF4F81BD"/>
        <bgColor indexed="64"/>
      </patternFill>
    </fill>
    <fill>
      <patternFill patternType="solid">
        <fgColor rgb="FFDBE5F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3" tint="0.59999389629810485"/>
        <bgColor indexed="64"/>
      </patternFill>
    </fill>
  </fills>
  <borders count="256">
    <border>
      <left/>
      <right/>
      <top/>
      <bottom/>
      <diagonal/>
    </border>
    <border>
      <left/>
      <right/>
      <top style="medium">
        <color indexed="64"/>
      </top>
      <bottom/>
      <diagonal/>
    </border>
    <border>
      <left/>
      <right/>
      <top style="medium">
        <color indexed="64"/>
      </top>
      <bottom style="thin">
        <color indexed="64"/>
      </bottom>
      <diagonal/>
    </border>
    <border>
      <left/>
      <right/>
      <top style="hair">
        <color indexed="64"/>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top style="thin">
        <color indexed="64"/>
      </top>
      <bottom/>
      <diagonal/>
    </border>
    <border>
      <left/>
      <right/>
      <top style="hair">
        <color indexed="64"/>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right style="medium">
        <color indexed="64"/>
      </right>
      <top/>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hair">
        <color indexed="64"/>
      </top>
      <bottom style="medium">
        <color indexed="64"/>
      </bottom>
      <diagonal/>
    </border>
    <border>
      <left/>
      <right/>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style="dotted">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style="dotted">
        <color indexed="64"/>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dotted">
        <color indexed="64"/>
      </right>
      <top style="thin">
        <color indexed="64"/>
      </top>
      <bottom style="hair">
        <color indexed="64"/>
      </bottom>
      <diagonal/>
    </border>
    <border>
      <left/>
      <right style="medium">
        <color indexed="64"/>
      </right>
      <top style="medium">
        <color indexed="64"/>
      </top>
      <bottom/>
      <diagonal/>
    </border>
    <border>
      <left style="hair">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medium">
        <color indexed="64"/>
      </left>
      <right/>
      <top style="thin">
        <color indexed="64"/>
      </top>
      <bottom/>
      <diagonal/>
    </border>
    <border>
      <left style="thin">
        <color indexed="64"/>
      </left>
      <right style="hair">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style="thin">
        <color indexed="64"/>
      </bottom>
      <diagonal/>
    </border>
    <border>
      <left/>
      <right style="hair">
        <color indexed="64"/>
      </right>
      <top/>
      <bottom/>
      <diagonal/>
    </border>
    <border>
      <left style="hair">
        <color indexed="64"/>
      </left>
      <right style="thin">
        <color indexed="64"/>
      </right>
      <top style="hair">
        <color indexed="64"/>
      </top>
      <bottom style="thin">
        <color theme="0" tint="-0.499984740745262"/>
      </bottom>
      <diagonal/>
    </border>
    <border>
      <left/>
      <right style="medium">
        <color indexed="64"/>
      </right>
      <top style="thin">
        <color theme="0" tint="-0.499984740745262"/>
      </top>
      <bottom style="medium">
        <color indexed="64"/>
      </bottom>
      <diagonal/>
    </border>
    <border>
      <left/>
      <right/>
      <top style="thin">
        <color theme="0" tint="-0.499984740745262"/>
      </top>
      <bottom style="medium">
        <color indexed="64"/>
      </bottom>
      <diagonal/>
    </border>
    <border>
      <left style="thin">
        <color indexed="64"/>
      </left>
      <right/>
      <top/>
      <bottom style="thin">
        <color theme="0" tint="-0.499984740745262"/>
      </bottom>
      <diagonal/>
    </border>
    <border>
      <left style="thin">
        <color indexed="64"/>
      </left>
      <right style="hair">
        <color indexed="64"/>
      </right>
      <top/>
      <bottom style="thin">
        <color theme="0" tint="-0.499984740745262"/>
      </bottom>
      <diagonal/>
    </border>
    <border>
      <left style="hair">
        <color indexed="64"/>
      </left>
      <right style="thin">
        <color indexed="64"/>
      </right>
      <top/>
      <bottom style="thin">
        <color theme="0" tint="-0.499984740745262"/>
      </bottom>
      <diagonal/>
    </border>
    <border>
      <left/>
      <right/>
      <top/>
      <bottom style="thin">
        <color theme="0" tint="-0.499984740745262"/>
      </bottom>
      <diagonal/>
    </border>
    <border>
      <left style="thin">
        <color indexed="64"/>
      </left>
      <right/>
      <top style="thin">
        <color theme="0" tint="-0.499984740745262"/>
      </top>
      <bottom style="medium">
        <color indexed="64"/>
      </bottom>
      <diagonal/>
    </border>
    <border>
      <left/>
      <right style="thin">
        <color indexed="64"/>
      </right>
      <top style="thin">
        <color theme="0" tint="-0.499984740745262"/>
      </top>
      <bottom style="medium">
        <color indexed="64"/>
      </bottom>
      <diagonal/>
    </border>
    <border>
      <left style="medium">
        <color indexed="64"/>
      </left>
      <right style="hair">
        <color indexed="64"/>
      </right>
      <top/>
      <bottom style="thin">
        <color theme="0" tint="-0.499984740745262"/>
      </bottom>
      <diagonal/>
    </border>
    <border>
      <left style="medium">
        <color indexed="64"/>
      </left>
      <right/>
      <top style="thin">
        <color theme="0" tint="-0.499984740745262"/>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right style="thin">
        <color indexed="64"/>
      </right>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theme="0" tint="-0.499984740745262"/>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theme="0" tint="-0.499984740745262"/>
      </bottom>
      <diagonal/>
    </border>
    <border>
      <left/>
      <right style="thin">
        <color indexed="64"/>
      </right>
      <top/>
      <bottom style="thin">
        <color theme="0" tint="-0.499984740745262"/>
      </bottom>
      <diagonal/>
    </border>
    <border>
      <left/>
      <right style="medium">
        <color indexed="64"/>
      </right>
      <top/>
      <bottom style="thin">
        <color theme="0" tint="-0.499984740745262"/>
      </bottom>
      <diagonal/>
    </border>
    <border>
      <left style="hair">
        <color indexed="64"/>
      </left>
      <right style="hair">
        <color indexed="64"/>
      </right>
      <top style="hair">
        <color indexed="64"/>
      </top>
      <bottom style="thin">
        <color theme="0" tint="-0.499984740745262"/>
      </bottom>
      <diagonal/>
    </border>
    <border>
      <left/>
      <right style="thin">
        <color indexed="64"/>
      </right>
      <top style="hair">
        <color indexed="64"/>
      </top>
      <bottom style="thin">
        <color theme="0" tint="-0.499984740745262"/>
      </bottom>
      <diagonal/>
    </border>
    <border>
      <left style="hair">
        <color indexed="64"/>
      </left>
      <right style="hair">
        <color indexed="64"/>
      </right>
      <top style="medium">
        <color indexed="64"/>
      </top>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95B3D7"/>
      </left>
      <right/>
      <top/>
      <bottom style="medium">
        <color rgb="FF95B3D7"/>
      </bottom>
      <diagonal/>
    </border>
    <border>
      <left style="medium">
        <color rgb="FF95B3D7"/>
      </left>
      <right/>
      <top/>
      <bottom/>
      <diagonal/>
    </border>
    <border>
      <left/>
      <right/>
      <top/>
      <bottom style="medium">
        <color rgb="FF95B3D7"/>
      </bottom>
      <diagonal/>
    </border>
    <border>
      <left/>
      <right style="medium">
        <color rgb="FF95B3D7"/>
      </right>
      <top/>
      <bottom style="medium">
        <color rgb="FF95B3D7"/>
      </bottom>
      <diagonal/>
    </border>
    <border>
      <left/>
      <right style="medium">
        <color rgb="FF95B3D7"/>
      </right>
      <top/>
      <bottom/>
      <diagonal/>
    </border>
    <border>
      <left style="medium">
        <color rgb="FF95B3D7"/>
      </left>
      <right/>
      <top style="medium">
        <color rgb="FF4F81BD"/>
      </top>
      <bottom/>
      <diagonal/>
    </border>
    <border>
      <left/>
      <right/>
      <top style="medium">
        <color rgb="FF4F81BD"/>
      </top>
      <bottom/>
      <diagonal/>
    </border>
    <border>
      <left style="medium">
        <color rgb="FF95B3D7"/>
      </left>
      <right/>
      <top style="medium">
        <color rgb="FF95B3D7"/>
      </top>
      <bottom/>
      <diagonal/>
    </border>
    <border>
      <left/>
      <right style="medium">
        <color rgb="FF95B3D7"/>
      </right>
      <top style="medium">
        <color rgb="FF95B3D7"/>
      </top>
      <bottom/>
      <diagonal/>
    </border>
    <border>
      <left/>
      <right/>
      <top style="medium">
        <color rgb="FF95B3D7"/>
      </top>
      <bottom/>
      <diagonal/>
    </border>
    <border>
      <left/>
      <right style="medium">
        <color theme="3" tint="0.59999389629810485"/>
      </right>
      <top/>
      <bottom/>
      <diagonal/>
    </border>
    <border>
      <left/>
      <right style="medium">
        <color theme="3" tint="0.59999389629810485"/>
      </right>
      <top style="medium">
        <color rgb="FF95B3D7"/>
      </top>
      <bottom/>
      <diagonal/>
    </border>
    <border>
      <left/>
      <right style="medium">
        <color theme="3" tint="0.59999389629810485"/>
      </right>
      <top/>
      <bottom style="medium">
        <color theme="3" tint="0.59999389629810485"/>
      </bottom>
      <diagonal/>
    </border>
    <border>
      <left/>
      <right style="medium">
        <color theme="3" tint="0.59999389629810485"/>
      </right>
      <top/>
      <bottom style="medium">
        <color rgb="FF95B3D7"/>
      </bottom>
      <diagonal/>
    </border>
    <border>
      <left style="medium">
        <color indexed="64"/>
      </left>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rgb="FF95B3D7"/>
      </left>
      <right/>
      <top style="medium">
        <color rgb="FF95B3D7"/>
      </top>
      <bottom style="medium">
        <color rgb="FF95B3D7"/>
      </bottom>
      <diagonal/>
    </border>
    <border>
      <left/>
      <right/>
      <top style="medium">
        <color rgb="FF95B3D7"/>
      </top>
      <bottom style="medium">
        <color rgb="FF95B3D7"/>
      </bottom>
      <diagonal/>
    </border>
    <border>
      <left/>
      <right style="medium">
        <color theme="3" tint="0.59999389629810485"/>
      </right>
      <top style="medium">
        <color rgb="FF95B3D7"/>
      </top>
      <bottom style="medium">
        <color rgb="FF95B3D7"/>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6">
    <xf numFmtId="0" fontId="0" fillId="0" borderId="0"/>
    <xf numFmtId="0" fontId="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 fillId="0" borderId="0"/>
    <xf numFmtId="0" fontId="27" fillId="0" borderId="0"/>
    <xf numFmtId="0" fontId="1" fillId="0" borderId="0"/>
    <xf numFmtId="0" fontId="1" fillId="0" borderId="0"/>
    <xf numFmtId="0" fontId="29" fillId="0" borderId="0"/>
    <xf numFmtId="9" fontId="27" fillId="0" borderId="0" applyFont="0" applyFill="0" applyBorder="0" applyAlignment="0" applyProtection="0"/>
    <xf numFmtId="9" fontId="1" fillId="0" borderId="0" applyFont="0" applyFill="0" applyBorder="0" applyAlignment="0" applyProtection="0"/>
    <xf numFmtId="0" fontId="33" fillId="0" borderId="0"/>
    <xf numFmtId="0" fontId="29" fillId="0" borderId="0"/>
    <xf numFmtId="0" fontId="29" fillId="0" borderId="0"/>
    <xf numFmtId="0" fontId="29" fillId="0" borderId="0"/>
    <xf numFmtId="164" fontId="27" fillId="0" borderId="0" applyFont="0" applyFill="0" applyBorder="0" applyAlignment="0" applyProtection="0"/>
    <xf numFmtId="0" fontId="85" fillId="0" borderId="0">
      <alignment wrapText="1"/>
    </xf>
  </cellStyleXfs>
  <cellXfs count="2314">
    <xf numFmtId="0" fontId="0" fillId="0" borderId="0" xfId="0"/>
    <xf numFmtId="0" fontId="1" fillId="0" borderId="0" xfId="6" applyProtection="1"/>
    <xf numFmtId="0" fontId="0" fillId="0" borderId="0" xfId="0" applyProtection="1"/>
    <xf numFmtId="0" fontId="0" fillId="0" borderId="0" xfId="0" applyFill="1" applyProtection="1"/>
    <xf numFmtId="0" fontId="32" fillId="0" borderId="0" xfId="0" applyFont="1" applyFill="1" applyAlignment="1" applyProtection="1">
      <alignment horizontal="left" vertical="center" wrapText="1"/>
    </xf>
    <xf numFmtId="0" fontId="9" fillId="0" borderId="1" xfId="0" applyFont="1" applyBorder="1" applyAlignment="1" applyProtection="1">
      <alignment horizontal="center" vertical="center"/>
    </xf>
    <xf numFmtId="0" fontId="0" fillId="0" borderId="0" xfId="0" applyAlignment="1" applyProtection="1">
      <alignment vertical="center"/>
    </xf>
    <xf numFmtId="0" fontId="33" fillId="0" borderId="0" xfId="0" applyFont="1" applyProtection="1"/>
    <xf numFmtId="0" fontId="33" fillId="0" borderId="2" xfId="0" applyFont="1" applyBorder="1" applyAlignment="1" applyProtection="1">
      <alignment horizontal="center" vertical="center" wrapText="1"/>
    </xf>
    <xf numFmtId="0" fontId="10" fillId="2" borderId="0" xfId="4" applyFont="1" applyFill="1" applyBorder="1" applyAlignment="1" applyProtection="1">
      <alignment horizontal="right"/>
    </xf>
    <xf numFmtId="0" fontId="33" fillId="0" borderId="3" xfId="0" applyFont="1" applyBorder="1" applyAlignment="1" applyProtection="1">
      <alignment horizontal="center" vertical="center"/>
    </xf>
    <xf numFmtId="0" fontId="33" fillId="0" borderId="0" xfId="0" applyFont="1" applyFill="1" applyProtection="1"/>
    <xf numFmtId="0" fontId="9" fillId="0" borderId="1" xfId="0" applyFont="1" applyFill="1" applyBorder="1" applyAlignment="1" applyProtection="1">
      <alignment horizontal="center" vertical="center"/>
    </xf>
    <xf numFmtId="0" fontId="32" fillId="3" borderId="0" xfId="0" applyFont="1" applyFill="1" applyAlignment="1" applyProtection="1">
      <alignment horizontal="left" vertical="center"/>
    </xf>
    <xf numFmtId="0" fontId="0" fillId="0" borderId="0" xfId="0" applyBorder="1" applyProtection="1"/>
    <xf numFmtId="0" fontId="33" fillId="0" borderId="0" xfId="4" applyFont="1" applyFill="1" applyBorder="1" applyAlignment="1" applyProtection="1">
      <alignment horizontal="right" vertical="center"/>
    </xf>
    <xf numFmtId="0" fontId="1" fillId="0" borderId="0" xfId="6" applyBorder="1" applyProtection="1"/>
    <xf numFmtId="0" fontId="1" fillId="2" borderId="0" xfId="5" applyFont="1" applyFill="1" applyBorder="1" applyAlignment="1" applyProtection="1">
      <alignment vertical="center"/>
    </xf>
    <xf numFmtId="0" fontId="32" fillId="0" borderId="0" xfId="0" applyFont="1" applyFill="1" applyBorder="1" applyAlignment="1" applyProtection="1">
      <alignment horizontal="left" vertical="center" wrapText="1"/>
    </xf>
    <xf numFmtId="0" fontId="1" fillId="4" borderId="0" xfId="5" applyFont="1" applyFill="1" applyBorder="1" applyAlignment="1" applyProtection="1">
      <alignment horizontal="left" vertical="center"/>
      <protection locked="0"/>
    </xf>
    <xf numFmtId="0" fontId="0" fillId="0" borderId="0" xfId="0" applyFill="1" applyBorder="1" applyProtection="1"/>
    <xf numFmtId="0" fontId="1" fillId="4" borderId="0" xfId="5" applyFont="1" applyFill="1" applyBorder="1" applyAlignment="1" applyProtection="1">
      <alignment horizontal="left" vertical="center"/>
    </xf>
    <xf numFmtId="0" fontId="4" fillId="4" borderId="0" xfId="5" applyFont="1" applyFill="1" applyBorder="1" applyAlignment="1" applyProtection="1">
      <alignment horizontal="left" vertical="center"/>
    </xf>
    <xf numFmtId="0" fontId="33" fillId="0" borderId="0" xfId="0" applyFont="1" applyFill="1" applyAlignment="1" applyProtection="1">
      <alignment vertical="top" wrapText="1"/>
    </xf>
    <xf numFmtId="0" fontId="0" fillId="0" borderId="0" xfId="0" applyFill="1" applyBorder="1" applyAlignment="1" applyProtection="1">
      <alignment vertical="center"/>
    </xf>
    <xf numFmtId="14" fontId="1" fillId="0" borderId="0" xfId="6" applyNumberFormat="1" applyFont="1" applyAlignment="1" applyProtection="1">
      <alignment horizontal="right" vertical="center"/>
    </xf>
    <xf numFmtId="0" fontId="0" fillId="4" borderId="0" xfId="0" applyFill="1" applyProtection="1"/>
    <xf numFmtId="0" fontId="0" fillId="4" borderId="18" xfId="0" applyNumberFormat="1" applyFill="1" applyBorder="1" applyProtection="1">
      <protection locked="0"/>
    </xf>
    <xf numFmtId="0" fontId="1" fillId="2" borderId="0" xfId="5" applyFill="1" applyBorder="1" applyAlignment="1" applyProtection="1">
      <alignment horizontal="left" vertical="center"/>
    </xf>
    <xf numFmtId="0" fontId="33" fillId="0" borderId="0" xfId="0" applyFont="1" applyFill="1" applyAlignment="1" applyProtection="1">
      <alignment horizontal="left" vertical="center"/>
    </xf>
    <xf numFmtId="0" fontId="27" fillId="0" borderId="0" xfId="6" applyFont="1" applyProtection="1"/>
    <xf numFmtId="49" fontId="33" fillId="0" borderId="25" xfId="4" applyNumberFormat="1" applyFont="1" applyFill="1" applyBorder="1" applyAlignment="1" applyProtection="1">
      <alignment horizontal="left" vertical="center"/>
    </xf>
    <xf numFmtId="49" fontId="1" fillId="0" borderId="25" xfId="4" applyNumberFormat="1" applyFont="1" applyFill="1" applyBorder="1" applyAlignment="1" applyProtection="1">
      <alignment horizontal="left" vertical="center"/>
    </xf>
    <xf numFmtId="0" fontId="1" fillId="4" borderId="0" xfId="5" applyFont="1" applyFill="1" applyBorder="1" applyAlignment="1" applyProtection="1">
      <alignment horizontal="left" vertical="top"/>
    </xf>
    <xf numFmtId="0" fontId="0" fillId="0" borderId="0" xfId="0" applyFill="1" applyAlignment="1" applyProtection="1">
      <alignment horizontal="left" vertical="center"/>
    </xf>
    <xf numFmtId="0" fontId="7" fillId="0" borderId="0" xfId="1" quotePrefix="1" applyAlignment="1" applyProtection="1"/>
    <xf numFmtId="0" fontId="35" fillId="0" borderId="0" xfId="0" applyFont="1" applyFill="1" applyAlignment="1" applyProtection="1">
      <alignment horizontal="left" vertical="center"/>
    </xf>
    <xf numFmtId="0" fontId="33" fillId="0" borderId="26" xfId="0" applyFont="1" applyFill="1" applyBorder="1" applyAlignment="1" applyProtection="1">
      <alignment horizontal="center" vertical="center"/>
    </xf>
    <xf numFmtId="0" fontId="31" fillId="0" borderId="0" xfId="0" applyFont="1" applyProtection="1"/>
    <xf numFmtId="0" fontId="36" fillId="0" borderId="0" xfId="0" applyFont="1" applyFill="1" applyAlignment="1" applyProtection="1">
      <alignment horizontal="left" vertical="center" wrapText="1"/>
    </xf>
    <xf numFmtId="0" fontId="35" fillId="0" borderId="0" xfId="0" applyFont="1" applyFill="1" applyProtection="1"/>
    <xf numFmtId="0" fontId="31" fillId="0" borderId="0" xfId="0" applyFont="1" applyFill="1" applyProtection="1"/>
    <xf numFmtId="0" fontId="35" fillId="4" borderId="0" xfId="5" applyFont="1" applyFill="1" applyBorder="1" applyAlignment="1" applyProtection="1">
      <alignment horizontal="left" vertical="center"/>
    </xf>
    <xf numFmtId="0" fontId="31" fillId="0" borderId="0" xfId="0" applyFont="1" applyFill="1" applyAlignment="1" applyProtection="1">
      <alignment horizontal="left" vertical="center"/>
    </xf>
    <xf numFmtId="0" fontId="33" fillId="0" borderId="0" xfId="0" applyFont="1" applyFill="1" applyBorder="1" applyAlignment="1" applyProtection="1">
      <alignment vertical="center" wrapText="1"/>
    </xf>
    <xf numFmtId="0" fontId="37" fillId="0" borderId="0" xfId="1" quotePrefix="1" applyFont="1" applyAlignment="1" applyProtection="1"/>
    <xf numFmtId="0" fontId="11" fillId="0" borderId="0" xfId="0" applyFont="1" applyAlignment="1" applyProtection="1">
      <alignment horizontal="center" vertical="center"/>
    </xf>
    <xf numFmtId="0" fontId="11" fillId="0" borderId="0" xfId="0" applyFont="1" applyAlignment="1" applyProtection="1">
      <alignment horizontal="center"/>
    </xf>
    <xf numFmtId="0" fontId="33" fillId="5" borderId="28" xfId="0" applyFont="1" applyFill="1" applyBorder="1" applyAlignment="1" applyProtection="1">
      <alignment vertical="center" wrapText="1"/>
    </xf>
    <xf numFmtId="0" fontId="33" fillId="5" borderId="25" xfId="0" applyFont="1" applyFill="1" applyBorder="1" applyAlignment="1" applyProtection="1">
      <alignment horizontal="center" vertical="center" wrapText="1"/>
    </xf>
    <xf numFmtId="0" fontId="33" fillId="5" borderId="28" xfId="0" applyFont="1" applyFill="1" applyBorder="1" applyAlignment="1" applyProtection="1">
      <alignment horizontal="center" vertical="center"/>
    </xf>
    <xf numFmtId="0" fontId="35" fillId="5" borderId="28" xfId="0" applyFont="1" applyFill="1" applyBorder="1" applyAlignment="1" applyProtection="1">
      <alignment horizontal="center" vertical="center"/>
    </xf>
    <xf numFmtId="0" fontId="33" fillId="5" borderId="29" xfId="0" applyFont="1" applyFill="1" applyBorder="1" applyAlignment="1" applyProtection="1">
      <alignment vertical="center" wrapText="1"/>
    </xf>
    <xf numFmtId="0" fontId="9" fillId="0" borderId="0" xfId="0" applyFont="1" applyFill="1" applyBorder="1" applyAlignment="1" applyProtection="1">
      <alignment horizontal="center" vertical="center"/>
    </xf>
    <xf numFmtId="0" fontId="33" fillId="0" borderId="0" xfId="0" applyFont="1" applyFill="1" applyBorder="1" applyProtection="1"/>
    <xf numFmtId="3" fontId="11" fillId="0" borderId="0" xfId="0" applyNumberFormat="1" applyFont="1" applyFill="1" applyBorder="1" applyAlignment="1" applyProtection="1">
      <alignment horizontal="center" vertical="center"/>
    </xf>
    <xf numFmtId="0" fontId="1" fillId="0" borderId="0" xfId="5"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33" fillId="0" borderId="0" xfId="0" applyFont="1" applyFill="1" applyBorder="1" applyAlignment="1" applyProtection="1">
      <alignment vertical="top" wrapText="1"/>
    </xf>
    <xf numFmtId="0" fontId="9" fillId="0" borderId="2" xfId="0" applyFont="1" applyFill="1" applyBorder="1" applyAlignment="1" applyProtection="1">
      <alignment horizontal="center" vertical="center"/>
    </xf>
    <xf numFmtId="0" fontId="33" fillId="5" borderId="28" xfId="0" applyFont="1" applyFill="1" applyBorder="1" applyAlignment="1" applyProtection="1">
      <alignment horizontal="center" vertical="center" wrapText="1"/>
    </xf>
    <xf numFmtId="3" fontId="33" fillId="0" borderId="31" xfId="0" applyNumberFormat="1" applyFont="1" applyFill="1" applyBorder="1" applyAlignment="1" applyProtection="1">
      <alignment horizontal="right" vertical="center"/>
      <protection locked="0"/>
    </xf>
    <xf numFmtId="3" fontId="33" fillId="0" borderId="33" xfId="0" applyNumberFormat="1" applyFont="1" applyFill="1" applyBorder="1" applyAlignment="1" applyProtection="1">
      <alignment horizontal="right" vertical="center"/>
      <protection locked="0"/>
    </xf>
    <xf numFmtId="3" fontId="33" fillId="0" borderId="35" xfId="0" applyNumberFormat="1" applyFont="1" applyFill="1" applyBorder="1" applyAlignment="1" applyProtection="1">
      <alignment horizontal="right" vertical="center"/>
      <protection locked="0"/>
    </xf>
    <xf numFmtId="0" fontId="38" fillId="0" borderId="0" xfId="0" applyFont="1" applyFill="1" applyBorder="1" applyProtection="1"/>
    <xf numFmtId="0" fontId="8" fillId="0" borderId="0" xfId="0" applyFont="1" applyAlignment="1" applyProtection="1"/>
    <xf numFmtId="0" fontId="32" fillId="3" borderId="0" xfId="0" applyFont="1" applyFill="1" applyAlignment="1" applyProtection="1">
      <alignment vertical="center"/>
    </xf>
    <xf numFmtId="0" fontId="33" fillId="0" borderId="0" xfId="0" quotePrefix="1" applyFont="1" applyFill="1" applyAlignment="1" applyProtection="1">
      <alignment horizontal="left" vertical="center"/>
    </xf>
    <xf numFmtId="0" fontId="33" fillId="0" borderId="0" xfId="0" quotePrefix="1" applyFont="1" applyFill="1" applyProtection="1"/>
    <xf numFmtId="0" fontId="2" fillId="4" borderId="0" xfId="5" applyFont="1" applyFill="1" applyBorder="1" applyAlignment="1" applyProtection="1">
      <alignment horizontal="left" vertical="center"/>
      <protection locked="0"/>
    </xf>
    <xf numFmtId="0" fontId="2" fillId="4" borderId="0" xfId="5" applyFont="1" applyFill="1" applyBorder="1" applyAlignment="1" applyProtection="1">
      <alignment horizontal="left" vertical="top"/>
    </xf>
    <xf numFmtId="0" fontId="31" fillId="4" borderId="0" xfId="5" applyFont="1" applyFill="1" applyBorder="1" applyAlignment="1" applyProtection="1">
      <alignment horizontal="left" vertical="top"/>
    </xf>
    <xf numFmtId="0" fontId="2" fillId="0" borderId="0" xfId="5" applyFont="1" applyFill="1" applyBorder="1" applyAlignment="1" applyProtection="1">
      <alignment horizontal="left" vertical="top"/>
    </xf>
    <xf numFmtId="0" fontId="2" fillId="4" borderId="0" xfId="5" applyFont="1" applyFill="1" applyBorder="1" applyAlignment="1" applyProtection="1">
      <alignment horizontal="left" vertical="center"/>
    </xf>
    <xf numFmtId="0" fontId="5" fillId="0" borderId="40" xfId="0" applyFont="1" applyBorder="1" applyAlignment="1" applyProtection="1">
      <alignment horizontal="center" vertical="center" wrapText="1"/>
    </xf>
    <xf numFmtId="0" fontId="33" fillId="0" borderId="27" xfId="0" applyFont="1" applyFill="1" applyBorder="1" applyAlignment="1" applyProtection="1">
      <alignment horizontal="center" vertical="center"/>
    </xf>
    <xf numFmtId="0" fontId="33" fillId="0" borderId="3" xfId="0" applyFont="1" applyFill="1" applyBorder="1" applyAlignment="1" applyProtection="1">
      <alignment horizontal="center" vertical="center"/>
    </xf>
    <xf numFmtId="0" fontId="33" fillId="0" borderId="2" xfId="0"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wrapText="1"/>
    </xf>
    <xf numFmtId="0" fontId="33" fillId="0" borderId="41" xfId="0" applyFont="1" applyFill="1" applyBorder="1" applyAlignment="1" applyProtection="1">
      <alignment horizontal="center" vertical="center"/>
    </xf>
    <xf numFmtId="0" fontId="33" fillId="0" borderId="42"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33" fillId="0" borderId="44" xfId="0" applyFont="1" applyFill="1" applyBorder="1" applyAlignment="1" applyProtection="1">
      <alignment horizontal="center" vertical="center" wrapText="1"/>
    </xf>
    <xf numFmtId="0" fontId="5" fillId="0" borderId="45" xfId="0" applyFont="1" applyFill="1" applyBorder="1" applyAlignment="1" applyProtection="1">
      <alignment horizontal="center" vertical="center" wrapText="1"/>
    </xf>
    <xf numFmtId="0" fontId="11" fillId="0" borderId="0" xfId="0" applyFont="1" applyBorder="1" applyAlignment="1" applyProtection="1">
      <alignment horizontal="center"/>
    </xf>
    <xf numFmtId="0" fontId="33" fillId="7" borderId="47" xfId="0" applyFont="1" applyFill="1" applyBorder="1" applyAlignment="1" applyProtection="1">
      <alignment horizontal="left" vertical="top" wrapText="1"/>
    </xf>
    <xf numFmtId="0" fontId="39" fillId="0" borderId="0" xfId="0" applyFont="1" applyProtection="1"/>
    <xf numFmtId="0" fontId="40" fillId="0" borderId="0" xfId="0" applyFont="1" applyProtection="1"/>
    <xf numFmtId="0" fontId="41" fillId="0" borderId="0" xfId="0" applyFont="1" applyProtection="1"/>
    <xf numFmtId="0" fontId="42" fillId="0" borderId="0" xfId="0" applyFont="1" applyProtection="1"/>
    <xf numFmtId="0" fontId="8" fillId="0" borderId="0" xfId="0" applyFont="1" applyBorder="1" applyAlignment="1" applyProtection="1">
      <alignment vertical="center" wrapText="1"/>
    </xf>
    <xf numFmtId="0" fontId="9" fillId="0" borderId="40" xfId="0" applyFont="1" applyBorder="1" applyAlignment="1" applyProtection="1">
      <alignment horizontal="center" vertical="center" wrapText="1"/>
    </xf>
    <xf numFmtId="0" fontId="8" fillId="0" borderId="53" xfId="0" applyFont="1" applyFill="1" applyBorder="1" applyAlignment="1" applyProtection="1">
      <alignment vertical="center" wrapText="1"/>
    </xf>
    <xf numFmtId="0" fontId="45" fillId="0" borderId="0" xfId="0" applyFont="1" applyProtection="1"/>
    <xf numFmtId="0" fontId="33" fillId="8" borderId="57" xfId="0" quotePrefix="1" applyFont="1" applyFill="1" applyBorder="1" applyAlignment="1" applyProtection="1">
      <alignment horizontal="center" vertical="center" wrapText="1"/>
    </xf>
    <xf numFmtId="0" fontId="33" fillId="8" borderId="58" xfId="0" quotePrefix="1" applyFont="1" applyFill="1" applyBorder="1" applyAlignment="1" applyProtection="1">
      <alignment horizontal="center" vertical="center" wrapText="1"/>
    </xf>
    <xf numFmtId="0" fontId="33" fillId="8" borderId="59" xfId="0" quotePrefix="1" applyFont="1" applyFill="1" applyBorder="1" applyAlignment="1" applyProtection="1">
      <alignment horizontal="center" vertical="center" wrapText="1"/>
    </xf>
    <xf numFmtId="0" fontId="33" fillId="9" borderId="25" xfId="0" applyFont="1" applyFill="1" applyBorder="1" applyAlignment="1" applyProtection="1">
      <alignment vertical="center" wrapText="1"/>
    </xf>
    <xf numFmtId="0" fontId="0" fillId="9" borderId="25" xfId="0" applyFill="1" applyBorder="1" applyProtection="1"/>
    <xf numFmtId="0" fontId="33" fillId="9" borderId="25" xfId="0" quotePrefix="1" applyFont="1" applyFill="1" applyBorder="1" applyAlignment="1" applyProtection="1">
      <alignment vertical="center" wrapText="1"/>
    </xf>
    <xf numFmtId="0" fontId="33" fillId="9" borderId="60" xfId="0" applyFont="1" applyFill="1" applyBorder="1" applyAlignment="1" applyProtection="1">
      <alignment vertical="center" wrapText="1"/>
    </xf>
    <xf numFmtId="0" fontId="0" fillId="9" borderId="60" xfId="0" applyFill="1" applyBorder="1" applyProtection="1"/>
    <xf numFmtId="0" fontId="33" fillId="9" borderId="0" xfId="0" quotePrefix="1" applyFont="1" applyFill="1" applyBorder="1" applyAlignment="1" applyProtection="1">
      <alignment vertical="center" wrapText="1"/>
    </xf>
    <xf numFmtId="0" fontId="33" fillId="9" borderId="61" xfId="0" quotePrefix="1" applyFont="1" applyFill="1" applyBorder="1" applyAlignment="1" applyProtection="1">
      <alignment vertical="center" wrapText="1"/>
    </xf>
    <xf numFmtId="0" fontId="33" fillId="9" borderId="27" xfId="0" quotePrefix="1" applyFont="1" applyFill="1" applyBorder="1" applyAlignment="1" applyProtection="1">
      <alignment vertical="center" wrapText="1"/>
    </xf>
    <xf numFmtId="0" fontId="33" fillId="9" borderId="62" xfId="0" quotePrefix="1" applyFont="1" applyFill="1" applyBorder="1" applyAlignment="1" applyProtection="1">
      <alignment vertical="center" wrapText="1"/>
    </xf>
    <xf numFmtId="0" fontId="33" fillId="10" borderId="25" xfId="0" quotePrefix="1" applyFont="1" applyFill="1" applyBorder="1" applyAlignment="1" applyProtection="1">
      <alignment vertical="center" wrapText="1"/>
    </xf>
    <xf numFmtId="0" fontId="33" fillId="10" borderId="27" xfId="0" quotePrefix="1" applyFont="1" applyFill="1" applyBorder="1" applyAlignment="1" applyProtection="1">
      <alignment vertical="center" wrapText="1"/>
    </xf>
    <xf numFmtId="0" fontId="32" fillId="0" borderId="0" xfId="0" applyFont="1" applyFill="1" applyAlignment="1" applyProtection="1">
      <alignment vertical="center"/>
    </xf>
    <xf numFmtId="0" fontId="33" fillId="0" borderId="61" xfId="0" applyFont="1" applyFill="1" applyBorder="1" applyAlignment="1" applyProtection="1">
      <alignment vertical="center" wrapText="1"/>
    </xf>
    <xf numFmtId="0" fontId="46" fillId="0" borderId="201" xfId="0" applyFont="1" applyFill="1" applyBorder="1" applyAlignment="1" applyProtection="1">
      <alignment horizontal="center" vertical="center" wrapText="1"/>
    </xf>
    <xf numFmtId="3" fontId="33" fillId="0" borderId="27" xfId="0" applyNumberFormat="1" applyFont="1" applyFill="1" applyBorder="1" applyAlignment="1" applyProtection="1">
      <alignment horizontal="right" vertical="center"/>
      <protection locked="0"/>
    </xf>
    <xf numFmtId="3" fontId="33" fillId="0" borderId="21" xfId="0" applyNumberFormat="1" applyFont="1" applyFill="1" applyBorder="1" applyAlignment="1" applyProtection="1">
      <alignment horizontal="right" vertical="center"/>
      <protection locked="0"/>
    </xf>
    <xf numFmtId="3" fontId="33" fillId="0" borderId="63" xfId="0" applyNumberFormat="1" applyFont="1" applyFill="1" applyBorder="1" applyAlignment="1" applyProtection="1">
      <alignment horizontal="right" vertical="center"/>
      <protection locked="0"/>
    </xf>
    <xf numFmtId="3" fontId="33" fillId="0" borderId="22" xfId="0" applyNumberFormat="1" applyFont="1" applyFill="1" applyBorder="1" applyAlignment="1" applyProtection="1">
      <alignment horizontal="right" vertical="center"/>
      <protection locked="0"/>
    </xf>
    <xf numFmtId="3" fontId="33" fillId="0" borderId="64" xfId="0" applyNumberFormat="1" applyFont="1" applyFill="1" applyBorder="1" applyAlignment="1" applyProtection="1">
      <alignment horizontal="right" vertical="center"/>
      <protection locked="0"/>
    </xf>
    <xf numFmtId="3" fontId="33" fillId="0" borderId="58" xfId="0" applyNumberFormat="1" applyFont="1" applyFill="1" applyBorder="1" applyAlignment="1" applyProtection="1">
      <alignment horizontal="right" vertical="center"/>
      <protection locked="0"/>
    </xf>
    <xf numFmtId="3" fontId="33" fillId="0" borderId="59" xfId="0" applyNumberFormat="1" applyFont="1" applyFill="1" applyBorder="1" applyAlignment="1" applyProtection="1">
      <alignment horizontal="right" vertical="center"/>
      <protection locked="0"/>
    </xf>
    <xf numFmtId="49" fontId="33" fillId="0" borderId="2" xfId="0" applyNumberFormat="1" applyFont="1" applyFill="1" applyBorder="1" applyAlignment="1" applyProtection="1">
      <alignment horizontal="left" vertical="top" wrapText="1"/>
      <protection locked="0"/>
    </xf>
    <xf numFmtId="49" fontId="33" fillId="0" borderId="17" xfId="0" applyNumberFormat="1" applyFont="1" applyFill="1" applyBorder="1" applyAlignment="1" applyProtection="1">
      <alignment horizontal="left" vertical="top" wrapText="1"/>
      <protection locked="0"/>
    </xf>
    <xf numFmtId="49" fontId="33" fillId="0" borderId="65" xfId="0" applyNumberFormat="1" applyFont="1" applyFill="1" applyBorder="1" applyAlignment="1" applyProtection="1">
      <alignment horizontal="left" vertical="top" wrapText="1"/>
      <protection locked="0"/>
    </xf>
    <xf numFmtId="49" fontId="33" fillId="0" borderId="40" xfId="0" applyNumberFormat="1" applyFont="1" applyFill="1" applyBorder="1" applyAlignment="1" applyProtection="1">
      <alignment horizontal="left" vertical="top" wrapText="1"/>
      <protection locked="0"/>
    </xf>
    <xf numFmtId="49" fontId="33" fillId="0" borderId="66" xfId="0" applyNumberFormat="1" applyFont="1" applyFill="1" applyBorder="1" applyAlignment="1" applyProtection="1">
      <alignment horizontal="left" vertical="top" wrapText="1"/>
      <protection locked="0"/>
    </xf>
    <xf numFmtId="49" fontId="33" fillId="0" borderId="67" xfId="0" applyNumberFormat="1" applyFont="1" applyFill="1" applyBorder="1" applyAlignment="1" applyProtection="1">
      <alignment horizontal="left" vertical="top" wrapText="1"/>
      <protection locked="0"/>
    </xf>
    <xf numFmtId="0" fontId="11" fillId="11" borderId="202" xfId="0" applyFont="1" applyFill="1" applyBorder="1" applyAlignment="1" applyProtection="1">
      <alignment horizontal="center" vertical="center" wrapText="1"/>
    </xf>
    <xf numFmtId="0" fontId="32" fillId="3" borderId="0" xfId="0" applyFont="1" applyFill="1" applyBorder="1" applyAlignment="1" applyProtection="1">
      <alignment vertical="center"/>
    </xf>
    <xf numFmtId="0" fontId="8" fillId="0" borderId="0" xfId="0" applyFont="1" applyBorder="1" applyAlignment="1" applyProtection="1"/>
    <xf numFmtId="0" fontId="33" fillId="0" borderId="0" xfId="0" applyFont="1" applyBorder="1" applyProtection="1"/>
    <xf numFmtId="3" fontId="33" fillId="0" borderId="30" xfId="0" applyNumberFormat="1" applyFont="1" applyFill="1" applyBorder="1" applyAlignment="1" applyProtection="1">
      <alignment horizontal="right" vertical="center"/>
      <protection locked="0"/>
    </xf>
    <xf numFmtId="3" fontId="33" fillId="0" borderId="68" xfId="0" applyNumberFormat="1" applyFont="1" applyFill="1" applyBorder="1" applyAlignment="1" applyProtection="1">
      <alignment horizontal="right" vertical="center"/>
      <protection locked="0"/>
    </xf>
    <xf numFmtId="49" fontId="33" fillId="0" borderId="36" xfId="0" applyNumberFormat="1" applyFont="1" applyFill="1" applyBorder="1" applyAlignment="1" applyProtection="1">
      <alignment horizontal="left" vertical="top" wrapText="1"/>
      <protection locked="0"/>
    </xf>
    <xf numFmtId="49" fontId="33" fillId="0" borderId="38" xfId="0" applyNumberFormat="1" applyFont="1" applyFill="1" applyBorder="1" applyAlignment="1" applyProtection="1">
      <alignment horizontal="left" vertical="top" wrapText="1"/>
      <protection locked="0"/>
    </xf>
    <xf numFmtId="0" fontId="33" fillId="0" borderId="69" xfId="0" applyFont="1" applyFill="1" applyBorder="1" applyProtection="1"/>
    <xf numFmtId="0" fontId="8" fillId="0" borderId="0" xfId="0" applyFont="1" applyFill="1" applyAlignment="1" applyProtection="1"/>
    <xf numFmtId="0" fontId="9" fillId="0" borderId="2" xfId="0" applyFont="1" applyFill="1" applyBorder="1" applyAlignment="1" applyProtection="1">
      <alignment horizontal="center" vertical="center" wrapText="1"/>
    </xf>
    <xf numFmtId="0" fontId="33" fillId="0" borderId="60" xfId="0" applyFont="1" applyFill="1" applyBorder="1" applyAlignment="1" applyProtection="1">
      <alignment vertical="center" wrapText="1"/>
    </xf>
    <xf numFmtId="0" fontId="33" fillId="0" borderId="25" xfId="0" applyFont="1" applyFill="1" applyBorder="1" applyAlignment="1" applyProtection="1">
      <alignment vertical="center" wrapText="1"/>
    </xf>
    <xf numFmtId="0" fontId="33" fillId="0" borderId="62" xfId="0" applyFont="1" applyFill="1" applyBorder="1" applyAlignment="1" applyProtection="1">
      <alignment vertical="center" wrapText="1"/>
    </xf>
    <xf numFmtId="3" fontId="33" fillId="0" borderId="70" xfId="0" applyNumberFormat="1" applyFont="1" applyFill="1" applyBorder="1" applyAlignment="1" applyProtection="1">
      <alignment horizontal="right" vertical="center"/>
      <protection locked="0"/>
    </xf>
    <xf numFmtId="3" fontId="33" fillId="0" borderId="71" xfId="0" applyNumberFormat="1" applyFont="1" applyFill="1" applyBorder="1" applyAlignment="1" applyProtection="1">
      <alignment horizontal="right" vertical="center"/>
      <protection locked="0"/>
    </xf>
    <xf numFmtId="3" fontId="33" fillId="0" borderId="32" xfId="0" applyNumberFormat="1" applyFont="1" applyFill="1" applyBorder="1" applyAlignment="1" applyProtection="1">
      <alignment horizontal="right" vertical="center"/>
      <protection locked="0"/>
    </xf>
    <xf numFmtId="3" fontId="33" fillId="0" borderId="72" xfId="0" applyNumberFormat="1" applyFont="1" applyFill="1" applyBorder="1" applyAlignment="1" applyProtection="1">
      <alignment horizontal="right" vertical="center"/>
      <protection locked="0"/>
    </xf>
    <xf numFmtId="3" fontId="33" fillId="0" borderId="34" xfId="0" applyNumberFormat="1" applyFont="1" applyFill="1" applyBorder="1" applyAlignment="1" applyProtection="1">
      <alignment horizontal="right" vertical="center"/>
      <protection locked="0"/>
    </xf>
    <xf numFmtId="49" fontId="33" fillId="0" borderId="73" xfId="0" applyNumberFormat="1" applyFont="1" applyFill="1" applyBorder="1" applyAlignment="1" applyProtection="1">
      <alignment horizontal="left" vertical="top" wrapText="1"/>
      <protection locked="0"/>
    </xf>
    <xf numFmtId="0" fontId="9" fillId="0" borderId="2" xfId="0" applyFont="1" applyBorder="1" applyAlignment="1" applyProtection="1">
      <alignment horizontal="center" vertical="center" wrapText="1"/>
    </xf>
    <xf numFmtId="0" fontId="33" fillId="0" borderId="0" xfId="0" applyFont="1" applyFill="1" applyBorder="1" applyAlignment="1" applyProtection="1">
      <alignment horizontal="center" vertical="center"/>
    </xf>
    <xf numFmtId="0" fontId="46" fillId="0" borderId="41" xfId="0" applyFont="1" applyFill="1" applyBorder="1" applyAlignment="1" applyProtection="1">
      <alignment horizontal="left" vertical="center"/>
    </xf>
    <xf numFmtId="0" fontId="33" fillId="0" borderId="77" xfId="0" applyFont="1" applyFill="1" applyBorder="1" applyAlignment="1" applyProtection="1">
      <alignment horizontal="left" vertical="center"/>
    </xf>
    <xf numFmtId="0" fontId="46" fillId="0" borderId="78" xfId="0" applyFont="1" applyFill="1" applyBorder="1" applyAlignment="1" applyProtection="1">
      <alignment horizontal="left" vertical="center"/>
    </xf>
    <xf numFmtId="3" fontId="33" fillId="0" borderId="79" xfId="0" applyNumberFormat="1" applyFont="1" applyFill="1" applyBorder="1" applyAlignment="1" applyProtection="1">
      <alignment horizontal="right" vertical="center"/>
      <protection locked="0"/>
    </xf>
    <xf numFmtId="3" fontId="33" fillId="0" borderId="48" xfId="0" applyNumberFormat="1" applyFont="1" applyFill="1" applyBorder="1" applyAlignment="1" applyProtection="1">
      <alignment horizontal="right" vertical="center"/>
      <protection locked="0"/>
    </xf>
    <xf numFmtId="0" fontId="46" fillId="0" borderId="77" xfId="0" applyFont="1" applyFill="1" applyBorder="1" applyAlignment="1" applyProtection="1">
      <alignment horizontal="left" vertical="center"/>
    </xf>
    <xf numFmtId="3" fontId="33" fillId="0" borderId="80" xfId="0" applyNumberFormat="1" applyFont="1" applyFill="1" applyBorder="1" applyAlignment="1" applyProtection="1">
      <alignment horizontal="right" vertical="center"/>
      <protection locked="0"/>
    </xf>
    <xf numFmtId="3" fontId="33" fillId="0" borderId="46" xfId="0" applyNumberFormat="1" applyFont="1" applyFill="1" applyBorder="1" applyAlignment="1" applyProtection="1">
      <alignment horizontal="right" vertical="center"/>
      <protection locked="0"/>
    </xf>
    <xf numFmtId="3" fontId="33" fillId="0" borderId="81" xfId="0" applyNumberFormat="1" applyFont="1" applyFill="1" applyBorder="1" applyAlignment="1" applyProtection="1">
      <alignment horizontal="right" vertical="center"/>
      <protection locked="0"/>
    </xf>
    <xf numFmtId="0" fontId="9" fillId="0" borderId="28"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28" xfId="0" applyFont="1" applyBorder="1" applyAlignment="1" applyProtection="1">
      <alignment horizontal="center" vertical="center" wrapText="1"/>
    </xf>
    <xf numFmtId="0" fontId="9" fillId="0" borderId="28" xfId="0" applyFont="1" applyBorder="1" applyAlignment="1" applyProtection="1">
      <alignment horizontal="center" vertical="center"/>
    </xf>
    <xf numFmtId="0" fontId="33" fillId="7" borderId="83" xfId="0" applyFont="1" applyFill="1" applyBorder="1" applyAlignment="1" applyProtection="1">
      <alignment horizontal="left" vertical="top" wrapText="1"/>
    </xf>
    <xf numFmtId="0" fontId="5" fillId="0" borderId="58"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4" fillId="7" borderId="92" xfId="0" applyFont="1" applyFill="1" applyBorder="1" applyAlignment="1" applyProtection="1">
      <alignment horizontal="left" vertical="center" wrapText="1"/>
    </xf>
    <xf numFmtId="3" fontId="33" fillId="0" borderId="93" xfId="0" applyNumberFormat="1" applyFont="1" applyFill="1" applyBorder="1" applyAlignment="1" applyProtection="1">
      <alignment horizontal="right" vertical="center"/>
      <protection locked="0"/>
    </xf>
    <xf numFmtId="3" fontId="33" fillId="0" borderId="14" xfId="0" applyNumberFormat="1" applyFont="1" applyFill="1" applyBorder="1" applyAlignment="1" applyProtection="1">
      <alignment horizontal="right" vertical="center"/>
      <protection locked="0"/>
    </xf>
    <xf numFmtId="3" fontId="33" fillId="0" borderId="94" xfId="0" applyNumberFormat="1" applyFont="1" applyFill="1" applyBorder="1" applyAlignment="1" applyProtection="1">
      <alignment horizontal="right" vertical="center"/>
      <protection locked="0"/>
    </xf>
    <xf numFmtId="3" fontId="33" fillId="0" borderId="95" xfId="0" applyNumberFormat="1" applyFont="1" applyFill="1" applyBorder="1" applyAlignment="1" applyProtection="1">
      <alignment horizontal="right" vertical="center"/>
      <protection locked="0"/>
    </xf>
    <xf numFmtId="3" fontId="33" fillId="0" borderId="96" xfId="0" applyNumberFormat="1" applyFont="1" applyFill="1" applyBorder="1" applyAlignment="1" applyProtection="1">
      <alignment horizontal="right" vertical="center"/>
      <protection locked="0"/>
    </xf>
    <xf numFmtId="3" fontId="33" fillId="0" borderId="7" xfId="0" applyNumberFormat="1" applyFont="1" applyFill="1" applyBorder="1" applyAlignment="1" applyProtection="1">
      <alignment horizontal="right" vertical="center"/>
      <protection locked="0"/>
    </xf>
    <xf numFmtId="3" fontId="33" fillId="0" borderId="50" xfId="0" applyNumberFormat="1" applyFont="1" applyFill="1" applyBorder="1" applyAlignment="1" applyProtection="1">
      <alignment horizontal="right" vertical="center"/>
      <protection locked="0"/>
    </xf>
    <xf numFmtId="3" fontId="33" fillId="0" borderId="12" xfId="0" applyNumberFormat="1" applyFont="1" applyFill="1" applyBorder="1" applyAlignment="1" applyProtection="1">
      <alignment horizontal="right" vertical="center"/>
      <protection locked="0"/>
    </xf>
    <xf numFmtId="3" fontId="33" fillId="0" borderId="9" xfId="0" applyNumberFormat="1" applyFont="1" applyFill="1" applyBorder="1" applyAlignment="1" applyProtection="1">
      <alignment horizontal="right" vertical="center"/>
      <protection locked="0"/>
    </xf>
    <xf numFmtId="3" fontId="33" fillId="0" borderId="97" xfId="0" applyNumberFormat="1" applyFont="1" applyFill="1" applyBorder="1" applyAlignment="1" applyProtection="1">
      <alignment horizontal="right" vertical="center"/>
      <protection locked="0"/>
    </xf>
    <xf numFmtId="3" fontId="33" fillId="0" borderId="98" xfId="0" applyNumberFormat="1" applyFont="1" applyFill="1" applyBorder="1" applyAlignment="1" applyProtection="1">
      <alignment horizontal="right" vertical="center"/>
      <protection locked="0"/>
    </xf>
    <xf numFmtId="3" fontId="33" fillId="0" borderId="99" xfId="0" applyNumberFormat="1" applyFont="1" applyFill="1" applyBorder="1" applyAlignment="1" applyProtection="1">
      <alignment horizontal="right" vertical="center"/>
      <protection locked="0"/>
    </xf>
    <xf numFmtId="0" fontId="33" fillId="0" borderId="104" xfId="0" applyNumberFormat="1" applyFont="1" applyFill="1" applyBorder="1" applyAlignment="1" applyProtection="1">
      <alignment horizontal="left" vertical="top" wrapText="1"/>
      <protection locked="0"/>
    </xf>
    <xf numFmtId="0" fontId="33" fillId="0" borderId="66" xfId="0" applyNumberFormat="1" applyFont="1" applyFill="1" applyBorder="1" applyAlignment="1" applyProtection="1">
      <alignment horizontal="left" vertical="top" wrapText="1"/>
      <protection locked="0"/>
    </xf>
    <xf numFmtId="0" fontId="33" fillId="0" borderId="105" xfId="0" applyNumberFormat="1" applyFont="1" applyFill="1" applyBorder="1" applyAlignment="1" applyProtection="1">
      <alignment horizontal="left" vertical="top" wrapText="1"/>
      <protection locked="0"/>
    </xf>
    <xf numFmtId="0" fontId="33" fillId="0" borderId="106" xfId="0" applyNumberFormat="1" applyFont="1" applyFill="1" applyBorder="1" applyAlignment="1" applyProtection="1">
      <alignment horizontal="left" vertical="top" wrapText="1"/>
      <protection locked="0"/>
    </xf>
    <xf numFmtId="0" fontId="33" fillId="0" borderId="13"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wrapText="1"/>
    </xf>
    <xf numFmtId="0" fontId="33" fillId="0" borderId="11" xfId="0" applyFont="1" applyFill="1" applyBorder="1" applyAlignment="1" applyProtection="1">
      <alignment horizontal="center" vertical="center" wrapText="1"/>
    </xf>
    <xf numFmtId="0" fontId="33" fillId="0" borderId="108" xfId="0" applyFont="1" applyFill="1" applyBorder="1" applyAlignment="1" applyProtection="1">
      <alignment horizontal="center" vertical="center" wrapText="1"/>
    </xf>
    <xf numFmtId="0" fontId="47" fillId="0" borderId="109" xfId="0" applyFont="1" applyFill="1" applyBorder="1" applyAlignment="1" applyProtection="1">
      <alignment horizontal="left" vertical="center" wrapText="1"/>
    </xf>
    <xf numFmtId="0" fontId="47" fillId="0" borderId="3" xfId="0" applyFont="1" applyFill="1" applyBorder="1" applyAlignment="1" applyProtection="1">
      <alignment horizontal="left" vertical="center" wrapText="1"/>
    </xf>
    <xf numFmtId="0" fontId="47" fillId="0" borderId="110"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5" fillId="0" borderId="40" xfId="0" applyFont="1" applyFill="1" applyBorder="1" applyAlignment="1" applyProtection="1">
      <alignment horizontal="left" vertical="center" wrapText="1"/>
    </xf>
    <xf numFmtId="0" fontId="33" fillId="0" borderId="67" xfId="0" applyNumberFormat="1" applyFont="1" applyFill="1" applyBorder="1" applyAlignment="1" applyProtection="1">
      <alignment horizontal="left" vertical="top" wrapText="1"/>
      <protection locked="0"/>
    </xf>
    <xf numFmtId="0" fontId="33" fillId="0" borderId="113" xfId="0" applyNumberFormat="1" applyFont="1" applyFill="1" applyBorder="1" applyAlignment="1" applyProtection="1">
      <alignment horizontal="left" vertical="top" wrapText="1"/>
      <protection locked="0"/>
    </xf>
    <xf numFmtId="0" fontId="47" fillId="0" borderId="114" xfId="0" applyFont="1" applyFill="1" applyBorder="1" applyAlignment="1" applyProtection="1">
      <alignment horizontal="center" vertical="center" wrapText="1"/>
    </xf>
    <xf numFmtId="0" fontId="47" fillId="0" borderId="42" xfId="0" applyFont="1" applyFill="1" applyBorder="1" applyAlignment="1" applyProtection="1">
      <alignment horizontal="left" vertical="center" wrapText="1"/>
    </xf>
    <xf numFmtId="3" fontId="33" fillId="0" borderId="87" xfId="0" applyNumberFormat="1" applyFont="1" applyFill="1" applyBorder="1" applyAlignment="1" applyProtection="1">
      <alignment vertical="center"/>
      <protection locked="0"/>
    </xf>
    <xf numFmtId="3" fontId="33" fillId="0" borderId="33" xfId="0" applyNumberFormat="1" applyFont="1" applyFill="1" applyBorder="1" applyAlignment="1" applyProtection="1">
      <alignment vertical="center"/>
      <protection locked="0"/>
    </xf>
    <xf numFmtId="3" fontId="33" fillId="0" borderId="32" xfId="0" applyNumberFormat="1" applyFont="1" applyFill="1" applyBorder="1" applyAlignment="1" applyProtection="1">
      <alignment vertical="center"/>
      <protection locked="0"/>
    </xf>
    <xf numFmtId="0" fontId="13" fillId="0" borderId="116" xfId="0" applyFont="1" applyFill="1" applyBorder="1" applyAlignment="1" applyProtection="1">
      <alignment horizontal="left" vertical="center" wrapText="1"/>
    </xf>
    <xf numFmtId="0" fontId="33" fillId="0" borderId="119" xfId="0" applyNumberFormat="1" applyFont="1" applyFill="1" applyBorder="1" applyAlignment="1" applyProtection="1">
      <alignment vertical="top" wrapText="1"/>
      <protection locked="0"/>
    </xf>
    <xf numFmtId="0" fontId="33" fillId="0" borderId="39" xfId="0" applyNumberFormat="1" applyFont="1" applyFill="1" applyBorder="1" applyAlignment="1" applyProtection="1">
      <alignment vertical="top" wrapText="1"/>
      <protection locked="0"/>
    </xf>
    <xf numFmtId="0" fontId="33" fillId="0" borderId="38" xfId="0" applyNumberFormat="1" applyFont="1" applyFill="1" applyBorder="1" applyAlignment="1" applyProtection="1">
      <alignment vertical="top" wrapText="1"/>
      <protection locked="0"/>
    </xf>
    <xf numFmtId="0" fontId="34" fillId="0" borderId="0" xfId="0" applyFont="1" applyAlignment="1" applyProtection="1">
      <alignment vertical="top"/>
    </xf>
    <xf numFmtId="0" fontId="8" fillId="0" borderId="0" xfId="0" applyFont="1" applyFill="1" applyBorder="1" applyAlignment="1" applyProtection="1">
      <alignment vertical="center" wrapText="1"/>
    </xf>
    <xf numFmtId="0" fontId="33" fillId="0" borderId="53" xfId="0" applyFont="1" applyFill="1" applyBorder="1" applyAlignment="1" applyProtection="1">
      <alignment vertical="center" wrapText="1"/>
    </xf>
    <xf numFmtId="0" fontId="34" fillId="0" borderId="0" xfId="0" applyFont="1" applyAlignment="1" applyProtection="1">
      <alignment horizontal="left" vertical="top"/>
    </xf>
    <xf numFmtId="0" fontId="9" fillId="0" borderId="121" xfId="0" applyFont="1" applyFill="1" applyBorder="1" applyAlignment="1" applyProtection="1">
      <alignment horizontal="center" vertical="center" wrapText="1"/>
    </xf>
    <xf numFmtId="0" fontId="9" fillId="0" borderId="121" xfId="0" applyFont="1" applyFill="1" applyBorder="1" applyAlignment="1" applyProtection="1">
      <alignment horizontal="center" vertical="center"/>
    </xf>
    <xf numFmtId="0" fontId="4" fillId="7" borderId="109" xfId="0" applyFont="1" applyFill="1" applyBorder="1" applyAlignment="1" applyProtection="1">
      <alignment horizontal="center" vertical="center"/>
    </xf>
    <xf numFmtId="0" fontId="4" fillId="7" borderId="54" xfId="0" applyFont="1" applyFill="1" applyBorder="1" applyAlignment="1" applyProtection="1">
      <alignment horizontal="center" vertical="center"/>
    </xf>
    <xf numFmtId="0" fontId="0" fillId="9" borderId="3" xfId="0" quotePrefix="1" applyFill="1" applyBorder="1" applyAlignment="1" applyProtection="1">
      <alignment horizontal="center" vertical="center" wrapText="1"/>
    </xf>
    <xf numFmtId="0" fontId="0" fillId="9" borderId="120" xfId="0" quotePrefix="1" applyFill="1" applyBorder="1" applyAlignment="1" applyProtection="1">
      <alignment horizontal="center" vertical="center" wrapText="1"/>
    </xf>
    <xf numFmtId="0" fontId="0" fillId="10" borderId="3" xfId="0" quotePrefix="1" applyFill="1" applyBorder="1" applyAlignment="1" applyProtection="1">
      <alignment horizontal="center" vertical="center" wrapText="1"/>
    </xf>
    <xf numFmtId="0" fontId="0" fillId="12" borderId="3" xfId="0" quotePrefix="1" applyFill="1" applyBorder="1" applyAlignment="1" applyProtection="1">
      <alignment horizontal="center" vertical="center" wrapText="1"/>
    </xf>
    <xf numFmtId="0" fontId="0" fillId="12" borderId="120" xfId="0" quotePrefix="1" applyFill="1" applyBorder="1" applyAlignment="1" applyProtection="1">
      <alignment horizontal="center" vertical="center" wrapText="1"/>
    </xf>
    <xf numFmtId="0" fontId="0" fillId="12" borderId="110" xfId="0" quotePrefix="1" applyFill="1" applyBorder="1" applyAlignment="1" applyProtection="1">
      <alignment horizontal="center" vertical="center" wrapText="1"/>
    </xf>
    <xf numFmtId="0" fontId="0" fillId="13" borderId="3" xfId="0" quotePrefix="1" applyFill="1" applyBorder="1" applyAlignment="1" applyProtection="1">
      <alignment horizontal="center" vertical="center" wrapText="1"/>
    </xf>
    <xf numFmtId="0" fontId="0" fillId="13" borderId="120" xfId="0" quotePrefix="1" applyFill="1" applyBorder="1" applyAlignment="1" applyProtection="1">
      <alignment horizontal="center" vertical="center" wrapText="1"/>
    </xf>
    <xf numFmtId="0" fontId="0" fillId="14" borderId="3" xfId="0" quotePrefix="1" applyFill="1" applyBorder="1" applyAlignment="1" applyProtection="1">
      <alignment horizontal="center" vertical="center" wrapText="1"/>
    </xf>
    <xf numFmtId="0" fontId="0" fillId="14" borderId="120" xfId="0" quotePrefix="1" applyFill="1" applyBorder="1" applyAlignment="1" applyProtection="1">
      <alignment horizontal="center" vertical="center" wrapText="1"/>
    </xf>
    <xf numFmtId="0" fontId="13" fillId="0" borderId="42" xfId="0" applyFont="1" applyFill="1" applyBorder="1" applyAlignment="1" applyProtection="1">
      <alignment horizontal="left" vertical="center" wrapText="1"/>
    </xf>
    <xf numFmtId="0" fontId="30" fillId="0" borderId="0" xfId="0" applyFont="1" applyProtection="1"/>
    <xf numFmtId="0" fontId="1" fillId="0" borderId="0" xfId="6" quotePrefix="1" applyProtection="1"/>
    <xf numFmtId="0" fontId="5" fillId="8" borderId="57" xfId="0" quotePrefix="1" applyFont="1" applyFill="1" applyBorder="1" applyAlignment="1" applyProtection="1">
      <alignment horizontal="center" vertical="center" wrapText="1"/>
    </xf>
    <xf numFmtId="0" fontId="1" fillId="0" borderId="0" xfId="6" applyBorder="1" applyAlignment="1" applyProtection="1">
      <alignment horizontal="left"/>
    </xf>
    <xf numFmtId="0" fontId="1" fillId="0" borderId="0" xfId="6" applyAlignment="1" applyProtection="1">
      <alignment horizontal="left"/>
    </xf>
    <xf numFmtId="0" fontId="33" fillId="0" borderId="0" xfId="4" applyFont="1" applyFill="1" applyBorder="1" applyAlignment="1" applyProtection="1">
      <alignment vertical="center" wrapText="1"/>
    </xf>
    <xf numFmtId="0" fontId="21" fillId="0" borderId="0" xfId="0" applyFont="1" applyAlignment="1" applyProtection="1">
      <alignment horizontal="center" vertical="center"/>
    </xf>
    <xf numFmtId="0" fontId="21" fillId="0" borderId="0" xfId="0" applyFont="1" applyAlignment="1" applyProtection="1">
      <alignment horizontal="center"/>
    </xf>
    <xf numFmtId="0" fontId="33" fillId="0" borderId="0" xfId="0" quotePrefix="1" applyFont="1" applyFill="1" applyAlignment="1" applyProtection="1">
      <alignment vertical="center"/>
    </xf>
    <xf numFmtId="0" fontId="22" fillId="0" borderId="0" xfId="0" applyFont="1" applyAlignment="1" applyProtection="1">
      <alignment horizontal="center"/>
    </xf>
    <xf numFmtId="0" fontId="46" fillId="0" borderId="43" xfId="0" applyFont="1" applyFill="1" applyBorder="1" applyAlignment="1" applyProtection="1">
      <alignment horizontal="left" vertical="center"/>
    </xf>
    <xf numFmtId="0" fontId="5" fillId="0" borderId="1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1" fillId="8" borderId="0" xfId="5" applyFont="1" applyFill="1" applyBorder="1" applyProtection="1"/>
    <xf numFmtId="0" fontId="1" fillId="8" borderId="0" xfId="5" applyFont="1" applyFill="1" applyBorder="1" applyProtection="1">
      <protection locked="0"/>
    </xf>
    <xf numFmtId="0" fontId="1" fillId="8" borderId="0" xfId="5" applyFont="1" applyFill="1" applyProtection="1"/>
    <xf numFmtId="0" fontId="0" fillId="8" borderId="0" xfId="0" applyFill="1" applyBorder="1" applyProtection="1"/>
    <xf numFmtId="0" fontId="32" fillId="8" borderId="0" xfId="0" applyFont="1" applyFill="1" applyAlignment="1" applyProtection="1">
      <alignment horizontal="left" vertical="center"/>
    </xf>
    <xf numFmtId="0" fontId="0" fillId="8" borderId="0" xfId="0" applyFill="1" applyProtection="1"/>
    <xf numFmtId="0" fontId="38" fillId="8" borderId="0" xfId="5" applyFont="1" applyFill="1" applyBorder="1" applyAlignment="1" applyProtection="1">
      <alignment vertical="center"/>
    </xf>
    <xf numFmtId="0" fontId="5" fillId="10" borderId="25" xfId="0" quotePrefix="1" applyFont="1" applyFill="1" applyBorder="1" applyAlignment="1" applyProtection="1">
      <alignment vertical="center" wrapText="1"/>
    </xf>
    <xf numFmtId="0" fontId="33" fillId="10" borderId="27" xfId="0" quotePrefix="1" applyFont="1" applyFill="1" applyBorder="1" applyAlignment="1" applyProtection="1">
      <alignment horizontal="center" vertical="center" wrapText="1"/>
    </xf>
    <xf numFmtId="0" fontId="5" fillId="10" borderId="62" xfId="0" quotePrefix="1" applyFont="1" applyFill="1" applyBorder="1" applyAlignment="1" applyProtection="1">
      <alignment horizontal="center" vertical="center" wrapText="1"/>
    </xf>
    <xf numFmtId="3" fontId="1" fillId="9" borderId="30" xfId="0" applyNumberFormat="1" applyFont="1" applyFill="1" applyBorder="1" applyAlignment="1" applyProtection="1">
      <alignment horizontal="right" vertical="center"/>
    </xf>
    <xf numFmtId="3" fontId="1" fillId="0" borderId="14" xfId="0" applyNumberFormat="1" applyFont="1" applyFill="1" applyBorder="1" applyAlignment="1" applyProtection="1">
      <alignment horizontal="right" vertical="center"/>
      <protection locked="0"/>
    </xf>
    <xf numFmtId="3" fontId="1" fillId="0" borderId="32" xfId="0" applyNumberFormat="1" applyFont="1" applyFill="1" applyBorder="1" applyAlignment="1" applyProtection="1">
      <alignment horizontal="right" vertical="center"/>
      <protection locked="0"/>
    </xf>
    <xf numFmtId="3" fontId="1" fillId="0" borderId="8" xfId="0" applyNumberFormat="1" applyFont="1" applyFill="1" applyBorder="1" applyAlignment="1" applyProtection="1">
      <alignment horizontal="right" vertical="center"/>
      <protection locked="0"/>
    </xf>
    <xf numFmtId="3" fontId="1" fillId="0" borderId="3" xfId="0" applyNumberFormat="1" applyFont="1" applyFill="1" applyBorder="1" applyAlignment="1" applyProtection="1">
      <alignment horizontal="right" vertical="center"/>
      <protection locked="0"/>
    </xf>
    <xf numFmtId="3" fontId="1" fillId="0" borderId="12" xfId="0" applyNumberFormat="1" applyFont="1" applyFill="1" applyBorder="1" applyAlignment="1" applyProtection="1">
      <alignment horizontal="right" vertical="center"/>
      <protection locked="0"/>
    </xf>
    <xf numFmtId="3" fontId="1" fillId="0" borderId="64" xfId="0" applyNumberFormat="1" applyFont="1" applyFill="1" applyBorder="1" applyAlignment="1" applyProtection="1">
      <alignment horizontal="right" vertical="center"/>
      <protection locked="0"/>
    </xf>
    <xf numFmtId="3" fontId="1" fillId="0" borderId="33" xfId="0" applyNumberFormat="1" applyFont="1" applyFill="1" applyBorder="1" applyAlignment="1" applyProtection="1">
      <alignment horizontal="right" vertical="center"/>
      <protection locked="0"/>
    </xf>
    <xf numFmtId="3" fontId="1" fillId="0" borderId="34" xfId="0" applyNumberFormat="1" applyFont="1" applyFill="1" applyBorder="1" applyAlignment="1" applyProtection="1">
      <alignment horizontal="right" vertical="center"/>
      <protection locked="0"/>
    </xf>
    <xf numFmtId="3" fontId="1" fillId="0" borderId="57" xfId="0" applyNumberFormat="1" applyFont="1" applyFill="1" applyBorder="1" applyAlignment="1" applyProtection="1">
      <alignment horizontal="right" vertical="center"/>
      <protection locked="0"/>
    </xf>
    <xf numFmtId="3" fontId="1" fillId="0" borderId="26" xfId="0" applyNumberFormat="1" applyFont="1" applyFill="1" applyBorder="1" applyAlignment="1" applyProtection="1">
      <alignment horizontal="right" vertical="center"/>
      <protection locked="0"/>
    </xf>
    <xf numFmtId="3" fontId="1" fillId="0" borderId="98" xfId="0" applyNumberFormat="1" applyFont="1" applyFill="1" applyBorder="1" applyAlignment="1" applyProtection="1">
      <alignment horizontal="right" vertical="center"/>
      <protection locked="0"/>
    </xf>
    <xf numFmtId="3" fontId="1" fillId="0" borderId="59" xfId="0" applyNumberFormat="1" applyFont="1" applyFill="1" applyBorder="1" applyAlignment="1" applyProtection="1">
      <alignment horizontal="right" vertical="center"/>
      <protection locked="0"/>
    </xf>
    <xf numFmtId="3" fontId="1" fillId="0" borderId="35" xfId="0" applyNumberFormat="1" applyFont="1" applyFill="1" applyBorder="1" applyAlignment="1" applyProtection="1">
      <alignment horizontal="right" vertical="center"/>
      <protection locked="0"/>
    </xf>
    <xf numFmtId="0" fontId="33" fillId="0" borderId="28" xfId="0" applyFont="1" applyFill="1" applyBorder="1" applyAlignment="1" applyProtection="1">
      <alignment vertical="center" wrapText="1"/>
    </xf>
    <xf numFmtId="0" fontId="9" fillId="0" borderId="121" xfId="0" applyFont="1" applyBorder="1" applyAlignment="1" applyProtection="1">
      <alignment horizontal="center" vertical="center" wrapText="1"/>
    </xf>
    <xf numFmtId="0" fontId="33" fillId="0" borderId="29" xfId="0" applyFont="1" applyFill="1" applyBorder="1" applyAlignment="1" applyProtection="1">
      <alignment horizontal="center" vertical="center" wrapText="1"/>
    </xf>
    <xf numFmtId="3" fontId="11" fillId="11" borderId="117" xfId="0" applyNumberFormat="1" applyFont="1" applyFill="1" applyBorder="1" applyAlignment="1" applyProtection="1">
      <alignment horizontal="center" vertical="center" wrapText="1"/>
    </xf>
    <xf numFmtId="0" fontId="49" fillId="8" borderId="0" xfId="5" applyFont="1" applyFill="1" applyBorder="1" applyAlignment="1" applyProtection="1">
      <alignment horizontal="left" vertical="center"/>
    </xf>
    <xf numFmtId="0" fontId="30" fillId="8" borderId="0" xfId="0" applyFont="1" applyFill="1" applyBorder="1" applyProtection="1"/>
    <xf numFmtId="0" fontId="30" fillId="8" borderId="0" xfId="0" applyFont="1" applyFill="1" applyBorder="1" applyAlignment="1" applyProtection="1">
      <alignment horizontal="right"/>
    </xf>
    <xf numFmtId="3" fontId="0" fillId="8" borderId="0" xfId="0" applyNumberFormat="1" applyFill="1" applyBorder="1" applyProtection="1"/>
    <xf numFmtId="0" fontId="30" fillId="8" borderId="0" xfId="0" applyFont="1" applyFill="1" applyAlignment="1" applyProtection="1">
      <alignment horizontal="right"/>
    </xf>
    <xf numFmtId="0" fontId="50" fillId="0" borderId="0" xfId="3" applyFont="1" applyProtection="1"/>
    <xf numFmtId="0" fontId="50" fillId="8" borderId="0" xfId="3" applyFont="1" applyFill="1" applyProtection="1"/>
    <xf numFmtId="0" fontId="50" fillId="0" borderId="0" xfId="3" applyFont="1" applyAlignment="1" applyProtection="1">
      <alignment horizontal="left" vertical="top"/>
    </xf>
    <xf numFmtId="0" fontId="1" fillId="4" borderId="0" xfId="3" applyFill="1" applyBorder="1" applyProtection="1"/>
    <xf numFmtId="0" fontId="1" fillId="8" borderId="0" xfId="3" applyFill="1" applyBorder="1" applyProtection="1"/>
    <xf numFmtId="0" fontId="50" fillId="8" borderId="0" xfId="3" applyFont="1" applyFill="1" applyAlignment="1" applyProtection="1">
      <alignment horizontal="left" vertical="top"/>
    </xf>
    <xf numFmtId="0" fontId="1" fillId="8" borderId="0" xfId="3" applyFont="1" applyFill="1" applyBorder="1" applyProtection="1"/>
    <xf numFmtId="0" fontId="50" fillId="8" borderId="0" xfId="7" applyFont="1" applyFill="1" applyAlignment="1" applyProtection="1">
      <alignment horizontal="left" vertical="top" wrapText="1"/>
    </xf>
    <xf numFmtId="0" fontId="50" fillId="8" borderId="0" xfId="3" applyFont="1" applyFill="1" applyAlignment="1" applyProtection="1">
      <alignment horizontal="left" vertical="top" wrapText="1"/>
    </xf>
    <xf numFmtId="0" fontId="51" fillId="8" borderId="0" xfId="7" applyFont="1" applyFill="1" applyAlignment="1" applyProtection="1">
      <alignment horizontal="left" vertical="top"/>
    </xf>
    <xf numFmtId="0" fontId="33" fillId="8" borderId="0" xfId="3" applyFont="1" applyFill="1" applyProtection="1"/>
    <xf numFmtId="0" fontId="33" fillId="8" borderId="0" xfId="7" applyFont="1" applyFill="1" applyAlignment="1" applyProtection="1">
      <alignment horizontal="left" vertical="top" wrapText="1"/>
    </xf>
    <xf numFmtId="0" fontId="33" fillId="8" borderId="0" xfId="3" applyFont="1" applyFill="1" applyAlignment="1" applyProtection="1">
      <alignment horizontal="left" vertical="top" wrapText="1"/>
    </xf>
    <xf numFmtId="0" fontId="47" fillId="8" borderId="0" xfId="7" applyFont="1" applyFill="1" applyAlignment="1" applyProtection="1">
      <alignment horizontal="left" vertical="top"/>
    </xf>
    <xf numFmtId="0" fontId="33" fillId="8" borderId="0" xfId="7" applyFont="1" applyFill="1" applyProtection="1"/>
    <xf numFmtId="0" fontId="2" fillId="8" borderId="0" xfId="3" applyFont="1" applyFill="1" applyBorder="1" applyProtection="1"/>
    <xf numFmtId="0" fontId="33" fillId="8" borderId="0" xfId="7" applyFont="1" applyFill="1" applyBorder="1" applyProtection="1"/>
    <xf numFmtId="0" fontId="52" fillId="8" borderId="0" xfId="7" applyFont="1" applyFill="1" applyBorder="1" applyProtection="1"/>
    <xf numFmtId="0" fontId="33" fillId="8" borderId="0" xfId="7" applyFont="1" applyFill="1" applyBorder="1" applyAlignment="1" applyProtection="1">
      <alignment horizontal="left" vertical="top" wrapText="1"/>
    </xf>
    <xf numFmtId="0" fontId="33" fillId="8" borderId="0" xfId="7" applyFont="1" applyFill="1" applyBorder="1" applyAlignment="1" applyProtection="1">
      <alignment vertical="center"/>
    </xf>
    <xf numFmtId="0" fontId="33" fillId="8" borderId="0" xfId="7" applyFont="1" applyFill="1" applyBorder="1" applyAlignment="1" applyProtection="1">
      <alignment vertical="center" wrapText="1"/>
    </xf>
    <xf numFmtId="0" fontId="52" fillId="8" borderId="0" xfId="7" applyFont="1" applyFill="1" applyBorder="1" applyAlignment="1" applyProtection="1">
      <alignment vertical="center" wrapText="1"/>
    </xf>
    <xf numFmtId="0" fontId="33" fillId="8" borderId="0" xfId="7" applyFont="1" applyFill="1" applyBorder="1" applyAlignment="1" applyProtection="1">
      <alignment horizontal="left" vertical="center" wrapText="1"/>
    </xf>
    <xf numFmtId="0" fontId="53" fillId="8" borderId="0" xfId="7" applyFont="1" applyFill="1" applyBorder="1" applyAlignment="1" applyProtection="1">
      <alignment horizontal="left" vertical="center" wrapText="1"/>
    </xf>
    <xf numFmtId="0" fontId="53" fillId="8" borderId="0" xfId="7" applyFont="1" applyFill="1" applyBorder="1" applyAlignment="1" applyProtection="1">
      <alignment horizontal="left" vertical="center"/>
    </xf>
    <xf numFmtId="0" fontId="33" fillId="13" borderId="0" xfId="7" applyFont="1" applyFill="1" applyBorder="1" applyAlignment="1" applyProtection="1">
      <alignment vertical="center"/>
    </xf>
    <xf numFmtId="0" fontId="52" fillId="8" borderId="0" xfId="5" applyFont="1" applyFill="1" applyProtection="1"/>
    <xf numFmtId="0" fontId="33" fillId="8" borderId="0" xfId="0" applyFont="1" applyFill="1" applyAlignment="1" applyProtection="1">
      <alignment horizontal="left" vertical="center"/>
    </xf>
    <xf numFmtId="0" fontId="1" fillId="8" borderId="0" xfId="5" applyFont="1" applyFill="1" applyBorder="1" applyAlignment="1" applyProtection="1">
      <alignment horizontal="left" vertical="center"/>
    </xf>
    <xf numFmtId="0" fontId="4" fillId="8" borderId="0" xfId="5" applyFont="1" applyFill="1" applyBorder="1" applyAlignment="1" applyProtection="1">
      <alignment horizontal="left" vertical="center"/>
    </xf>
    <xf numFmtId="0" fontId="1" fillId="8" borderId="0" xfId="5" applyFont="1" applyFill="1" applyBorder="1" applyAlignment="1" applyProtection="1">
      <alignment horizontal="left" vertical="center"/>
      <protection locked="0"/>
    </xf>
    <xf numFmtId="0" fontId="50" fillId="0" borderId="0" xfId="3" applyFont="1" applyAlignment="1" applyProtection="1">
      <alignment horizontal="left" vertical="top"/>
      <protection locked="0"/>
    </xf>
    <xf numFmtId="0" fontId="50" fillId="8" borderId="0" xfId="3" applyFont="1" applyFill="1" applyAlignment="1" applyProtection="1">
      <alignment horizontal="left" vertical="top"/>
      <protection locked="0"/>
    </xf>
    <xf numFmtId="0" fontId="1" fillId="8" borderId="0" xfId="3" applyFill="1" applyBorder="1" applyAlignment="1" applyProtection="1">
      <alignment horizontal="left" vertical="top"/>
      <protection locked="0"/>
    </xf>
    <xf numFmtId="0" fontId="1" fillId="8" borderId="0" xfId="3" applyFill="1" applyBorder="1" applyAlignment="1" applyProtection="1">
      <alignment horizontal="left" vertical="top"/>
    </xf>
    <xf numFmtId="0" fontId="1" fillId="8" borderId="0" xfId="3" applyNumberFormat="1" applyFill="1" applyBorder="1" applyAlignment="1" applyProtection="1">
      <alignment horizontal="left" vertical="top"/>
    </xf>
    <xf numFmtId="0" fontId="4" fillId="8" borderId="0" xfId="3" applyNumberFormat="1" applyFont="1" applyFill="1" applyBorder="1" applyAlignment="1" applyProtection="1">
      <alignment horizontal="left" vertical="top"/>
    </xf>
    <xf numFmtId="0" fontId="4" fillId="8" borderId="0" xfId="3" applyFont="1" applyFill="1" applyBorder="1" applyProtection="1"/>
    <xf numFmtId="0" fontId="50" fillId="8" borderId="0" xfId="3" applyFont="1" applyFill="1" applyBorder="1" applyProtection="1"/>
    <xf numFmtId="0" fontId="46" fillId="8" borderId="0" xfId="7" applyFont="1" applyFill="1" applyBorder="1" applyAlignment="1" applyProtection="1">
      <alignment vertical="center" wrapText="1"/>
    </xf>
    <xf numFmtId="0" fontId="46" fillId="8" borderId="0" xfId="7" applyFont="1" applyFill="1" applyBorder="1" applyAlignment="1" applyProtection="1">
      <alignment vertical="top" wrapText="1"/>
    </xf>
    <xf numFmtId="0" fontId="27" fillId="8" borderId="0" xfId="7" applyFont="1" applyFill="1" applyBorder="1" applyProtection="1"/>
    <xf numFmtId="0" fontId="54" fillId="8" borderId="0" xfId="7" applyFont="1" applyFill="1" applyBorder="1" applyProtection="1"/>
    <xf numFmtId="0" fontId="55" fillId="8" borderId="0" xfId="0" applyFont="1" applyFill="1" applyAlignment="1" applyProtection="1">
      <alignment horizontal="left" vertical="top"/>
    </xf>
    <xf numFmtId="0" fontId="52" fillId="8" borderId="0" xfId="5" applyFont="1" applyFill="1" applyBorder="1" applyProtection="1"/>
    <xf numFmtId="0" fontId="38" fillId="8" borderId="0" xfId="5" applyFont="1" applyFill="1" applyBorder="1" applyAlignment="1" applyProtection="1">
      <alignment horizontal="left" vertical="center"/>
    </xf>
    <xf numFmtId="0" fontId="56" fillId="3" borderId="0" xfId="0" applyFont="1" applyFill="1" applyAlignment="1" applyProtection="1">
      <alignment horizontal="left" vertical="center"/>
    </xf>
    <xf numFmtId="0" fontId="57" fillId="8" borderId="0" xfId="3" applyFont="1" applyFill="1" applyAlignment="1" applyProtection="1">
      <alignment horizontal="left" vertical="center"/>
    </xf>
    <xf numFmtId="0" fontId="58" fillId="13" borderId="0" xfId="7" applyFont="1" applyFill="1" applyBorder="1" applyAlignment="1" applyProtection="1">
      <alignment horizontal="left" vertical="center"/>
    </xf>
    <xf numFmtId="0" fontId="1" fillId="13" borderId="89" xfId="7" applyFont="1" applyFill="1" applyBorder="1" applyAlignment="1" applyProtection="1">
      <alignment horizontal="left" vertical="top" wrapText="1"/>
      <protection locked="0"/>
    </xf>
    <xf numFmtId="0" fontId="47" fillId="8" borderId="0" xfId="7" applyFont="1" applyFill="1" applyBorder="1" applyAlignment="1" applyProtection="1">
      <alignment horizontal="left" vertical="center" wrapText="1"/>
    </xf>
    <xf numFmtId="0" fontId="50" fillId="8" borderId="0" xfId="3" applyFont="1" applyFill="1" applyAlignment="1" applyProtection="1">
      <alignment horizontal="left" vertical="center"/>
    </xf>
    <xf numFmtId="0" fontId="50" fillId="8" borderId="0" xfId="3" applyFont="1" applyFill="1" applyBorder="1" applyAlignment="1" applyProtection="1">
      <alignment horizontal="left" vertical="center"/>
    </xf>
    <xf numFmtId="0" fontId="53" fillId="8" borderId="0" xfId="3" applyFont="1" applyFill="1" applyBorder="1" applyAlignment="1" applyProtection="1">
      <alignment horizontal="left" vertical="center"/>
    </xf>
    <xf numFmtId="0" fontId="1" fillId="8" borderId="0" xfId="3" applyFill="1" applyBorder="1" applyAlignment="1" applyProtection="1">
      <alignment horizontal="left" vertical="center"/>
    </xf>
    <xf numFmtId="0" fontId="50" fillId="0" borderId="0" xfId="3" applyFont="1" applyAlignment="1" applyProtection="1">
      <alignment horizontal="left" vertical="center"/>
    </xf>
    <xf numFmtId="0" fontId="58" fillId="13" borderId="0" xfId="3" applyFont="1" applyFill="1" applyBorder="1" applyAlignment="1" applyProtection="1">
      <alignment horizontal="left" vertical="center"/>
    </xf>
    <xf numFmtId="0" fontId="50" fillId="0" borderId="0" xfId="3" applyFont="1" applyProtection="1">
      <protection locked="0"/>
    </xf>
    <xf numFmtId="0" fontId="50" fillId="8" borderId="0" xfId="3" applyFont="1" applyFill="1" applyBorder="1" applyProtection="1">
      <protection locked="0"/>
    </xf>
    <xf numFmtId="0" fontId="1" fillId="8" borderId="0" xfId="3" applyFill="1" applyBorder="1" applyProtection="1">
      <protection locked="0"/>
    </xf>
    <xf numFmtId="0" fontId="50" fillId="8" borderId="0" xfId="3" applyFont="1" applyFill="1" applyBorder="1" applyAlignment="1" applyProtection="1">
      <alignment horizontal="left" vertical="top"/>
    </xf>
    <xf numFmtId="0" fontId="50" fillId="13" borderId="0" xfId="3" applyFont="1" applyFill="1" applyProtection="1"/>
    <xf numFmtId="0" fontId="60" fillId="0" borderId="0" xfId="3" applyFont="1" applyProtection="1"/>
    <xf numFmtId="0" fontId="60" fillId="8" borderId="0" xfId="3" applyFont="1" applyFill="1" applyProtection="1"/>
    <xf numFmtId="0" fontId="60" fillId="8" borderId="0" xfId="7" applyFont="1" applyFill="1" applyAlignment="1" applyProtection="1">
      <alignment wrapText="1"/>
    </xf>
    <xf numFmtId="0" fontId="60" fillId="8" borderId="0" xfId="3" applyFont="1" applyFill="1" applyAlignment="1" applyProtection="1">
      <alignment wrapText="1"/>
    </xf>
    <xf numFmtId="0" fontId="61" fillId="8" borderId="0" xfId="7" applyFont="1" applyFill="1" applyProtection="1"/>
    <xf numFmtId="0" fontId="1" fillId="8" borderId="0" xfId="7" applyFont="1" applyFill="1" applyAlignment="1" applyProtection="1">
      <alignment wrapText="1"/>
    </xf>
    <xf numFmtId="0" fontId="1" fillId="8" borderId="0" xfId="3" applyFont="1" applyFill="1" applyAlignment="1" applyProtection="1">
      <alignment wrapText="1"/>
    </xf>
    <xf numFmtId="0" fontId="4" fillId="8" borderId="0" xfId="7" applyFont="1" applyFill="1" applyProtection="1"/>
    <xf numFmtId="0" fontId="1" fillId="8" borderId="0" xfId="7" applyFont="1" applyFill="1" applyBorder="1" applyAlignment="1" applyProtection="1">
      <alignment wrapText="1"/>
    </xf>
    <xf numFmtId="0" fontId="1" fillId="8" borderId="0" xfId="7" applyFont="1" applyFill="1" applyBorder="1" applyAlignment="1" applyProtection="1">
      <alignment vertical="center" wrapText="1"/>
    </xf>
    <xf numFmtId="0" fontId="1" fillId="8" borderId="0" xfId="0" applyFont="1" applyFill="1" applyAlignment="1" applyProtection="1">
      <alignment horizontal="left" vertical="center"/>
    </xf>
    <xf numFmtId="0" fontId="2" fillId="8" borderId="0" xfId="0" applyFont="1" applyFill="1" applyProtection="1"/>
    <xf numFmtId="0" fontId="1" fillId="8" borderId="0" xfId="7" applyFont="1" applyFill="1" applyBorder="1" applyProtection="1"/>
    <xf numFmtId="0" fontId="10" fillId="8" borderId="0" xfId="7" applyFont="1" applyFill="1" applyBorder="1" applyProtection="1"/>
    <xf numFmtId="0" fontId="24" fillId="8" borderId="0" xfId="0" applyFont="1" applyFill="1" applyAlignment="1" applyProtection="1">
      <alignment horizontal="left" vertical="center"/>
    </xf>
    <xf numFmtId="0" fontId="24" fillId="3" borderId="0" xfId="0" applyFont="1" applyFill="1" applyAlignment="1" applyProtection="1">
      <alignment horizontal="left" vertical="center"/>
    </xf>
    <xf numFmtId="0" fontId="4" fillId="8" borderId="0" xfId="7" applyFont="1" applyFill="1" applyBorder="1" applyAlignment="1" applyProtection="1">
      <alignment vertical="center" wrapText="1"/>
    </xf>
    <xf numFmtId="0" fontId="1" fillId="8" borderId="0" xfId="7" applyFont="1" applyFill="1" applyBorder="1" applyAlignment="1" applyProtection="1">
      <alignment horizontal="left" vertical="center" wrapText="1"/>
    </xf>
    <xf numFmtId="0" fontId="1" fillId="13" borderId="8" xfId="7" applyFont="1" applyFill="1" applyBorder="1" applyAlignment="1" applyProtection="1">
      <alignment horizontal="center" vertical="center" wrapText="1"/>
      <protection locked="0"/>
    </xf>
    <xf numFmtId="0" fontId="1" fillId="13" borderId="145" xfId="7" applyFont="1" applyFill="1" applyBorder="1" applyAlignment="1" applyProtection="1">
      <alignment horizontal="center" vertical="center" wrapText="1"/>
      <protection locked="0"/>
    </xf>
    <xf numFmtId="0" fontId="1" fillId="13" borderId="144" xfId="7" applyFont="1" applyFill="1" applyBorder="1" applyAlignment="1" applyProtection="1">
      <alignment horizontal="center" vertical="center" wrapText="1"/>
      <protection locked="0"/>
    </xf>
    <xf numFmtId="0" fontId="1" fillId="13" borderId="10" xfId="7" applyFont="1" applyFill="1" applyBorder="1" applyAlignment="1" applyProtection="1">
      <alignment horizontal="center" vertical="center" wrapText="1"/>
      <protection locked="0"/>
    </xf>
    <xf numFmtId="0" fontId="53" fillId="8" borderId="0" xfId="0" applyFont="1" applyFill="1" applyAlignment="1" applyProtection="1">
      <alignment horizontal="left" vertical="center"/>
    </xf>
    <xf numFmtId="0" fontId="53" fillId="8" borderId="0" xfId="7" applyFont="1" applyFill="1" applyBorder="1" applyAlignment="1" applyProtection="1">
      <alignment horizontal="left" vertical="top"/>
    </xf>
    <xf numFmtId="0" fontId="31" fillId="8" borderId="0" xfId="0" applyFont="1" applyFill="1" applyProtection="1"/>
    <xf numFmtId="0" fontId="35" fillId="8" borderId="0" xfId="5" applyFont="1" applyFill="1" applyBorder="1" applyAlignment="1" applyProtection="1">
      <alignment horizontal="left" vertical="center"/>
    </xf>
    <xf numFmtId="0" fontId="35" fillId="8" borderId="0" xfId="0" applyFont="1" applyFill="1" applyAlignment="1" applyProtection="1">
      <alignment horizontal="left" vertical="center"/>
    </xf>
    <xf numFmtId="0" fontId="33" fillId="8" borderId="0" xfId="0" applyFont="1" applyFill="1" applyBorder="1" applyAlignment="1" applyProtection="1">
      <alignment horizontal="left" vertical="center"/>
    </xf>
    <xf numFmtId="0" fontId="0" fillId="0" borderId="0" xfId="0" applyAlignment="1" applyProtection="1">
      <alignment horizontal="left" vertical="center"/>
    </xf>
    <xf numFmtId="0" fontId="53" fillId="8" borderId="0" xfId="3" applyFont="1" applyFill="1" applyAlignment="1" applyProtection="1">
      <alignment horizontal="left" vertical="center"/>
    </xf>
    <xf numFmtId="0" fontId="53" fillId="8" borderId="0" xfId="5" applyFont="1" applyFill="1" applyAlignment="1" applyProtection="1">
      <alignment vertical="center"/>
    </xf>
    <xf numFmtId="0" fontId="62" fillId="8" borderId="0" xfId="3" applyFont="1" applyFill="1" applyProtection="1"/>
    <xf numFmtId="0" fontId="53" fillId="8" borderId="0" xfId="5" applyFont="1" applyFill="1" applyAlignment="1" applyProtection="1">
      <alignment horizontal="left" vertical="center"/>
    </xf>
    <xf numFmtId="0" fontId="58" fillId="8" borderId="0" xfId="7" applyFont="1" applyFill="1" applyBorder="1" applyAlignment="1" applyProtection="1">
      <alignment horizontal="left" vertical="center"/>
    </xf>
    <xf numFmtId="0" fontId="58" fillId="13" borderId="0" xfId="3" applyFont="1" applyFill="1" applyAlignment="1" applyProtection="1">
      <alignment horizontal="left" vertical="center"/>
    </xf>
    <xf numFmtId="0" fontId="1" fillId="8" borderId="0" xfId="3" applyFont="1" applyFill="1" applyProtection="1"/>
    <xf numFmtId="0" fontId="58" fillId="8" borderId="0" xfId="7" applyFont="1" applyFill="1" applyBorder="1" applyAlignment="1" applyProtection="1">
      <alignment vertical="center"/>
    </xf>
    <xf numFmtId="0" fontId="33" fillId="8" borderId="0" xfId="3" applyFont="1" applyFill="1" applyBorder="1" applyProtection="1"/>
    <xf numFmtId="0" fontId="33" fillId="8" borderId="0" xfId="3" applyFont="1" applyFill="1" applyAlignment="1" applyProtection="1">
      <alignment horizontal="left" vertical="top"/>
    </xf>
    <xf numFmtId="0" fontId="52" fillId="8" borderId="0" xfId="3" applyFont="1" applyFill="1" applyProtection="1"/>
    <xf numFmtId="0" fontId="1" fillId="4" borderId="0" xfId="3" applyFont="1" applyFill="1" applyBorder="1" applyProtection="1"/>
    <xf numFmtId="0" fontId="33" fillId="0" borderId="0" xfId="3" applyFont="1" applyProtection="1"/>
    <xf numFmtId="0" fontId="33" fillId="0" borderId="0" xfId="3" applyFont="1" applyAlignment="1" applyProtection="1">
      <alignment horizontal="left" vertical="top"/>
    </xf>
    <xf numFmtId="0" fontId="52" fillId="0" borderId="0" xfId="3" applyFont="1" applyProtection="1"/>
    <xf numFmtId="0" fontId="1" fillId="0" borderId="0" xfId="3" applyFont="1" applyProtection="1"/>
    <xf numFmtId="0" fontId="53" fillId="8" borderId="0" xfId="3" applyFont="1" applyFill="1" applyAlignment="1" applyProtection="1"/>
    <xf numFmtId="0" fontId="53" fillId="8" borderId="0" xfId="7" applyFont="1" applyFill="1" applyBorder="1" applyAlignment="1" applyProtection="1">
      <alignment vertical="center"/>
    </xf>
    <xf numFmtId="0" fontId="53" fillId="8" borderId="0" xfId="5" applyFont="1" applyFill="1" applyAlignment="1" applyProtection="1"/>
    <xf numFmtId="0" fontId="63" fillId="8" borderId="0" xfId="7" applyFont="1" applyFill="1" applyBorder="1" applyAlignment="1" applyProtection="1">
      <alignment horizontal="left" vertical="center"/>
    </xf>
    <xf numFmtId="0" fontId="63" fillId="8" borderId="0" xfId="7" applyFont="1" applyFill="1" applyBorder="1" applyAlignment="1" applyProtection="1">
      <alignment vertical="center"/>
    </xf>
    <xf numFmtId="0" fontId="53" fillId="8" borderId="0" xfId="3" applyFont="1" applyFill="1" applyBorder="1" applyAlignment="1" applyProtection="1"/>
    <xf numFmtId="0" fontId="64" fillId="8" borderId="0" xfId="7" applyFont="1" applyFill="1" applyBorder="1" applyAlignment="1" applyProtection="1">
      <alignment vertical="center"/>
    </xf>
    <xf numFmtId="0" fontId="53" fillId="8" borderId="0" xfId="7" applyFont="1" applyFill="1" applyBorder="1" applyAlignment="1" applyProtection="1"/>
    <xf numFmtId="0" fontId="64" fillId="8" borderId="0" xfId="7" applyFont="1" applyFill="1" applyBorder="1" applyAlignment="1" applyProtection="1"/>
    <xf numFmtId="0" fontId="53" fillId="8" borderId="0" xfId="7" applyFont="1" applyFill="1" applyAlignment="1" applyProtection="1"/>
    <xf numFmtId="0" fontId="53" fillId="8" borderId="0" xfId="7" applyFont="1" applyFill="1" applyAlignment="1" applyProtection="1">
      <alignment horizontal="left" vertical="top"/>
    </xf>
    <xf numFmtId="0" fontId="64" fillId="8" borderId="0" xfId="7" applyFont="1" applyFill="1" applyAlignment="1" applyProtection="1"/>
    <xf numFmtId="0" fontId="53" fillId="8" borderId="0" xfId="3" applyFont="1" applyFill="1" applyAlignment="1" applyProtection="1">
      <alignment horizontal="left" vertical="top"/>
    </xf>
    <xf numFmtId="0" fontId="64" fillId="8" borderId="0" xfId="3" applyFont="1" applyFill="1" applyAlignment="1" applyProtection="1"/>
    <xf numFmtId="0" fontId="58" fillId="8" borderId="0" xfId="7" applyFont="1" applyFill="1" applyAlignment="1" applyProtection="1">
      <alignment horizontal="left" vertical="top"/>
    </xf>
    <xf numFmtId="0" fontId="63" fillId="8" borderId="0" xfId="7" applyFont="1" applyFill="1" applyAlignment="1" applyProtection="1"/>
    <xf numFmtId="0" fontId="58" fillId="13" borderId="0" xfId="7" applyFont="1" applyFill="1" applyBorder="1" applyAlignment="1" applyProtection="1">
      <alignment vertical="center"/>
    </xf>
    <xf numFmtId="0" fontId="58" fillId="13" borderId="0" xfId="3" applyFont="1" applyFill="1" applyAlignment="1" applyProtection="1">
      <alignment vertical="center"/>
    </xf>
    <xf numFmtId="0" fontId="53" fillId="8" borderId="0" xfId="0" applyFont="1" applyFill="1" applyAlignment="1" applyProtection="1">
      <alignment vertical="center"/>
    </xf>
    <xf numFmtId="0" fontId="1" fillId="0" borderId="0" xfId="6" applyAlignment="1" applyProtection="1">
      <alignment horizontal="right"/>
    </xf>
    <xf numFmtId="0" fontId="33" fillId="0" borderId="0" xfId="0" applyFont="1" applyFill="1" applyBorder="1" applyAlignment="1" applyProtection="1">
      <alignment horizontal="center" vertical="center" wrapText="1"/>
    </xf>
    <xf numFmtId="0" fontId="33" fillId="0" borderId="68" xfId="0" applyFont="1" applyFill="1" applyBorder="1" applyAlignment="1" applyProtection="1">
      <alignment horizontal="center" vertical="center" wrapText="1"/>
    </xf>
    <xf numFmtId="3" fontId="1" fillId="5" borderId="70" xfId="0" applyNumberFormat="1" applyFont="1" applyFill="1" applyBorder="1" applyAlignment="1" applyProtection="1">
      <alignment horizontal="right" vertical="center"/>
    </xf>
    <xf numFmtId="3" fontId="33" fillId="0" borderId="0" xfId="0" applyNumberFormat="1" applyFont="1" applyFill="1" applyBorder="1" applyAlignment="1" applyProtection="1">
      <alignment horizontal="right" vertical="center"/>
    </xf>
    <xf numFmtId="49" fontId="33" fillId="0" borderId="0" xfId="0" applyNumberFormat="1" applyFont="1" applyFill="1" applyBorder="1" applyAlignment="1" applyProtection="1">
      <alignment horizontal="left" vertical="top" wrapText="1"/>
    </xf>
    <xf numFmtId="3" fontId="33" fillId="0" borderId="21" xfId="0" applyNumberFormat="1" applyFont="1" applyFill="1" applyBorder="1" applyAlignment="1" applyProtection="1">
      <alignment horizontal="right" vertical="center"/>
    </xf>
    <xf numFmtId="3" fontId="33" fillId="0" borderId="22" xfId="0" applyNumberFormat="1" applyFont="1" applyFill="1" applyBorder="1" applyAlignment="1" applyProtection="1">
      <alignment horizontal="right" vertical="center"/>
    </xf>
    <xf numFmtId="3" fontId="33" fillId="7" borderId="79" xfId="0" applyNumberFormat="1" applyFont="1" applyFill="1" applyBorder="1" applyAlignment="1" applyProtection="1">
      <alignment horizontal="right" vertical="center"/>
    </xf>
    <xf numFmtId="3" fontId="33" fillId="7" borderId="81" xfId="0" applyNumberFormat="1" applyFont="1" applyFill="1" applyBorder="1" applyAlignment="1" applyProtection="1">
      <alignment horizontal="right" vertical="center"/>
    </xf>
    <xf numFmtId="3" fontId="33" fillId="7" borderId="146" xfId="0" applyNumberFormat="1" applyFont="1" applyFill="1" applyBorder="1" applyAlignment="1" applyProtection="1">
      <alignment horizontal="right" vertical="center"/>
    </xf>
    <xf numFmtId="3" fontId="33" fillId="7" borderId="80" xfId="0" applyNumberFormat="1" applyFont="1" applyFill="1" applyBorder="1" applyAlignment="1" applyProtection="1">
      <alignment horizontal="right" vertical="center"/>
    </xf>
    <xf numFmtId="3" fontId="33" fillId="7" borderId="70" xfId="0" applyNumberFormat="1" applyFont="1" applyFill="1" applyBorder="1" applyAlignment="1" applyProtection="1">
      <alignment horizontal="right" vertical="center"/>
    </xf>
    <xf numFmtId="3" fontId="33" fillId="7" borderId="30" xfId="0" applyNumberFormat="1" applyFont="1" applyFill="1" applyBorder="1" applyAlignment="1" applyProtection="1">
      <alignment horizontal="right" vertical="center"/>
    </xf>
    <xf numFmtId="3" fontId="33" fillId="7" borderId="72" xfId="0" applyNumberFormat="1" applyFont="1" applyFill="1" applyBorder="1" applyAlignment="1" applyProtection="1">
      <alignment horizontal="right" vertical="center"/>
    </xf>
    <xf numFmtId="3" fontId="33" fillId="7" borderId="34" xfId="0" applyNumberFormat="1" applyFont="1" applyFill="1" applyBorder="1" applyAlignment="1" applyProtection="1">
      <alignment horizontal="right" vertical="center"/>
    </xf>
    <xf numFmtId="3" fontId="33" fillId="7" borderId="138" xfId="0" applyNumberFormat="1" applyFont="1" applyFill="1" applyBorder="1" applyAlignment="1" applyProtection="1">
      <alignment horizontal="right" vertical="center"/>
    </xf>
    <xf numFmtId="3" fontId="33" fillId="7" borderId="48" xfId="0" applyNumberFormat="1" applyFont="1" applyFill="1" applyBorder="1" applyAlignment="1" applyProtection="1">
      <alignment horizontal="right" vertical="center"/>
    </xf>
    <xf numFmtId="3" fontId="33" fillId="0" borderId="96" xfId="0" applyNumberFormat="1" applyFont="1" applyFill="1" applyBorder="1" applyAlignment="1" applyProtection="1">
      <alignment horizontal="right" vertical="center"/>
    </xf>
    <xf numFmtId="3" fontId="33" fillId="0" borderId="50" xfId="0" applyNumberFormat="1" applyFont="1" applyFill="1" applyBorder="1" applyAlignment="1" applyProtection="1">
      <alignment horizontal="right" vertical="center"/>
    </xf>
    <xf numFmtId="0" fontId="33" fillId="0" borderId="0" xfId="0" applyNumberFormat="1" applyFont="1" applyFill="1" applyBorder="1" applyAlignment="1" applyProtection="1">
      <alignment horizontal="left" vertical="top" wrapText="1"/>
    </xf>
    <xf numFmtId="3" fontId="33" fillId="0" borderId="8" xfId="0" applyNumberFormat="1" applyFont="1" applyFill="1" applyBorder="1" applyAlignment="1" applyProtection="1">
      <alignment horizontal="right" vertical="center"/>
    </xf>
    <xf numFmtId="3" fontId="33" fillId="0" borderId="6" xfId="0" applyNumberFormat="1" applyFont="1" applyFill="1" applyBorder="1" applyAlignment="1" applyProtection="1">
      <alignment horizontal="right" vertical="center"/>
    </xf>
    <xf numFmtId="3" fontId="33" fillId="0" borderId="100" xfId="0" applyNumberFormat="1" applyFont="1" applyFill="1" applyBorder="1" applyAlignment="1" applyProtection="1">
      <alignment horizontal="right" vertical="center"/>
    </xf>
    <xf numFmtId="3" fontId="33" fillId="0" borderId="150" xfId="0" applyNumberFormat="1" applyFont="1" applyFill="1" applyBorder="1" applyAlignment="1" applyProtection="1">
      <alignment horizontal="right" vertical="center"/>
    </xf>
    <xf numFmtId="3" fontId="33" fillId="0" borderId="101" xfId="0" applyNumberFormat="1" applyFont="1" applyFill="1" applyBorder="1" applyAlignment="1" applyProtection="1">
      <alignment horizontal="right" vertical="center"/>
    </xf>
    <xf numFmtId="3" fontId="33" fillId="0" borderId="87" xfId="0" applyNumberFormat="1" applyFont="1" applyFill="1" applyBorder="1" applyAlignment="1" applyProtection="1">
      <alignment vertical="center"/>
    </xf>
    <xf numFmtId="3" fontId="33" fillId="0" borderId="117" xfId="0" applyNumberFormat="1" applyFont="1" applyFill="1" applyBorder="1" applyAlignment="1" applyProtection="1">
      <alignment vertical="center"/>
    </xf>
    <xf numFmtId="0" fontId="33" fillId="0" borderId="49" xfId="0" applyFont="1" applyFill="1" applyBorder="1" applyAlignment="1" applyProtection="1">
      <alignment horizontal="left" vertical="top" wrapText="1"/>
      <protection locked="0"/>
    </xf>
    <xf numFmtId="0" fontId="33" fillId="0" borderId="47" xfId="0" applyFont="1" applyFill="1" applyBorder="1" applyAlignment="1" applyProtection="1">
      <alignment horizontal="left" vertical="top" wrapText="1"/>
      <protection locked="0"/>
    </xf>
    <xf numFmtId="0" fontId="33" fillId="0" borderId="151" xfId="0" applyFont="1" applyFill="1" applyBorder="1" applyAlignment="1" applyProtection="1">
      <alignment horizontal="left" vertical="top" wrapText="1"/>
      <protection locked="0"/>
    </xf>
    <xf numFmtId="0" fontId="33" fillId="0" borderId="152" xfId="0" applyFont="1" applyFill="1" applyBorder="1" applyAlignment="1" applyProtection="1">
      <alignment horizontal="left" vertical="top" wrapText="1"/>
      <protection locked="0"/>
    </xf>
    <xf numFmtId="0" fontId="33" fillId="7" borderId="49" xfId="0" applyFont="1" applyFill="1" applyBorder="1" applyAlignment="1" applyProtection="1">
      <alignment horizontal="left" vertical="top" wrapText="1"/>
      <protection locked="0"/>
    </xf>
    <xf numFmtId="0" fontId="33" fillId="7" borderId="47" xfId="0" applyFont="1" applyFill="1" applyBorder="1" applyAlignment="1" applyProtection="1">
      <alignment horizontal="left" vertical="top" wrapText="1"/>
      <protection locked="0"/>
    </xf>
    <xf numFmtId="0" fontId="33" fillId="0" borderId="50" xfId="0" applyFont="1" applyFill="1" applyBorder="1" applyAlignment="1" applyProtection="1">
      <alignment horizontal="left" vertical="top" wrapText="1"/>
      <protection locked="0"/>
    </xf>
    <xf numFmtId="0" fontId="33" fillId="0" borderId="22" xfId="0" applyFont="1" applyFill="1" applyBorder="1" applyAlignment="1" applyProtection="1">
      <alignment horizontal="left" vertical="top" wrapText="1"/>
      <protection locked="0"/>
    </xf>
    <xf numFmtId="0" fontId="33" fillId="0" borderId="12" xfId="0" applyFont="1" applyFill="1" applyBorder="1" applyAlignment="1" applyProtection="1">
      <alignment horizontal="left" vertical="top" wrapText="1"/>
      <protection locked="0"/>
    </xf>
    <xf numFmtId="0" fontId="33" fillId="0" borderId="9" xfId="0" applyFont="1" applyFill="1" applyBorder="1" applyAlignment="1" applyProtection="1">
      <alignment horizontal="left" vertical="top" wrapText="1"/>
      <protection locked="0"/>
    </xf>
    <xf numFmtId="0" fontId="33" fillId="7" borderId="50" xfId="0" applyFont="1" applyFill="1" applyBorder="1" applyAlignment="1" applyProtection="1">
      <alignment horizontal="left" vertical="top" wrapText="1"/>
      <protection locked="0"/>
    </xf>
    <xf numFmtId="0" fontId="33" fillId="7" borderId="22" xfId="0" applyFont="1" applyFill="1" applyBorder="1" applyAlignment="1" applyProtection="1">
      <alignment horizontal="left" vertical="top" wrapText="1"/>
      <protection locked="0"/>
    </xf>
    <xf numFmtId="0" fontId="33" fillId="0" borderId="51" xfId="0" applyFont="1" applyFill="1" applyBorder="1" applyAlignment="1" applyProtection="1">
      <alignment horizontal="left" vertical="top" wrapText="1"/>
      <protection locked="0"/>
    </xf>
    <xf numFmtId="0" fontId="33" fillId="0" borderId="48" xfId="0" applyFont="1" applyFill="1" applyBorder="1" applyAlignment="1" applyProtection="1">
      <alignment horizontal="left" vertical="top" wrapText="1"/>
      <protection locked="0"/>
    </xf>
    <xf numFmtId="0" fontId="33" fillId="0" borderId="138" xfId="0" applyFont="1" applyFill="1" applyBorder="1" applyAlignment="1" applyProtection="1">
      <alignment horizontal="left" vertical="top" wrapText="1"/>
      <protection locked="0"/>
    </xf>
    <xf numFmtId="0" fontId="33" fillId="0" borderId="153" xfId="0" applyFont="1" applyFill="1" applyBorder="1" applyAlignment="1" applyProtection="1">
      <alignment horizontal="left" vertical="top" wrapText="1"/>
      <protection locked="0"/>
    </xf>
    <xf numFmtId="0" fontId="33" fillId="7" borderId="51" xfId="0" applyFont="1" applyFill="1" applyBorder="1" applyAlignment="1" applyProtection="1">
      <alignment horizontal="left" vertical="top" wrapText="1"/>
      <protection locked="0"/>
    </xf>
    <xf numFmtId="0" fontId="33" fillId="7" borderId="48" xfId="0" applyFont="1" applyFill="1" applyBorder="1" applyAlignment="1" applyProtection="1">
      <alignment horizontal="left" vertical="top" wrapText="1"/>
      <protection locked="0"/>
    </xf>
    <xf numFmtId="0" fontId="33" fillId="0" borderId="154" xfId="0" applyFont="1" applyFill="1" applyBorder="1" applyAlignment="1" applyProtection="1">
      <alignment horizontal="left" vertical="top" wrapText="1"/>
      <protection locked="0"/>
    </xf>
    <xf numFmtId="0" fontId="33" fillId="0" borderId="94" xfId="0" applyFont="1" applyFill="1" applyBorder="1" applyAlignment="1" applyProtection="1">
      <alignment horizontal="left" vertical="top" wrapText="1"/>
      <protection locked="0"/>
    </xf>
    <xf numFmtId="0" fontId="33" fillId="0" borderId="136" xfId="0" applyFont="1" applyFill="1" applyBorder="1" applyAlignment="1" applyProtection="1">
      <alignment horizontal="left" vertical="top" wrapText="1"/>
      <protection locked="0"/>
    </xf>
    <xf numFmtId="0" fontId="33" fillId="0" borderId="86" xfId="0" applyFont="1" applyFill="1" applyBorder="1" applyAlignment="1" applyProtection="1">
      <alignment vertical="top" wrapText="1"/>
      <protection locked="0"/>
    </xf>
    <xf numFmtId="0" fontId="33" fillId="0" borderId="91" xfId="0" applyFont="1" applyFill="1" applyBorder="1" applyAlignment="1" applyProtection="1">
      <alignment vertical="top" wrapText="1"/>
      <protection locked="0"/>
    </xf>
    <xf numFmtId="0" fontId="33" fillId="0" borderId="124" xfId="0" applyFont="1" applyFill="1" applyBorder="1" applyAlignment="1" applyProtection="1">
      <alignment vertical="top" wrapText="1"/>
      <protection locked="0"/>
    </xf>
    <xf numFmtId="0" fontId="33" fillId="0" borderId="33" xfId="0" applyFont="1" applyFill="1" applyBorder="1" applyAlignment="1" applyProtection="1">
      <alignment vertical="top" wrapText="1"/>
      <protection locked="0"/>
    </xf>
    <xf numFmtId="0" fontId="33" fillId="0" borderId="32" xfId="0" applyFont="1" applyFill="1" applyBorder="1" applyAlignment="1" applyProtection="1">
      <alignment vertical="top" wrapText="1"/>
      <protection locked="0"/>
    </xf>
    <xf numFmtId="0" fontId="33" fillId="0" borderId="88" xfId="0" applyFont="1" applyFill="1" applyBorder="1" applyAlignment="1" applyProtection="1">
      <alignment vertical="top" wrapText="1"/>
      <protection locked="0"/>
    </xf>
    <xf numFmtId="0" fontId="33" fillId="0" borderId="115" xfId="0" applyFont="1" applyFill="1" applyBorder="1" applyAlignment="1" applyProtection="1">
      <alignment vertical="top" wrapText="1"/>
      <protection locked="0"/>
    </xf>
    <xf numFmtId="0" fontId="33" fillId="0" borderId="79" xfId="0" applyFont="1" applyFill="1" applyBorder="1" applyAlignment="1" applyProtection="1">
      <alignment vertical="top" wrapText="1"/>
      <protection locked="0"/>
    </xf>
    <xf numFmtId="0" fontId="47" fillId="0" borderId="114" xfId="0" applyFont="1" applyFill="1" applyBorder="1" applyAlignment="1" applyProtection="1">
      <alignment horizontal="center" vertical="center" wrapText="1"/>
      <protection locked="0"/>
    </xf>
    <xf numFmtId="0" fontId="47" fillId="0" borderId="155" xfId="0" applyFont="1" applyFill="1" applyBorder="1" applyAlignment="1" applyProtection="1">
      <alignment horizontal="center" vertical="center" wrapText="1"/>
      <protection locked="0"/>
    </xf>
    <xf numFmtId="0" fontId="47" fillId="0" borderId="156"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xf>
    <xf numFmtId="0" fontId="1" fillId="0" borderId="0" xfId="0" applyFont="1" applyAlignment="1" applyProtection="1">
      <alignment horizontal="center"/>
    </xf>
    <xf numFmtId="0" fontId="9" fillId="0" borderId="0" xfId="0" applyFont="1" applyAlignment="1" applyProtection="1">
      <alignment horizontal="center"/>
    </xf>
    <xf numFmtId="3" fontId="22" fillId="0" borderId="68" xfId="0" applyNumberFormat="1" applyFont="1" applyFill="1" applyBorder="1" applyAlignment="1" applyProtection="1">
      <alignment horizontal="center" vertical="center"/>
    </xf>
    <xf numFmtId="3" fontId="23" fillId="0" borderId="68" xfId="0" applyNumberFormat="1" applyFont="1" applyFill="1" applyBorder="1" applyAlignment="1" applyProtection="1">
      <alignment horizontal="center" vertical="center"/>
    </xf>
    <xf numFmtId="3" fontId="33" fillId="0" borderId="68" xfId="0" applyNumberFormat="1" applyFont="1" applyFill="1" applyBorder="1" applyAlignment="1" applyProtection="1">
      <alignment horizontal="right" vertical="center"/>
    </xf>
    <xf numFmtId="0" fontId="50" fillId="8" borderId="68" xfId="3" applyFont="1" applyFill="1" applyBorder="1" applyAlignment="1" applyProtection="1">
      <alignment horizontal="left" vertical="top"/>
    </xf>
    <xf numFmtId="0" fontId="1" fillId="0" borderId="157" xfId="7" applyFont="1" applyBorder="1" applyAlignment="1" applyProtection="1">
      <alignment horizontal="left" vertical="top" wrapText="1"/>
    </xf>
    <xf numFmtId="0" fontId="4" fillId="0" borderId="157" xfId="7" applyFont="1" applyBorder="1" applyAlignment="1" applyProtection="1">
      <alignment horizontal="left" vertical="top" wrapText="1"/>
    </xf>
    <xf numFmtId="0" fontId="4" fillId="0" borderId="158" xfId="7" applyFont="1" applyBorder="1" applyAlignment="1" applyProtection="1">
      <alignment horizontal="left" vertical="top" wrapText="1"/>
    </xf>
    <xf numFmtId="0" fontId="47" fillId="0" borderId="60" xfId="7" applyFont="1" applyBorder="1" applyAlignment="1" applyProtection="1">
      <alignment horizontal="left" vertical="top" wrapText="1"/>
    </xf>
    <xf numFmtId="0" fontId="1" fillId="13" borderId="57" xfId="7" applyFont="1" applyFill="1" applyBorder="1" applyAlignment="1" applyProtection="1">
      <alignment horizontal="center" vertical="center" wrapText="1"/>
      <protection locked="0"/>
    </xf>
    <xf numFmtId="0" fontId="9" fillId="8" borderId="68" xfId="7" applyFont="1" applyFill="1" applyBorder="1" applyAlignment="1" applyProtection="1">
      <alignment vertical="top" wrapText="1"/>
    </xf>
    <xf numFmtId="0" fontId="9" fillId="8" borderId="0" xfId="7" applyFont="1" applyFill="1" applyBorder="1" applyAlignment="1" applyProtection="1">
      <alignment vertical="top" wrapText="1"/>
    </xf>
    <xf numFmtId="0" fontId="33" fillId="0" borderId="55" xfId="0" applyFont="1" applyBorder="1" applyAlignment="1" applyProtection="1">
      <alignment horizontal="center" vertical="center" wrapText="1"/>
    </xf>
    <xf numFmtId="0" fontId="33" fillId="0" borderId="12" xfId="0" applyFont="1" applyBorder="1" applyAlignment="1" applyProtection="1">
      <alignment horizontal="center" vertical="center" wrapText="1"/>
    </xf>
    <xf numFmtId="0" fontId="33" fillId="0" borderId="98" xfId="0" applyFont="1" applyBorder="1" applyAlignment="1" applyProtection="1">
      <alignment horizontal="center" vertical="center" wrapText="1"/>
    </xf>
    <xf numFmtId="0" fontId="33" fillId="0" borderId="13" xfId="0" applyFont="1" applyBorder="1" applyAlignment="1" applyProtection="1">
      <alignment horizontal="center" vertical="center" wrapText="1"/>
    </xf>
    <xf numFmtId="0" fontId="58" fillId="13" borderId="0" xfId="0" applyFont="1" applyFill="1" applyAlignment="1" applyProtection="1">
      <alignment horizontal="left" vertical="center"/>
    </xf>
    <xf numFmtId="0" fontId="33" fillId="13" borderId="144" xfId="0" applyFont="1" applyFill="1" applyBorder="1" applyAlignment="1" applyProtection="1">
      <alignment horizontal="center" vertical="center" wrapText="1"/>
      <protection locked="0"/>
    </xf>
    <xf numFmtId="0" fontId="33" fillId="13" borderId="8" xfId="0" applyFont="1" applyFill="1" applyBorder="1" applyAlignment="1" applyProtection="1">
      <alignment horizontal="center" vertical="center" wrapText="1"/>
      <protection locked="0"/>
    </xf>
    <xf numFmtId="0" fontId="33" fillId="13" borderId="57" xfId="0" applyFont="1" applyFill="1" applyBorder="1" applyAlignment="1" applyProtection="1">
      <alignment horizontal="center" vertical="center" wrapText="1"/>
      <protection locked="0"/>
    </xf>
    <xf numFmtId="0" fontId="33" fillId="13" borderId="10" xfId="0" applyFont="1" applyFill="1" applyBorder="1" applyAlignment="1" applyProtection="1">
      <alignment horizontal="center" vertical="center" wrapText="1"/>
      <protection locked="0"/>
    </xf>
    <xf numFmtId="0" fontId="46" fillId="8" borderId="68" xfId="7" applyFont="1" applyFill="1" applyBorder="1" applyAlignment="1" applyProtection="1">
      <alignment vertical="top" wrapText="1"/>
    </xf>
    <xf numFmtId="0" fontId="33" fillId="0" borderId="138" xfId="0" applyFont="1" applyBorder="1" applyAlignment="1" applyProtection="1">
      <alignment horizontal="center" vertical="center" wrapText="1"/>
    </xf>
    <xf numFmtId="3" fontId="33" fillId="0" borderId="149" xfId="0" applyNumberFormat="1" applyFont="1" applyFill="1" applyBorder="1" applyAlignment="1" applyProtection="1">
      <alignment horizontal="right" vertical="center"/>
      <protection locked="0"/>
    </xf>
    <xf numFmtId="3" fontId="33" fillId="0" borderId="3" xfId="0" applyNumberFormat="1" applyFont="1" applyFill="1" applyBorder="1" applyAlignment="1" applyProtection="1">
      <alignment horizontal="right" vertical="center"/>
      <protection locked="0"/>
    </xf>
    <xf numFmtId="0" fontId="31" fillId="0" borderId="0" xfId="0" applyFont="1" applyFill="1" applyBorder="1" applyAlignment="1" applyProtection="1">
      <alignment vertical="center"/>
    </xf>
    <xf numFmtId="0" fontId="31" fillId="0" borderId="0" xfId="0" applyFont="1" applyFill="1" applyBorder="1" applyProtection="1"/>
    <xf numFmtId="3" fontId="35" fillId="0" borderId="0" xfId="0" applyNumberFormat="1" applyFont="1" applyFill="1" applyBorder="1" applyAlignment="1" applyProtection="1">
      <alignment horizontal="right" vertical="center" wrapText="1"/>
    </xf>
    <xf numFmtId="3" fontId="1" fillId="0" borderId="80" xfId="0" applyNumberFormat="1" applyFont="1" applyFill="1" applyBorder="1" applyAlignment="1" applyProtection="1">
      <alignment horizontal="right" vertical="center"/>
      <protection locked="0"/>
    </xf>
    <xf numFmtId="3" fontId="1" fillId="0" borderId="89" xfId="0" applyNumberFormat="1" applyFont="1" applyFill="1" applyBorder="1" applyAlignment="1" applyProtection="1">
      <alignment horizontal="right" vertical="center"/>
      <protection locked="0"/>
    </xf>
    <xf numFmtId="0" fontId="33" fillId="0" borderId="54" xfId="0" applyFont="1" applyBorder="1" applyAlignment="1" applyProtection="1">
      <alignment horizontal="center" vertical="center"/>
    </xf>
    <xf numFmtId="3" fontId="1" fillId="5" borderId="81" xfId="0" applyNumberFormat="1" applyFont="1" applyFill="1" applyBorder="1" applyAlignment="1" applyProtection="1">
      <alignment horizontal="right" vertical="center"/>
    </xf>
    <xf numFmtId="3" fontId="1" fillId="9" borderId="80" xfId="0" applyNumberFormat="1" applyFont="1" applyFill="1" applyBorder="1" applyAlignment="1" applyProtection="1">
      <alignment horizontal="right" vertical="center"/>
    </xf>
    <xf numFmtId="3" fontId="1" fillId="0" borderId="144" xfId="0" applyNumberFormat="1" applyFont="1" applyFill="1" applyBorder="1" applyAlignment="1" applyProtection="1">
      <alignment horizontal="right" vertical="center"/>
      <protection locked="0"/>
    </xf>
    <xf numFmtId="3" fontId="1" fillId="0" borderId="172" xfId="0" applyNumberFormat="1" applyFont="1" applyFill="1" applyBorder="1" applyAlignment="1" applyProtection="1">
      <alignment horizontal="right" vertical="center"/>
      <protection locked="0"/>
    </xf>
    <xf numFmtId="3" fontId="1" fillId="0" borderId="82" xfId="0" applyNumberFormat="1" applyFont="1" applyFill="1" applyBorder="1" applyAlignment="1" applyProtection="1">
      <alignment horizontal="right" vertical="center"/>
      <protection locked="0"/>
    </xf>
    <xf numFmtId="3" fontId="1" fillId="0" borderId="55" xfId="0" applyNumberFormat="1" applyFont="1" applyFill="1" applyBorder="1" applyAlignment="1" applyProtection="1">
      <alignment horizontal="right" vertical="center"/>
      <protection locked="0"/>
    </xf>
    <xf numFmtId="3" fontId="1" fillId="0" borderId="54" xfId="0" applyNumberFormat="1" applyFont="1" applyFill="1" applyBorder="1" applyAlignment="1" applyProtection="1">
      <alignment horizontal="right" vertical="center"/>
      <protection locked="0"/>
    </xf>
    <xf numFmtId="3" fontId="1" fillId="0" borderId="85" xfId="0" applyNumberFormat="1" applyFont="1" applyFill="1" applyBorder="1" applyAlignment="1" applyProtection="1">
      <alignment horizontal="right" vertical="center"/>
      <protection locked="0"/>
    </xf>
    <xf numFmtId="3" fontId="33" fillId="0" borderId="89" xfId="0" applyNumberFormat="1" applyFont="1" applyFill="1" applyBorder="1" applyAlignment="1" applyProtection="1">
      <alignment horizontal="right" vertical="center"/>
      <protection locked="0"/>
    </xf>
    <xf numFmtId="0" fontId="13" fillId="0" borderId="0" xfId="0" applyFont="1" applyFill="1" applyBorder="1" applyAlignment="1" applyProtection="1">
      <alignment horizontal="left" vertical="center" wrapText="1"/>
    </xf>
    <xf numFmtId="0" fontId="2" fillId="0" borderId="0" xfId="0" quotePrefix="1" applyFont="1" applyBorder="1" applyAlignment="1" applyProtection="1">
      <alignment horizontal="left" vertical="center"/>
    </xf>
    <xf numFmtId="3" fontId="23" fillId="11" borderId="28" xfId="0" applyNumberFormat="1" applyFont="1" applyFill="1" applyBorder="1" applyAlignment="1" applyProtection="1">
      <alignment horizontal="center" vertical="center"/>
    </xf>
    <xf numFmtId="0" fontId="23" fillId="15" borderId="25" xfId="0" applyFont="1" applyFill="1" applyBorder="1" applyAlignment="1" applyProtection="1">
      <alignment horizontal="center" vertical="center" wrapText="1"/>
    </xf>
    <xf numFmtId="3" fontId="23" fillId="15" borderId="178" xfId="0" applyNumberFormat="1" applyFont="1" applyFill="1" applyBorder="1" applyAlignment="1" applyProtection="1">
      <alignment horizontal="center" vertical="center" wrapText="1"/>
    </xf>
    <xf numFmtId="3" fontId="23" fillId="15" borderId="158" xfId="0" applyNumberFormat="1" applyFont="1" applyFill="1" applyBorder="1" applyAlignment="1" applyProtection="1">
      <alignment horizontal="center" vertical="center"/>
    </xf>
    <xf numFmtId="3" fontId="23" fillId="15" borderId="158" xfId="0" applyNumberFormat="1" applyFont="1" applyFill="1" applyBorder="1" applyAlignment="1" applyProtection="1">
      <alignment horizontal="center" vertical="center" wrapText="1"/>
    </xf>
    <xf numFmtId="3" fontId="23" fillId="15" borderId="194" xfId="0" applyNumberFormat="1" applyFont="1" applyFill="1" applyBorder="1" applyAlignment="1" applyProtection="1">
      <alignment horizontal="center" vertical="center"/>
    </xf>
    <xf numFmtId="3" fontId="23" fillId="15" borderId="197" xfId="0" applyNumberFormat="1" applyFont="1" applyFill="1" applyBorder="1" applyAlignment="1" applyProtection="1">
      <alignment horizontal="center" vertical="center"/>
    </xf>
    <xf numFmtId="3" fontId="23" fillId="15" borderId="193" xfId="0" applyNumberFormat="1" applyFont="1" applyFill="1" applyBorder="1" applyAlignment="1" applyProtection="1">
      <alignment horizontal="center" vertical="center" wrapText="1"/>
    </xf>
    <xf numFmtId="3" fontId="23" fillId="11" borderId="25" xfId="0" applyNumberFormat="1" applyFont="1" applyFill="1" applyBorder="1" applyAlignment="1" applyProtection="1">
      <alignment horizontal="center" vertical="center"/>
    </xf>
    <xf numFmtId="3" fontId="23" fillId="15" borderId="193" xfId="0" applyNumberFormat="1" applyFont="1" applyFill="1" applyBorder="1" applyAlignment="1" applyProtection="1">
      <alignment horizontal="center" vertical="center"/>
    </xf>
    <xf numFmtId="3" fontId="23" fillId="15" borderId="198" xfId="0" applyNumberFormat="1" applyFont="1" applyFill="1" applyBorder="1" applyAlignment="1" applyProtection="1">
      <alignment horizontal="center" vertical="center"/>
    </xf>
    <xf numFmtId="3" fontId="23" fillId="15" borderId="157" xfId="0" applyNumberFormat="1" applyFont="1" applyFill="1" applyBorder="1" applyAlignment="1" applyProtection="1">
      <alignment horizontal="center" vertical="center"/>
    </xf>
    <xf numFmtId="3" fontId="23" fillId="15" borderId="157" xfId="0" applyNumberFormat="1" applyFont="1" applyFill="1" applyBorder="1" applyAlignment="1" applyProtection="1">
      <alignment horizontal="center" vertical="center" wrapText="1"/>
    </xf>
    <xf numFmtId="3" fontId="23" fillId="15" borderId="178" xfId="0" applyNumberFormat="1" applyFont="1" applyFill="1" applyBorder="1" applyAlignment="1" applyProtection="1">
      <alignment horizontal="center" vertical="center"/>
    </xf>
    <xf numFmtId="3" fontId="22" fillId="15" borderId="158" xfId="0" applyNumberFormat="1" applyFont="1" applyFill="1" applyBorder="1" applyAlignment="1" applyProtection="1">
      <alignment horizontal="center" vertical="center"/>
      <protection locked="0"/>
    </xf>
    <xf numFmtId="3" fontId="22" fillId="15" borderId="157" xfId="0" applyNumberFormat="1" applyFont="1" applyFill="1" applyBorder="1" applyAlignment="1" applyProtection="1">
      <alignment horizontal="center" vertical="center"/>
      <protection locked="0"/>
    </xf>
    <xf numFmtId="0" fontId="23" fillId="11" borderId="28" xfId="0" applyFont="1" applyFill="1" applyBorder="1" applyAlignment="1" applyProtection="1">
      <alignment horizontal="center" vertical="center" wrapText="1"/>
    </xf>
    <xf numFmtId="3" fontId="23" fillId="11" borderId="199" xfId="0" applyNumberFormat="1" applyFont="1" applyFill="1" applyBorder="1" applyAlignment="1" applyProtection="1">
      <alignment horizontal="center" vertical="center" wrapText="1"/>
    </xf>
    <xf numFmtId="3" fontId="23" fillId="11" borderId="118" xfId="0" applyNumberFormat="1" applyFont="1" applyFill="1" applyBorder="1" applyAlignment="1" applyProtection="1">
      <alignment horizontal="center" vertical="center"/>
    </xf>
    <xf numFmtId="3" fontId="23" fillId="11" borderId="118" xfId="0" applyNumberFormat="1" applyFont="1" applyFill="1" applyBorder="1" applyAlignment="1" applyProtection="1">
      <alignment horizontal="center" vertical="center" wrapText="1"/>
    </xf>
    <xf numFmtId="3" fontId="23" fillId="11" borderId="150" xfId="0" applyNumberFormat="1" applyFont="1" applyFill="1" applyBorder="1" applyAlignment="1" applyProtection="1">
      <alignment horizontal="center" vertical="center"/>
    </xf>
    <xf numFmtId="3" fontId="23" fillId="11" borderId="112" xfId="0" applyNumberFormat="1" applyFont="1" applyFill="1" applyBorder="1" applyAlignment="1" applyProtection="1">
      <alignment horizontal="center" vertical="center"/>
    </xf>
    <xf numFmtId="3" fontId="23" fillId="11" borderId="102" xfId="0" applyNumberFormat="1" applyFont="1" applyFill="1" applyBorder="1" applyAlignment="1" applyProtection="1">
      <alignment horizontal="center" vertical="center" wrapText="1"/>
    </xf>
    <xf numFmtId="3" fontId="23" fillId="11" borderId="102" xfId="0" applyNumberFormat="1" applyFont="1" applyFill="1" applyBorder="1" applyAlignment="1" applyProtection="1">
      <alignment horizontal="center" vertical="center"/>
    </xf>
    <xf numFmtId="3" fontId="23" fillId="11" borderId="111" xfId="0" applyNumberFormat="1" applyFont="1" applyFill="1" applyBorder="1" applyAlignment="1" applyProtection="1">
      <alignment horizontal="center" vertical="center"/>
    </xf>
    <xf numFmtId="3" fontId="23" fillId="11" borderId="18" xfId="0" applyNumberFormat="1" applyFont="1" applyFill="1" applyBorder="1" applyAlignment="1" applyProtection="1">
      <alignment horizontal="center" vertical="center"/>
    </xf>
    <xf numFmtId="3" fontId="23" fillId="11" borderId="18" xfId="0" applyNumberFormat="1" applyFont="1" applyFill="1" applyBorder="1" applyAlignment="1" applyProtection="1">
      <alignment horizontal="center" vertical="center" wrapText="1"/>
    </xf>
    <xf numFmtId="3" fontId="23" fillId="11" borderId="199" xfId="0" applyNumberFormat="1" applyFont="1" applyFill="1" applyBorder="1" applyAlignment="1" applyProtection="1">
      <alignment horizontal="center" vertical="center"/>
    </xf>
    <xf numFmtId="0" fontId="59" fillId="0" borderId="0" xfId="0" applyFont="1"/>
    <xf numFmtId="0" fontId="59" fillId="0" borderId="0" xfId="0" applyFont="1" applyAlignment="1">
      <alignment horizontal="left"/>
    </xf>
    <xf numFmtId="3" fontId="33" fillId="0" borderId="147" xfId="0" applyNumberFormat="1" applyFont="1" applyFill="1" applyBorder="1" applyAlignment="1" applyProtection="1">
      <alignment horizontal="right" vertical="center"/>
      <protection locked="0"/>
    </xf>
    <xf numFmtId="3" fontId="33" fillId="0" borderId="169" xfId="0" applyNumberFormat="1" applyFont="1" applyFill="1" applyBorder="1" applyAlignment="1" applyProtection="1">
      <alignment horizontal="right" vertical="center"/>
      <protection locked="0"/>
    </xf>
    <xf numFmtId="3" fontId="33" fillId="0" borderId="200" xfId="0" applyNumberFormat="1" applyFont="1" applyFill="1" applyBorder="1" applyAlignment="1" applyProtection="1">
      <alignment horizontal="right" vertical="center"/>
      <protection locked="0"/>
    </xf>
    <xf numFmtId="3" fontId="35" fillId="0" borderId="0"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pplyProtection="1">
      <alignment horizontal="left" vertical="top" wrapText="1"/>
    </xf>
    <xf numFmtId="0" fontId="9" fillId="16" borderId="167" xfId="0" applyFont="1" applyFill="1" applyBorder="1" applyAlignment="1" applyProtection="1">
      <alignment horizontal="center" vertical="center" wrapText="1"/>
    </xf>
    <xf numFmtId="49" fontId="1" fillId="4" borderId="73" xfId="0" applyNumberFormat="1" applyFont="1" applyFill="1" applyBorder="1" applyAlignment="1" applyProtection="1">
      <alignment horizontal="left" vertical="top" wrapText="1"/>
      <protection locked="0"/>
    </xf>
    <xf numFmtId="49" fontId="1" fillId="4" borderId="36" xfId="0" applyNumberFormat="1" applyFont="1" applyFill="1" applyBorder="1" applyAlignment="1" applyProtection="1">
      <alignment horizontal="left" vertical="top" wrapText="1"/>
      <protection locked="0"/>
    </xf>
    <xf numFmtId="49" fontId="1" fillId="4" borderId="16" xfId="0" applyNumberFormat="1" applyFont="1" applyFill="1" applyBorder="1" applyAlignment="1" applyProtection="1">
      <alignment horizontal="left" vertical="top" wrapText="1"/>
      <protection locked="0"/>
    </xf>
    <xf numFmtId="49" fontId="1" fillId="4" borderId="130" xfId="0" applyNumberFormat="1" applyFont="1" applyFill="1" applyBorder="1" applyAlignment="1" applyProtection="1">
      <alignment horizontal="left" vertical="top" wrapText="1"/>
      <protection locked="0"/>
    </xf>
    <xf numFmtId="49" fontId="1" fillId="4" borderId="15" xfId="0" applyNumberFormat="1" applyFont="1" applyFill="1" applyBorder="1" applyAlignment="1" applyProtection="1">
      <alignment horizontal="left" vertical="top" wrapText="1"/>
      <protection locked="0"/>
    </xf>
    <xf numFmtId="49" fontId="1" fillId="4" borderId="65" xfId="0" applyNumberFormat="1" applyFont="1" applyFill="1" applyBorder="1" applyAlignment="1" applyProtection="1">
      <alignment horizontal="left" vertical="top" wrapText="1"/>
      <protection locked="0"/>
    </xf>
    <xf numFmtId="49" fontId="1" fillId="4" borderId="37" xfId="0" applyNumberFormat="1" applyFont="1" applyFill="1" applyBorder="1" applyAlignment="1" applyProtection="1">
      <alignment horizontal="left" vertical="top" wrapText="1"/>
      <protection locked="0"/>
    </xf>
    <xf numFmtId="49" fontId="33" fillId="4" borderId="0" xfId="0" applyNumberFormat="1" applyFont="1" applyFill="1" applyBorder="1" applyAlignment="1" applyProtection="1">
      <alignment horizontal="left" vertical="top" wrapText="1"/>
    </xf>
    <xf numFmtId="49" fontId="33" fillId="4" borderId="73" xfId="0" applyNumberFormat="1" applyFont="1" applyFill="1" applyBorder="1" applyAlignment="1" applyProtection="1">
      <alignment horizontal="left" vertical="top" wrapText="1"/>
      <protection locked="0"/>
    </xf>
    <xf numFmtId="49" fontId="33" fillId="4" borderId="36" xfId="0" applyNumberFormat="1" applyFont="1" applyFill="1" applyBorder="1" applyAlignment="1" applyProtection="1">
      <alignment horizontal="left" vertical="top" wrapText="1"/>
      <protection locked="0"/>
    </xf>
    <xf numFmtId="49" fontId="33" fillId="4" borderId="37" xfId="0" applyNumberFormat="1" applyFont="1" applyFill="1" applyBorder="1" applyAlignment="1" applyProtection="1">
      <alignment horizontal="left" vertical="top" wrapText="1"/>
      <protection locked="0"/>
    </xf>
    <xf numFmtId="49" fontId="1" fillId="4" borderId="74" xfId="0" applyNumberFormat="1" applyFont="1" applyFill="1" applyBorder="1" applyAlignment="1" applyProtection="1">
      <alignment horizontal="left" vertical="top" wrapText="1"/>
      <protection locked="0"/>
    </xf>
    <xf numFmtId="49" fontId="1" fillId="4" borderId="38" xfId="0" applyNumberFormat="1" applyFont="1" applyFill="1" applyBorder="1" applyAlignment="1" applyProtection="1">
      <alignment horizontal="left" vertical="top" wrapText="1"/>
      <protection locked="0"/>
    </xf>
    <xf numFmtId="49" fontId="1" fillId="4" borderId="131" xfId="0" applyNumberFormat="1" applyFont="1" applyFill="1" applyBorder="1" applyAlignment="1" applyProtection="1">
      <alignment horizontal="left" vertical="top" wrapText="1"/>
      <protection locked="0"/>
    </xf>
    <xf numFmtId="49" fontId="1" fillId="4" borderId="132" xfId="0" applyNumberFormat="1" applyFont="1" applyFill="1" applyBorder="1" applyAlignment="1" applyProtection="1">
      <alignment horizontal="left" vertical="top" wrapText="1"/>
      <protection locked="0"/>
    </xf>
    <xf numFmtId="49" fontId="1" fillId="4" borderId="105" xfId="0" applyNumberFormat="1" applyFont="1" applyFill="1" applyBorder="1" applyAlignment="1" applyProtection="1">
      <alignment horizontal="left" vertical="top" wrapText="1"/>
      <protection locked="0"/>
    </xf>
    <xf numFmtId="49" fontId="1" fillId="4" borderId="67" xfId="0" applyNumberFormat="1" applyFont="1" applyFill="1" applyBorder="1" applyAlignment="1" applyProtection="1">
      <alignment horizontal="left" vertical="top" wrapText="1"/>
      <protection locked="0"/>
    </xf>
    <xf numFmtId="49" fontId="1" fillId="4" borderId="39" xfId="0" applyNumberFormat="1" applyFont="1" applyFill="1" applyBorder="1" applyAlignment="1" applyProtection="1">
      <alignment horizontal="left" vertical="top" wrapText="1"/>
      <protection locked="0"/>
    </xf>
    <xf numFmtId="49" fontId="33" fillId="4" borderId="74" xfId="0" applyNumberFormat="1" applyFont="1" applyFill="1" applyBorder="1" applyAlignment="1" applyProtection="1">
      <alignment horizontal="left" vertical="top" wrapText="1"/>
      <protection locked="0"/>
    </xf>
    <xf numFmtId="49" fontId="33" fillId="4" borderId="38" xfId="0" applyNumberFormat="1" applyFont="1" applyFill="1" applyBorder="1" applyAlignment="1" applyProtection="1">
      <alignment horizontal="left" vertical="top" wrapText="1"/>
      <protection locked="0"/>
    </xf>
    <xf numFmtId="49" fontId="33" fillId="4" borderId="39" xfId="0" applyNumberFormat="1" applyFont="1" applyFill="1" applyBorder="1" applyAlignment="1" applyProtection="1">
      <alignment horizontal="left" vertical="top" wrapText="1"/>
      <protection locked="0"/>
    </xf>
    <xf numFmtId="0" fontId="0" fillId="0" borderId="0" xfId="0" applyAlignment="1">
      <alignment horizontal="center" vertical="center"/>
    </xf>
    <xf numFmtId="0" fontId="9" fillId="16" borderId="173" xfId="0" applyFont="1" applyFill="1" applyBorder="1" applyAlignment="1" applyProtection="1">
      <alignment horizontal="center" vertical="center" wrapText="1"/>
    </xf>
    <xf numFmtId="49" fontId="33" fillId="0" borderId="0" xfId="4" applyNumberFormat="1" applyFont="1" applyFill="1" applyBorder="1" applyAlignment="1" applyProtection="1">
      <alignment horizontal="left" vertical="center"/>
    </xf>
    <xf numFmtId="49" fontId="1" fillId="0" borderId="0" xfId="4" applyNumberFormat="1" applyFont="1" applyFill="1" applyBorder="1" applyAlignment="1" applyProtection="1">
      <alignment horizontal="left" vertical="center"/>
    </xf>
    <xf numFmtId="0" fontId="38" fillId="0" borderId="0" xfId="0" applyFont="1" applyFill="1" applyBorder="1" applyAlignment="1" applyProtection="1">
      <alignment horizontal="left" wrapText="1"/>
    </xf>
    <xf numFmtId="0" fontId="33" fillId="0" borderId="0" xfId="0" applyFont="1" applyFill="1" applyBorder="1" applyAlignment="1" applyProtection="1">
      <alignment horizontal="center" vertical="center" wrapText="1"/>
    </xf>
    <xf numFmtId="0" fontId="10" fillId="0" borderId="0" xfId="0" applyFont="1" applyProtection="1"/>
    <xf numFmtId="0" fontId="33" fillId="0" borderId="28" xfId="0" applyFont="1" applyFill="1" applyBorder="1" applyAlignment="1" applyProtection="1">
      <alignment horizontal="center" vertical="center" wrapText="1"/>
    </xf>
    <xf numFmtId="0" fontId="10" fillId="4" borderId="0" xfId="0" applyFont="1" applyFill="1" applyProtection="1"/>
    <xf numFmtId="0" fontId="6" fillId="4" borderId="0" xfId="1" applyFont="1" applyFill="1" applyAlignment="1" applyProtection="1">
      <alignment horizontal="left"/>
    </xf>
    <xf numFmtId="0" fontId="6" fillId="4" borderId="0" xfId="1" applyFont="1" applyFill="1" applyAlignment="1" applyProtection="1"/>
    <xf numFmtId="0" fontId="8" fillId="4" borderId="0" xfId="0" applyFont="1" applyFill="1" applyAlignment="1" applyProtection="1"/>
    <xf numFmtId="0" fontId="0" fillId="4" borderId="0" xfId="0" applyFill="1" applyBorder="1" applyProtection="1"/>
    <xf numFmtId="0" fontId="38" fillId="4" borderId="0" xfId="0" applyFont="1" applyFill="1" applyBorder="1" applyAlignment="1" applyProtection="1">
      <alignment horizontal="left" wrapText="1"/>
    </xf>
    <xf numFmtId="0" fontId="38" fillId="4" borderId="0" xfId="0" applyFont="1" applyFill="1" applyBorder="1" applyProtection="1"/>
    <xf numFmtId="0" fontId="0" fillId="20" borderId="0" xfId="0" applyFill="1" applyProtection="1"/>
    <xf numFmtId="0" fontId="0" fillId="20" borderId="0" xfId="0" applyFill="1" applyBorder="1" applyProtection="1"/>
    <xf numFmtId="0" fontId="9" fillId="20" borderId="2" xfId="0" applyFont="1" applyFill="1" applyBorder="1" applyAlignment="1" applyProtection="1">
      <alignment horizontal="center" vertical="center" wrapText="1"/>
    </xf>
    <xf numFmtId="0" fontId="9" fillId="20" borderId="1" xfId="0" applyFont="1" applyFill="1" applyBorder="1" applyAlignment="1" applyProtection="1">
      <alignment horizontal="center" vertical="center"/>
    </xf>
    <xf numFmtId="0" fontId="9" fillId="20" borderId="2" xfId="0" applyFont="1" applyFill="1" applyBorder="1" applyAlignment="1" applyProtection="1">
      <alignment horizontal="center" vertical="center"/>
    </xf>
    <xf numFmtId="0" fontId="9" fillId="20" borderId="0" xfId="0" applyFont="1" applyFill="1" applyBorder="1" applyAlignment="1" applyProtection="1">
      <alignment horizontal="center" vertical="center"/>
    </xf>
    <xf numFmtId="0" fontId="9" fillId="20" borderId="121" xfId="0" applyFont="1" applyFill="1" applyBorder="1" applyAlignment="1" applyProtection="1">
      <alignment horizontal="center" vertical="center" wrapText="1"/>
    </xf>
    <xf numFmtId="0" fontId="9" fillId="20" borderId="121" xfId="0" applyFont="1" applyFill="1" applyBorder="1" applyAlignment="1" applyProtection="1">
      <alignment horizontal="center" vertical="center"/>
    </xf>
    <xf numFmtId="0" fontId="33" fillId="20" borderId="28" xfId="0" applyFont="1" applyFill="1" applyBorder="1" applyAlignment="1" applyProtection="1">
      <alignment vertical="center" wrapText="1"/>
    </xf>
    <xf numFmtId="0" fontId="33" fillId="20" borderId="25" xfId="0" applyFont="1" applyFill="1" applyBorder="1" applyAlignment="1" applyProtection="1">
      <alignment horizontal="center" vertical="center" wrapText="1"/>
    </xf>
    <xf numFmtId="0" fontId="33" fillId="20" borderId="28" xfId="0" applyFont="1" applyFill="1" applyBorder="1" applyAlignment="1" applyProtection="1">
      <alignment horizontal="center" vertical="center" wrapText="1"/>
    </xf>
    <xf numFmtId="0" fontId="33" fillId="20" borderId="28" xfId="0" applyFont="1" applyFill="1" applyBorder="1" applyAlignment="1" applyProtection="1">
      <alignment horizontal="center" vertical="center"/>
    </xf>
    <xf numFmtId="0" fontId="33" fillId="20" borderId="29" xfId="0" applyFont="1" applyFill="1" applyBorder="1" applyAlignment="1" applyProtection="1">
      <alignment vertical="center" wrapText="1"/>
    </xf>
    <xf numFmtId="0" fontId="33" fillId="20" borderId="0" xfId="0" applyFont="1" applyFill="1" applyBorder="1" applyAlignment="1" applyProtection="1">
      <alignment vertical="center" wrapText="1"/>
    </xf>
    <xf numFmtId="0" fontId="33" fillId="20" borderId="29" xfId="0" applyFont="1" applyFill="1" applyBorder="1" applyAlignment="1" applyProtection="1">
      <alignment horizontal="center" vertical="center" wrapText="1"/>
    </xf>
    <xf numFmtId="0" fontId="33" fillId="20" borderId="0" xfId="0" applyFont="1" applyFill="1" applyBorder="1" applyAlignment="1" applyProtection="1">
      <alignment horizontal="center" vertical="center" wrapText="1"/>
    </xf>
    <xf numFmtId="0" fontId="35" fillId="20" borderId="28" xfId="0" applyFont="1" applyFill="1" applyBorder="1" applyAlignment="1" applyProtection="1">
      <alignment horizontal="center" vertical="center"/>
    </xf>
    <xf numFmtId="0" fontId="0" fillId="20" borderId="25" xfId="0" applyFill="1" applyBorder="1" applyProtection="1"/>
    <xf numFmtId="0" fontId="0" fillId="20" borderId="60" xfId="0" applyFill="1" applyBorder="1" applyProtection="1"/>
    <xf numFmtId="0" fontId="33" fillId="20" borderId="25" xfId="0" applyFont="1" applyFill="1" applyBorder="1" applyAlignment="1" applyProtection="1">
      <alignment vertical="center" wrapText="1"/>
    </xf>
    <xf numFmtId="0" fontId="33" fillId="20" borderId="25" xfId="0" quotePrefix="1" applyFont="1" applyFill="1" applyBorder="1" applyAlignment="1" applyProtection="1">
      <alignment vertical="center" wrapText="1"/>
    </xf>
    <xf numFmtId="0" fontId="33" fillId="20" borderId="60" xfId="0" applyFont="1" applyFill="1" applyBorder="1" applyAlignment="1" applyProtection="1">
      <alignment vertical="center" wrapText="1"/>
    </xf>
    <xf numFmtId="0" fontId="33" fillId="20" borderId="0" xfId="0" quotePrefix="1" applyFont="1" applyFill="1" applyBorder="1" applyAlignment="1" applyProtection="1">
      <alignment vertical="center" wrapText="1"/>
    </xf>
    <xf numFmtId="0" fontId="33" fillId="20" borderId="61" xfId="0" quotePrefix="1" applyFont="1" applyFill="1" applyBorder="1" applyAlignment="1" applyProtection="1">
      <alignment vertical="center" wrapText="1"/>
    </xf>
    <xf numFmtId="0" fontId="5" fillId="20" borderId="25" xfId="0" quotePrefix="1" applyFont="1" applyFill="1" applyBorder="1" applyAlignment="1" applyProtection="1">
      <alignment vertical="center" wrapText="1"/>
    </xf>
    <xf numFmtId="0" fontId="33" fillId="20" borderId="27" xfId="0" quotePrefix="1" applyFont="1" applyFill="1" applyBorder="1" applyAlignment="1" applyProtection="1">
      <alignment vertical="center" wrapText="1"/>
    </xf>
    <xf numFmtId="0" fontId="33" fillId="20" borderId="62" xfId="0" quotePrefix="1" applyFont="1" applyFill="1" applyBorder="1" applyAlignment="1" applyProtection="1">
      <alignment vertical="center" wrapText="1"/>
    </xf>
    <xf numFmtId="0" fontId="33" fillId="20" borderId="27" xfId="0" quotePrefix="1" applyFont="1" applyFill="1" applyBorder="1" applyAlignment="1" applyProtection="1">
      <alignment horizontal="center" vertical="center" wrapText="1"/>
    </xf>
    <xf numFmtId="0" fontId="5" fillId="20" borderId="62" xfId="0" quotePrefix="1" applyFont="1" applyFill="1" applyBorder="1" applyAlignment="1" applyProtection="1">
      <alignment horizontal="center" vertical="center" wrapText="1"/>
    </xf>
    <xf numFmtId="0" fontId="5" fillId="20" borderId="57" xfId="0" quotePrefix="1" applyFont="1" applyFill="1" applyBorder="1" applyAlignment="1" applyProtection="1">
      <alignment horizontal="center" vertical="center" wrapText="1"/>
    </xf>
    <xf numFmtId="0" fontId="33" fillId="20" borderId="57" xfId="0" quotePrefix="1" applyFont="1" applyFill="1" applyBorder="1" applyAlignment="1" applyProtection="1">
      <alignment horizontal="center" vertical="center" wrapText="1"/>
    </xf>
    <xf numFmtId="0" fontId="33" fillId="20" borderId="58" xfId="0" quotePrefix="1" applyFont="1" applyFill="1" applyBorder="1" applyAlignment="1" applyProtection="1">
      <alignment horizontal="center" vertical="center" wrapText="1"/>
    </xf>
    <xf numFmtId="0" fontId="33" fillId="20" borderId="59" xfId="0" quotePrefix="1" applyFont="1" applyFill="1" applyBorder="1" applyAlignment="1" applyProtection="1">
      <alignment horizontal="center" vertical="center" wrapText="1"/>
    </xf>
    <xf numFmtId="0" fontId="33" fillId="20" borderId="68" xfId="0" applyFont="1" applyFill="1" applyBorder="1" applyAlignment="1" applyProtection="1">
      <alignment horizontal="center" vertical="center" wrapText="1"/>
    </xf>
    <xf numFmtId="0" fontId="23" fillId="20" borderId="54" xfId="0" applyFont="1" applyFill="1" applyBorder="1" applyAlignment="1" applyProtection="1">
      <alignment horizontal="center" vertical="center" wrapText="1"/>
    </xf>
    <xf numFmtId="3" fontId="23" fillId="20" borderId="81" xfId="0" applyNumberFormat="1" applyFont="1" applyFill="1" applyBorder="1" applyAlignment="1" applyProtection="1">
      <alignment horizontal="center" vertical="center" wrapText="1"/>
    </xf>
    <xf numFmtId="3" fontId="23" fillId="20" borderId="80" xfId="0" applyNumberFormat="1" applyFont="1" applyFill="1" applyBorder="1" applyAlignment="1" applyProtection="1">
      <alignment horizontal="center" vertical="center"/>
    </xf>
    <xf numFmtId="3" fontId="23" fillId="20" borderId="80" xfId="0" applyNumberFormat="1" applyFont="1" applyFill="1" applyBorder="1" applyAlignment="1" applyProtection="1">
      <alignment horizontal="center" vertical="center" wrapText="1"/>
    </xf>
    <xf numFmtId="3" fontId="23" fillId="20" borderId="144" xfId="0" applyNumberFormat="1" applyFont="1" applyFill="1" applyBorder="1" applyAlignment="1" applyProtection="1">
      <alignment horizontal="center" vertical="center"/>
    </xf>
    <xf numFmtId="3" fontId="23" fillId="20" borderId="82" xfId="0" applyNumberFormat="1" applyFont="1" applyFill="1" applyBorder="1" applyAlignment="1" applyProtection="1">
      <alignment horizontal="center" vertical="center"/>
    </xf>
    <xf numFmtId="3" fontId="23" fillId="20" borderId="55" xfId="0" applyNumberFormat="1" applyFont="1" applyFill="1" applyBorder="1" applyAlignment="1" applyProtection="1">
      <alignment horizontal="center" vertical="center" wrapText="1"/>
    </xf>
    <xf numFmtId="3" fontId="23" fillId="20" borderId="54" xfId="0" applyNumberFormat="1" applyFont="1" applyFill="1" applyBorder="1" applyAlignment="1" applyProtection="1">
      <alignment horizontal="center" vertical="center"/>
    </xf>
    <xf numFmtId="3" fontId="23" fillId="20" borderId="55" xfId="0" applyNumberFormat="1" applyFont="1" applyFill="1" applyBorder="1" applyAlignment="1" applyProtection="1">
      <alignment horizontal="center" vertical="center"/>
    </xf>
    <xf numFmtId="3" fontId="23" fillId="20" borderId="85" xfId="0" applyNumberFormat="1" applyFont="1" applyFill="1" applyBorder="1" applyAlignment="1" applyProtection="1">
      <alignment horizontal="center" vertical="center"/>
    </xf>
    <xf numFmtId="3" fontId="23" fillId="20" borderId="89" xfId="0" applyNumberFormat="1" applyFont="1" applyFill="1" applyBorder="1" applyAlignment="1" applyProtection="1">
      <alignment horizontal="center" vertical="center"/>
    </xf>
    <xf numFmtId="3" fontId="23" fillId="20" borderId="89" xfId="0" applyNumberFormat="1" applyFont="1" applyFill="1" applyBorder="1" applyAlignment="1" applyProtection="1">
      <alignment horizontal="center" vertical="center" wrapText="1"/>
    </xf>
    <xf numFmtId="3" fontId="23" fillId="20" borderId="81" xfId="0" applyNumberFormat="1" applyFont="1" applyFill="1" applyBorder="1" applyAlignment="1" applyProtection="1">
      <alignment horizontal="center" vertical="center"/>
    </xf>
    <xf numFmtId="3" fontId="23" fillId="20" borderId="68" xfId="0" applyNumberFormat="1" applyFont="1" applyFill="1" applyBorder="1" applyAlignment="1" applyProtection="1">
      <alignment horizontal="center" vertical="center" wrapText="1"/>
    </xf>
    <xf numFmtId="3" fontId="22" fillId="20" borderId="80" xfId="0" applyNumberFormat="1" applyFont="1" applyFill="1" applyBorder="1" applyAlignment="1" applyProtection="1">
      <alignment horizontal="center" vertical="center"/>
      <protection locked="0"/>
    </xf>
    <xf numFmtId="3" fontId="22" fillId="20" borderId="89" xfId="0" applyNumberFormat="1" applyFont="1" applyFill="1" applyBorder="1" applyAlignment="1" applyProtection="1">
      <alignment horizontal="center" vertical="center"/>
      <protection locked="0"/>
    </xf>
    <xf numFmtId="0" fontId="23" fillId="20" borderId="110" xfId="0" applyFont="1" applyFill="1" applyBorder="1" applyAlignment="1" applyProtection="1">
      <alignment horizontal="center" vertical="center" wrapText="1"/>
    </xf>
    <xf numFmtId="3" fontId="23" fillId="20" borderId="146" xfId="0" applyNumberFormat="1" applyFont="1" applyFill="1" applyBorder="1" applyAlignment="1" applyProtection="1">
      <alignment horizontal="center" vertical="center" wrapText="1"/>
    </xf>
    <xf numFmtId="3" fontId="23" fillId="20" borderId="79" xfId="0" applyNumberFormat="1" applyFont="1" applyFill="1" applyBorder="1" applyAlignment="1" applyProtection="1">
      <alignment horizontal="center" vertical="center"/>
    </xf>
    <xf numFmtId="3" fontId="23" fillId="20" borderId="79" xfId="0" applyNumberFormat="1" applyFont="1" applyFill="1" applyBorder="1" applyAlignment="1" applyProtection="1">
      <alignment horizontal="center" vertical="center" wrapText="1"/>
    </xf>
    <xf numFmtId="3" fontId="23" fillId="20" borderId="145" xfId="0" applyNumberFormat="1" applyFont="1" applyFill="1" applyBorder="1" applyAlignment="1" applyProtection="1">
      <alignment horizontal="center" vertical="center"/>
    </xf>
    <xf numFmtId="3" fontId="23" fillId="20" borderId="136" xfId="0" applyNumberFormat="1" applyFont="1" applyFill="1" applyBorder="1" applyAlignment="1" applyProtection="1">
      <alignment horizontal="center" vertical="center"/>
    </xf>
    <xf numFmtId="3" fontId="23" fillId="20" borderId="138" xfId="0" applyNumberFormat="1" applyFont="1" applyFill="1" applyBorder="1" applyAlignment="1" applyProtection="1">
      <alignment horizontal="center" vertical="center" wrapText="1"/>
    </xf>
    <xf numFmtId="3" fontId="23" fillId="20" borderId="110" xfId="0" applyNumberFormat="1" applyFont="1" applyFill="1" applyBorder="1" applyAlignment="1" applyProtection="1">
      <alignment horizontal="center" vertical="center"/>
    </xf>
    <xf numFmtId="3" fontId="23" fillId="20" borderId="138" xfId="0" applyNumberFormat="1" applyFont="1" applyFill="1" applyBorder="1" applyAlignment="1" applyProtection="1">
      <alignment horizontal="center" vertical="center"/>
    </xf>
    <xf numFmtId="3" fontId="23" fillId="20" borderId="84" xfId="0" applyNumberFormat="1" applyFont="1" applyFill="1" applyBorder="1" applyAlignment="1" applyProtection="1">
      <alignment horizontal="center" vertical="center"/>
    </xf>
    <xf numFmtId="3" fontId="23" fillId="20" borderId="115" xfId="0" applyNumberFormat="1" applyFont="1" applyFill="1" applyBorder="1" applyAlignment="1" applyProtection="1">
      <alignment horizontal="center" vertical="center"/>
    </xf>
    <xf numFmtId="3" fontId="23" fillId="20" borderId="115" xfId="0" applyNumberFormat="1" applyFont="1" applyFill="1" applyBorder="1" applyAlignment="1" applyProtection="1">
      <alignment horizontal="center" vertical="center" wrapText="1"/>
    </xf>
    <xf numFmtId="3" fontId="23" fillId="20" borderId="146" xfId="0" applyNumberFormat="1" applyFont="1" applyFill="1" applyBorder="1" applyAlignment="1" applyProtection="1">
      <alignment horizontal="center" vertical="center"/>
    </xf>
    <xf numFmtId="0" fontId="33" fillId="20" borderId="54" xfId="0" applyFont="1" applyFill="1" applyBorder="1" applyAlignment="1" applyProtection="1">
      <alignment horizontal="center" vertical="center"/>
    </xf>
    <xf numFmtId="3" fontId="1" fillId="20" borderId="81" xfId="0" applyNumberFormat="1" applyFont="1" applyFill="1" applyBorder="1" applyAlignment="1" applyProtection="1">
      <alignment horizontal="right" vertical="center"/>
    </xf>
    <xf numFmtId="3" fontId="1" fillId="20" borderId="80" xfId="0" applyNumberFormat="1" applyFont="1" applyFill="1" applyBorder="1" applyAlignment="1" applyProtection="1">
      <alignment horizontal="right" vertical="center"/>
    </xf>
    <xf numFmtId="0" fontId="33" fillId="20" borderId="3" xfId="0" applyFont="1" applyFill="1" applyBorder="1" applyAlignment="1" applyProtection="1">
      <alignment horizontal="center" vertical="center"/>
    </xf>
    <xf numFmtId="3" fontId="1" fillId="20" borderId="70" xfId="0" applyNumberFormat="1" applyFont="1" applyFill="1" applyBorder="1" applyAlignment="1" applyProtection="1">
      <alignment horizontal="right" vertical="center"/>
    </xf>
    <xf numFmtId="3" fontId="1" fillId="20" borderId="30" xfId="0" applyNumberFormat="1" applyFont="1" applyFill="1" applyBorder="1" applyAlignment="1" applyProtection="1">
      <alignment horizontal="right" vertical="center"/>
    </xf>
    <xf numFmtId="0" fontId="33" fillId="20" borderId="26" xfId="0" applyFont="1" applyFill="1" applyBorder="1" applyAlignment="1" applyProtection="1">
      <alignment horizontal="center" vertical="center"/>
    </xf>
    <xf numFmtId="3" fontId="1" fillId="20" borderId="32" xfId="0" applyNumberFormat="1" applyFont="1" applyFill="1" applyBorder="1" applyAlignment="1" applyProtection="1">
      <alignment horizontal="right" vertical="center"/>
    </xf>
    <xf numFmtId="3" fontId="1" fillId="20" borderId="76" xfId="0" applyNumberFormat="1" applyFont="1" applyFill="1" applyBorder="1" applyAlignment="1" applyProtection="1">
      <alignment horizontal="right" vertical="center"/>
    </xf>
    <xf numFmtId="0" fontId="0" fillId="21" borderId="0" xfId="0" applyFill="1" applyProtection="1"/>
    <xf numFmtId="0" fontId="0" fillId="21" borderId="0" xfId="0" applyFill="1" applyBorder="1" applyProtection="1"/>
    <xf numFmtId="0" fontId="9" fillId="21" borderId="2" xfId="0" applyFont="1" applyFill="1" applyBorder="1" applyAlignment="1" applyProtection="1">
      <alignment horizontal="center" vertical="center" wrapText="1"/>
    </xf>
    <xf numFmtId="0" fontId="9" fillId="21" borderId="1" xfId="0" applyFont="1" applyFill="1" applyBorder="1" applyAlignment="1" applyProtection="1">
      <alignment horizontal="center" vertical="center"/>
    </xf>
    <xf numFmtId="0" fontId="9" fillId="21" borderId="2" xfId="0" applyFont="1" applyFill="1" applyBorder="1" applyAlignment="1" applyProtection="1">
      <alignment horizontal="center" vertical="center"/>
    </xf>
    <xf numFmtId="0" fontId="9" fillId="21" borderId="0" xfId="0" applyFont="1" applyFill="1" applyBorder="1" applyAlignment="1" applyProtection="1">
      <alignment horizontal="center" vertical="center"/>
    </xf>
    <xf numFmtId="0" fontId="9" fillId="21" borderId="121" xfId="0" applyFont="1" applyFill="1" applyBorder="1" applyAlignment="1" applyProtection="1">
      <alignment horizontal="center" vertical="center" wrapText="1"/>
    </xf>
    <xf numFmtId="0" fontId="9" fillId="21" borderId="121" xfId="0" applyFont="1" applyFill="1" applyBorder="1" applyAlignment="1" applyProtection="1">
      <alignment horizontal="center" vertical="center"/>
    </xf>
    <xf numFmtId="0" fontId="33" fillId="21" borderId="28" xfId="0" applyFont="1" applyFill="1" applyBorder="1" applyAlignment="1" applyProtection="1">
      <alignment vertical="center" wrapText="1"/>
    </xf>
    <xf numFmtId="0" fontId="33" fillId="21" borderId="25" xfId="0" applyFont="1" applyFill="1" applyBorder="1" applyAlignment="1" applyProtection="1">
      <alignment horizontal="center" vertical="center" wrapText="1"/>
    </xf>
    <xf numFmtId="0" fontId="33" fillId="21" borderId="28" xfId="0" applyFont="1" applyFill="1" applyBorder="1" applyAlignment="1" applyProtection="1">
      <alignment horizontal="center" vertical="center" wrapText="1"/>
    </xf>
    <xf numFmtId="0" fontId="33" fillId="21" borderId="28" xfId="0" applyFont="1" applyFill="1" applyBorder="1" applyAlignment="1" applyProtection="1">
      <alignment horizontal="center" vertical="center"/>
    </xf>
    <xf numFmtId="0" fontId="33" fillId="21" borderId="29" xfId="0" applyFont="1" applyFill="1" applyBorder="1" applyAlignment="1" applyProtection="1">
      <alignment vertical="center" wrapText="1"/>
    </xf>
    <xf numFmtId="0" fontId="33" fillId="21" borderId="0" xfId="0" applyFont="1" applyFill="1" applyBorder="1" applyAlignment="1" applyProtection="1">
      <alignment vertical="center" wrapText="1"/>
    </xf>
    <xf numFmtId="0" fontId="33" fillId="21" borderId="29" xfId="0" applyFont="1" applyFill="1" applyBorder="1" applyAlignment="1" applyProtection="1">
      <alignment horizontal="center" vertical="center" wrapText="1"/>
    </xf>
    <xf numFmtId="0" fontId="33" fillId="21" borderId="0" xfId="0" applyFont="1" applyFill="1" applyBorder="1" applyAlignment="1" applyProtection="1">
      <alignment horizontal="center" vertical="center" wrapText="1"/>
    </xf>
    <xf numFmtId="0" fontId="35" fillId="21" borderId="28" xfId="0" applyFont="1" applyFill="1" applyBorder="1" applyAlignment="1" applyProtection="1">
      <alignment horizontal="center" vertical="center"/>
    </xf>
    <xf numFmtId="0" fontId="0" fillId="21" borderId="25" xfId="0" applyFill="1" applyBorder="1" applyProtection="1"/>
    <xf numFmtId="0" fontId="0" fillId="21" borderId="60" xfId="0" applyFill="1" applyBorder="1" applyProtection="1"/>
    <xf numFmtId="0" fontId="33" fillId="21" borderId="25" xfId="0" applyFont="1" applyFill="1" applyBorder="1" applyAlignment="1" applyProtection="1">
      <alignment vertical="center" wrapText="1"/>
    </xf>
    <xf numFmtId="0" fontId="33" fillId="21" borderId="25" xfId="0" quotePrefix="1" applyFont="1" applyFill="1" applyBorder="1" applyAlignment="1" applyProtection="1">
      <alignment vertical="center" wrapText="1"/>
    </xf>
    <xf numFmtId="0" fontId="33" fillId="21" borderId="60" xfId="0" applyFont="1" applyFill="1" applyBorder="1" applyAlignment="1" applyProtection="1">
      <alignment vertical="center" wrapText="1"/>
    </xf>
    <xf numFmtId="0" fontId="33" fillId="21" borderId="0" xfId="0" quotePrefix="1" applyFont="1" applyFill="1" applyBorder="1" applyAlignment="1" applyProtection="1">
      <alignment vertical="center" wrapText="1"/>
    </xf>
    <xf numFmtId="0" fontId="33" fillId="21" borderId="61" xfId="0" quotePrefix="1" applyFont="1" applyFill="1" applyBorder="1" applyAlignment="1" applyProtection="1">
      <alignment vertical="center" wrapText="1"/>
    </xf>
    <xf numFmtId="0" fontId="5" fillId="21" borderId="25" xfId="0" quotePrefix="1" applyFont="1" applyFill="1" applyBorder="1" applyAlignment="1" applyProtection="1">
      <alignment vertical="center" wrapText="1"/>
    </xf>
    <xf numFmtId="0" fontId="33" fillId="21" borderId="27" xfId="0" quotePrefix="1" applyFont="1" applyFill="1" applyBorder="1" applyAlignment="1" applyProtection="1">
      <alignment vertical="center" wrapText="1"/>
    </xf>
    <xf numFmtId="0" fontId="33" fillId="21" borderId="62" xfId="0" quotePrefix="1" applyFont="1" applyFill="1" applyBorder="1" applyAlignment="1" applyProtection="1">
      <alignment vertical="center" wrapText="1"/>
    </xf>
    <xf numFmtId="0" fontId="33" fillId="21" borderId="27" xfId="0" quotePrefix="1" applyFont="1" applyFill="1" applyBorder="1" applyAlignment="1" applyProtection="1">
      <alignment horizontal="center" vertical="center" wrapText="1"/>
    </xf>
    <xf numFmtId="0" fontId="5" fillId="21" borderId="62" xfId="0" quotePrefix="1" applyFont="1" applyFill="1" applyBorder="1" applyAlignment="1" applyProtection="1">
      <alignment horizontal="center" vertical="center" wrapText="1"/>
    </xf>
    <xf numFmtId="0" fontId="5" fillId="21" borderId="57" xfId="0" quotePrefix="1" applyFont="1" applyFill="1" applyBorder="1" applyAlignment="1" applyProtection="1">
      <alignment horizontal="center" vertical="center" wrapText="1"/>
    </xf>
    <xf numFmtId="0" fontId="33" fillId="21" borderId="57" xfId="0" quotePrefix="1" applyFont="1" applyFill="1" applyBorder="1" applyAlignment="1" applyProtection="1">
      <alignment horizontal="center" vertical="center" wrapText="1"/>
    </xf>
    <xf numFmtId="0" fontId="33" fillId="21" borderId="58" xfId="0" quotePrefix="1" applyFont="1" applyFill="1" applyBorder="1" applyAlignment="1" applyProtection="1">
      <alignment horizontal="center" vertical="center" wrapText="1"/>
    </xf>
    <xf numFmtId="0" fontId="33" fillId="21" borderId="59" xfId="0" quotePrefix="1" applyFont="1" applyFill="1" applyBorder="1" applyAlignment="1" applyProtection="1">
      <alignment horizontal="center" vertical="center" wrapText="1"/>
    </xf>
    <xf numFmtId="0" fontId="33" fillId="21" borderId="68" xfId="0" applyFont="1" applyFill="1" applyBorder="1" applyAlignment="1" applyProtection="1">
      <alignment horizontal="center" vertical="center" wrapText="1"/>
    </xf>
    <xf numFmtId="0" fontId="23" fillId="21" borderId="54" xfId="0" applyFont="1" applyFill="1" applyBorder="1" applyAlignment="1" applyProtection="1">
      <alignment horizontal="center" vertical="center" wrapText="1"/>
    </xf>
    <xf numFmtId="3" fontId="23" fillId="21" borderId="81" xfId="0" applyNumberFormat="1" applyFont="1" applyFill="1" applyBorder="1" applyAlignment="1" applyProtection="1">
      <alignment horizontal="center" vertical="center" wrapText="1"/>
    </xf>
    <xf numFmtId="3" fontId="23" fillId="21" borderId="80" xfId="0" applyNumberFormat="1" applyFont="1" applyFill="1" applyBorder="1" applyAlignment="1" applyProtection="1">
      <alignment horizontal="center" vertical="center"/>
    </xf>
    <xf numFmtId="3" fontId="23" fillId="21" borderId="80" xfId="0" applyNumberFormat="1" applyFont="1" applyFill="1" applyBorder="1" applyAlignment="1" applyProtection="1">
      <alignment horizontal="center" vertical="center" wrapText="1"/>
    </xf>
    <xf numFmtId="3" fontId="23" fillId="21" borderId="144" xfId="0" applyNumberFormat="1" applyFont="1" applyFill="1" applyBorder="1" applyAlignment="1" applyProtection="1">
      <alignment horizontal="center" vertical="center"/>
    </xf>
    <xf numFmtId="3" fontId="23" fillId="21" borderId="82" xfId="0" applyNumberFormat="1" applyFont="1" applyFill="1" applyBorder="1" applyAlignment="1" applyProtection="1">
      <alignment horizontal="center" vertical="center"/>
    </xf>
    <xf numFmtId="3" fontId="23" fillId="21" borderId="55" xfId="0" applyNumberFormat="1" applyFont="1" applyFill="1" applyBorder="1" applyAlignment="1" applyProtection="1">
      <alignment horizontal="center" vertical="center" wrapText="1"/>
    </xf>
    <xf numFmtId="3" fontId="23" fillId="21" borderId="54" xfId="0" applyNumberFormat="1" applyFont="1" applyFill="1" applyBorder="1" applyAlignment="1" applyProtection="1">
      <alignment horizontal="center" vertical="center"/>
    </xf>
    <xf numFmtId="3" fontId="23" fillId="21" borderId="55" xfId="0" applyNumberFormat="1" applyFont="1" applyFill="1" applyBorder="1" applyAlignment="1" applyProtection="1">
      <alignment horizontal="center" vertical="center"/>
    </xf>
    <xf numFmtId="3" fontId="23" fillId="21" borderId="85" xfId="0" applyNumberFormat="1" applyFont="1" applyFill="1" applyBorder="1" applyAlignment="1" applyProtection="1">
      <alignment horizontal="center" vertical="center"/>
    </xf>
    <xf numFmtId="3" fontId="23" fillId="21" borderId="89" xfId="0" applyNumberFormat="1" applyFont="1" applyFill="1" applyBorder="1" applyAlignment="1" applyProtection="1">
      <alignment horizontal="center" vertical="center"/>
    </xf>
    <xf numFmtId="3" fontId="23" fillId="21" borderId="89" xfId="0" applyNumberFormat="1" applyFont="1" applyFill="1" applyBorder="1" applyAlignment="1" applyProtection="1">
      <alignment horizontal="center" vertical="center" wrapText="1"/>
    </xf>
    <xf numFmtId="3" fontId="23" fillId="21" borderId="81" xfId="0" applyNumberFormat="1" applyFont="1" applyFill="1" applyBorder="1" applyAlignment="1" applyProtection="1">
      <alignment horizontal="center" vertical="center"/>
    </xf>
    <xf numFmtId="3" fontId="23" fillId="21" borderId="68" xfId="0" applyNumberFormat="1" applyFont="1" applyFill="1" applyBorder="1" applyAlignment="1" applyProtection="1">
      <alignment horizontal="center" vertical="center" wrapText="1"/>
    </xf>
    <xf numFmtId="3" fontId="22" fillId="21" borderId="80" xfId="0" applyNumberFormat="1" applyFont="1" applyFill="1" applyBorder="1" applyAlignment="1" applyProtection="1">
      <alignment horizontal="center" vertical="center"/>
      <protection locked="0"/>
    </xf>
    <xf numFmtId="3" fontId="22" fillId="21" borderId="89" xfId="0" applyNumberFormat="1" applyFont="1" applyFill="1" applyBorder="1" applyAlignment="1" applyProtection="1">
      <alignment horizontal="center" vertical="center"/>
      <protection locked="0"/>
    </xf>
    <xf numFmtId="0" fontId="23" fillId="21" borderId="110" xfId="0" applyFont="1" applyFill="1" applyBorder="1" applyAlignment="1" applyProtection="1">
      <alignment horizontal="center" vertical="center" wrapText="1"/>
    </xf>
    <xf numFmtId="3" fontId="23" fillId="21" borderId="146" xfId="0" applyNumberFormat="1" applyFont="1" applyFill="1" applyBorder="1" applyAlignment="1" applyProtection="1">
      <alignment horizontal="center" vertical="center" wrapText="1"/>
    </xf>
    <xf numFmtId="3" fontId="23" fillId="21" borderId="79" xfId="0" applyNumberFormat="1" applyFont="1" applyFill="1" applyBorder="1" applyAlignment="1" applyProtection="1">
      <alignment horizontal="center" vertical="center"/>
    </xf>
    <xf numFmtId="3" fontId="23" fillId="21" borderId="79" xfId="0" applyNumberFormat="1" applyFont="1" applyFill="1" applyBorder="1" applyAlignment="1" applyProtection="1">
      <alignment horizontal="center" vertical="center" wrapText="1"/>
    </xf>
    <xf numFmtId="3" fontId="23" fillId="21" borderId="145" xfId="0" applyNumberFormat="1" applyFont="1" applyFill="1" applyBorder="1" applyAlignment="1" applyProtection="1">
      <alignment horizontal="center" vertical="center"/>
    </xf>
    <xf numFmtId="3" fontId="23" fillId="21" borderId="136" xfId="0" applyNumberFormat="1" applyFont="1" applyFill="1" applyBorder="1" applyAlignment="1" applyProtection="1">
      <alignment horizontal="center" vertical="center"/>
    </xf>
    <xf numFmtId="3" fontId="23" fillId="21" borderId="138" xfId="0" applyNumberFormat="1" applyFont="1" applyFill="1" applyBorder="1" applyAlignment="1" applyProtection="1">
      <alignment horizontal="center" vertical="center" wrapText="1"/>
    </xf>
    <xf numFmtId="3" fontId="23" fillId="21" borderId="110" xfId="0" applyNumberFormat="1" applyFont="1" applyFill="1" applyBorder="1" applyAlignment="1" applyProtection="1">
      <alignment horizontal="center" vertical="center"/>
    </xf>
    <xf numFmtId="3" fontId="23" fillId="21" borderId="138" xfId="0" applyNumberFormat="1" applyFont="1" applyFill="1" applyBorder="1" applyAlignment="1" applyProtection="1">
      <alignment horizontal="center" vertical="center"/>
    </xf>
    <xf numFmtId="3" fontId="23" fillId="21" borderId="84" xfId="0" applyNumberFormat="1" applyFont="1" applyFill="1" applyBorder="1" applyAlignment="1" applyProtection="1">
      <alignment horizontal="center" vertical="center"/>
    </xf>
    <xf numFmtId="3" fontId="23" fillId="21" borderId="115" xfId="0" applyNumberFormat="1" applyFont="1" applyFill="1" applyBorder="1" applyAlignment="1" applyProtection="1">
      <alignment horizontal="center" vertical="center"/>
    </xf>
    <xf numFmtId="3" fontId="23" fillId="21" borderId="115" xfId="0" applyNumberFormat="1" applyFont="1" applyFill="1" applyBorder="1" applyAlignment="1" applyProtection="1">
      <alignment horizontal="center" vertical="center" wrapText="1"/>
    </xf>
    <xf numFmtId="3" fontId="23" fillId="21" borderId="146" xfId="0" applyNumberFormat="1" applyFont="1" applyFill="1" applyBorder="1" applyAlignment="1" applyProtection="1">
      <alignment horizontal="center" vertical="center"/>
    </xf>
    <xf numFmtId="0" fontId="33" fillId="21" borderId="54" xfId="0" applyFont="1" applyFill="1" applyBorder="1" applyAlignment="1" applyProtection="1">
      <alignment horizontal="center" vertical="center"/>
    </xf>
    <xf numFmtId="3" fontId="1" fillId="21" borderId="81" xfId="0" applyNumberFormat="1" applyFont="1" applyFill="1" applyBorder="1" applyAlignment="1" applyProtection="1">
      <alignment horizontal="right" vertical="center"/>
    </xf>
    <xf numFmtId="3" fontId="1" fillId="21" borderId="80" xfId="0" applyNumberFormat="1" applyFont="1" applyFill="1" applyBorder="1" applyAlignment="1" applyProtection="1">
      <alignment horizontal="right" vertical="center"/>
    </xf>
    <xf numFmtId="0" fontId="33" fillId="21" borderId="3" xfId="0" applyFont="1" applyFill="1" applyBorder="1" applyAlignment="1" applyProtection="1">
      <alignment horizontal="center" vertical="center"/>
    </xf>
    <xf numFmtId="3" fontId="1" fillId="21" borderId="70" xfId="0" applyNumberFormat="1" applyFont="1" applyFill="1" applyBorder="1" applyAlignment="1" applyProtection="1">
      <alignment horizontal="right" vertical="center"/>
    </xf>
    <xf numFmtId="3" fontId="1" fillId="21" borderId="30" xfId="0" applyNumberFormat="1" applyFont="1" applyFill="1" applyBorder="1" applyAlignment="1" applyProtection="1">
      <alignment horizontal="right" vertical="center"/>
    </xf>
    <xf numFmtId="0" fontId="33" fillId="21" borderId="26" xfId="0" applyFont="1" applyFill="1" applyBorder="1" applyAlignment="1" applyProtection="1">
      <alignment horizontal="center" vertical="center"/>
    </xf>
    <xf numFmtId="3" fontId="1" fillId="21" borderId="32" xfId="0" applyNumberFormat="1" applyFont="1" applyFill="1" applyBorder="1" applyAlignment="1" applyProtection="1">
      <alignment horizontal="right" vertical="center"/>
    </xf>
    <xf numFmtId="3" fontId="1" fillId="21" borderId="76" xfId="0" applyNumberFormat="1" applyFont="1" applyFill="1" applyBorder="1" applyAlignment="1" applyProtection="1">
      <alignment horizontal="right" vertical="center"/>
    </xf>
    <xf numFmtId="0" fontId="49" fillId="20" borderId="0" xfId="0" applyFont="1" applyFill="1" applyProtection="1"/>
    <xf numFmtId="0" fontId="9" fillId="20" borderId="28" xfId="0" applyFont="1" applyFill="1" applyBorder="1" applyAlignment="1" applyProtection="1">
      <alignment horizontal="center" vertical="center" wrapText="1"/>
    </xf>
    <xf numFmtId="0" fontId="9" fillId="20" borderId="28" xfId="0" applyFont="1" applyFill="1" applyBorder="1" applyAlignment="1" applyProtection="1">
      <alignment horizontal="center" vertical="center"/>
    </xf>
    <xf numFmtId="0" fontId="33" fillId="20" borderId="27" xfId="0" applyFont="1" applyFill="1" applyBorder="1" applyAlignment="1" applyProtection="1">
      <alignment horizontal="center" vertical="center"/>
    </xf>
    <xf numFmtId="3" fontId="33" fillId="20" borderId="96" xfId="0" applyNumberFormat="1" applyFont="1" applyFill="1" applyBorder="1" applyAlignment="1" applyProtection="1">
      <alignment horizontal="right" vertical="center"/>
    </xf>
    <xf numFmtId="3" fontId="33" fillId="20" borderId="21" xfId="0" applyNumberFormat="1" applyFont="1" applyFill="1" applyBorder="1" applyAlignment="1" applyProtection="1">
      <alignment horizontal="right" vertical="center"/>
    </xf>
    <xf numFmtId="3" fontId="33" fillId="20" borderId="50" xfId="0" applyNumberFormat="1" applyFont="1" applyFill="1" applyBorder="1" applyAlignment="1" applyProtection="1">
      <alignment horizontal="right" vertical="center"/>
    </xf>
    <xf numFmtId="3" fontId="33" fillId="20" borderId="22" xfId="0" applyNumberFormat="1" applyFont="1" applyFill="1" applyBorder="1" applyAlignment="1" applyProtection="1">
      <alignment horizontal="right" vertical="center"/>
    </xf>
    <xf numFmtId="0" fontId="13" fillId="20" borderId="25" xfId="0" applyFont="1" applyFill="1" applyBorder="1" applyAlignment="1" applyProtection="1">
      <alignment horizontal="left" vertical="center" wrapText="1"/>
    </xf>
    <xf numFmtId="3" fontId="33" fillId="20" borderId="25" xfId="0" applyNumberFormat="1" applyFont="1" applyFill="1" applyBorder="1" applyAlignment="1" applyProtection="1">
      <alignment horizontal="right" vertical="top" wrapText="1"/>
      <protection locked="0"/>
    </xf>
    <xf numFmtId="3" fontId="33" fillId="20" borderId="25" xfId="0" applyNumberFormat="1" applyFont="1" applyFill="1" applyBorder="1" applyAlignment="1" applyProtection="1">
      <alignment horizontal="right" vertical="top" wrapText="1"/>
    </xf>
    <xf numFmtId="0" fontId="5" fillId="20" borderId="0" xfId="0" applyFont="1" applyFill="1" applyBorder="1" applyAlignment="1" applyProtection="1">
      <alignment horizontal="left" vertical="center" wrapText="1"/>
    </xf>
    <xf numFmtId="0" fontId="33" fillId="20" borderId="0" xfId="0" applyNumberFormat="1" applyFont="1" applyFill="1" applyBorder="1" applyAlignment="1" applyProtection="1">
      <alignment horizontal="left" vertical="top" wrapText="1"/>
      <protection locked="0"/>
    </xf>
    <xf numFmtId="0" fontId="33" fillId="20" borderId="0" xfId="0" applyNumberFormat="1" applyFont="1" applyFill="1" applyBorder="1" applyAlignment="1" applyProtection="1">
      <alignment horizontal="left" vertical="top" wrapText="1"/>
    </xf>
    <xf numFmtId="0" fontId="33" fillId="20" borderId="61" xfId="0" applyFont="1" applyFill="1" applyBorder="1" applyAlignment="1" applyProtection="1">
      <alignment vertical="center" wrapText="1"/>
    </xf>
    <xf numFmtId="0" fontId="5" fillId="20" borderId="10" xfId="0" applyFont="1" applyFill="1" applyBorder="1" applyAlignment="1" applyProtection="1">
      <alignment horizontal="center" vertical="center" wrapText="1"/>
    </xf>
    <xf numFmtId="0" fontId="5" fillId="20" borderId="24" xfId="0" applyFont="1" applyFill="1" applyBorder="1" applyAlignment="1" applyProtection="1">
      <alignment horizontal="center" vertical="center" wrapText="1"/>
    </xf>
    <xf numFmtId="3" fontId="33" fillId="20" borderId="97" xfId="0" applyNumberFormat="1" applyFont="1" applyFill="1" applyBorder="1" applyAlignment="1" applyProtection="1">
      <alignment horizontal="right" vertical="center"/>
    </xf>
    <xf numFmtId="0" fontId="9" fillId="20" borderId="0" xfId="0" applyFont="1" applyFill="1" applyBorder="1" applyAlignment="1" applyProtection="1">
      <alignment horizontal="center" vertical="center" wrapText="1"/>
    </xf>
    <xf numFmtId="0" fontId="8" fillId="20" borderId="0" xfId="0" applyFont="1" applyFill="1" applyBorder="1" applyAlignment="1" applyProtection="1">
      <alignment vertical="center" wrapText="1"/>
    </xf>
    <xf numFmtId="0" fontId="5" fillId="20" borderId="0" xfId="0" applyFont="1" applyFill="1" applyBorder="1" applyAlignment="1" applyProtection="1">
      <alignment horizontal="center" vertical="center" wrapText="1"/>
    </xf>
    <xf numFmtId="0" fontId="8" fillId="20" borderId="53" xfId="0" applyFont="1" applyFill="1" applyBorder="1" applyAlignment="1" applyProtection="1">
      <alignment vertical="center" wrapText="1"/>
    </xf>
    <xf numFmtId="0" fontId="8" fillId="20" borderId="185" xfId="0" applyFont="1" applyFill="1" applyBorder="1" applyAlignment="1" applyProtection="1">
      <alignment vertical="center" wrapText="1"/>
    </xf>
    <xf numFmtId="0" fontId="47" fillId="20" borderId="0" xfId="0" applyFont="1" applyFill="1" applyBorder="1" applyAlignment="1" applyProtection="1">
      <alignment vertical="center" wrapText="1"/>
      <protection locked="0"/>
    </xf>
    <xf numFmtId="0" fontId="47" fillId="20" borderId="0" xfId="0" applyFont="1" applyFill="1" applyBorder="1" applyAlignment="1" applyProtection="1">
      <alignment vertical="center" wrapText="1"/>
    </xf>
    <xf numFmtId="3" fontId="33" fillId="20" borderId="25" xfId="0" applyNumberFormat="1" applyFont="1" applyFill="1" applyBorder="1" applyAlignment="1" applyProtection="1">
      <alignment horizontal="right" vertical="center"/>
    </xf>
    <xf numFmtId="0" fontId="47" fillId="20" borderId="0" xfId="0" applyFont="1" applyFill="1" applyBorder="1" applyAlignment="1" applyProtection="1">
      <alignment horizontal="center" vertical="center" wrapText="1"/>
      <protection locked="0"/>
    </xf>
    <xf numFmtId="0" fontId="47" fillId="20" borderId="0" xfId="0" applyFont="1" applyFill="1" applyBorder="1" applyAlignment="1" applyProtection="1">
      <alignment horizontal="center" vertical="center" wrapText="1"/>
    </xf>
    <xf numFmtId="0" fontId="33" fillId="20" borderId="41" xfId="0" applyFont="1" applyFill="1" applyBorder="1" applyAlignment="1" applyProtection="1">
      <alignment horizontal="center" vertical="center"/>
    </xf>
    <xf numFmtId="3" fontId="33" fillId="20" borderId="87" xfId="0" applyNumberFormat="1" applyFont="1" applyFill="1" applyBorder="1" applyAlignment="1" applyProtection="1">
      <alignment vertical="center"/>
    </xf>
    <xf numFmtId="0" fontId="33" fillId="20" borderId="42" xfId="0" applyFont="1" applyFill="1" applyBorder="1" applyAlignment="1" applyProtection="1">
      <alignment horizontal="center" vertical="center"/>
    </xf>
    <xf numFmtId="0" fontId="49" fillId="21" borderId="0" xfId="0" applyFont="1" applyFill="1" applyProtection="1"/>
    <xf numFmtId="0" fontId="9" fillId="21" borderId="28" xfId="0" applyFont="1" applyFill="1" applyBorder="1" applyAlignment="1" applyProtection="1">
      <alignment horizontal="center" vertical="center" wrapText="1"/>
    </xf>
    <xf numFmtId="0" fontId="9" fillId="21" borderId="28" xfId="0" applyFont="1" applyFill="1" applyBorder="1" applyAlignment="1" applyProtection="1">
      <alignment horizontal="center" vertical="center"/>
    </xf>
    <xf numFmtId="0" fontId="33" fillId="21" borderId="27" xfId="0" applyFont="1" applyFill="1" applyBorder="1" applyAlignment="1" applyProtection="1">
      <alignment horizontal="center" vertical="center"/>
    </xf>
    <xf numFmtId="3" fontId="33" fillId="21" borderId="96" xfId="0" applyNumberFormat="1" applyFont="1" applyFill="1" applyBorder="1" applyAlignment="1" applyProtection="1">
      <alignment horizontal="right" vertical="center"/>
    </xf>
    <xf numFmtId="3" fontId="33" fillId="21" borderId="21" xfId="0" applyNumberFormat="1" applyFont="1" applyFill="1" applyBorder="1" applyAlignment="1" applyProtection="1">
      <alignment horizontal="right" vertical="center"/>
    </xf>
    <xf numFmtId="3" fontId="33" fillId="21" borderId="50" xfId="0" applyNumberFormat="1" applyFont="1" applyFill="1" applyBorder="1" applyAlignment="1" applyProtection="1">
      <alignment horizontal="right" vertical="center"/>
    </xf>
    <xf numFmtId="3" fontId="33" fillId="21" borderId="22" xfId="0" applyNumberFormat="1" applyFont="1" applyFill="1" applyBorder="1" applyAlignment="1" applyProtection="1">
      <alignment horizontal="right" vertical="center"/>
    </xf>
    <xf numFmtId="0" fontId="13" fillId="21" borderId="25" xfId="0" applyFont="1" applyFill="1" applyBorder="1" applyAlignment="1" applyProtection="1">
      <alignment horizontal="left" vertical="center" wrapText="1"/>
    </xf>
    <xf numFmtId="3" fontId="33" fillId="21" borderId="25" xfId="0" applyNumberFormat="1" applyFont="1" applyFill="1" applyBorder="1" applyAlignment="1" applyProtection="1">
      <alignment horizontal="right" vertical="top" wrapText="1"/>
      <protection locked="0"/>
    </xf>
    <xf numFmtId="3" fontId="33" fillId="21" borderId="25" xfId="0" applyNumberFormat="1" applyFont="1" applyFill="1" applyBorder="1" applyAlignment="1" applyProtection="1">
      <alignment horizontal="right" vertical="top" wrapText="1"/>
    </xf>
    <xf numFmtId="0" fontId="5" fillId="21" borderId="0" xfId="0" applyFont="1" applyFill="1" applyBorder="1" applyAlignment="1" applyProtection="1">
      <alignment horizontal="left" vertical="center" wrapText="1"/>
    </xf>
    <xf numFmtId="0" fontId="33" fillId="21" borderId="0" xfId="0" applyNumberFormat="1" applyFont="1" applyFill="1" applyBorder="1" applyAlignment="1" applyProtection="1">
      <alignment horizontal="left" vertical="top" wrapText="1"/>
      <protection locked="0"/>
    </xf>
    <xf numFmtId="0" fontId="33" fillId="21" borderId="0" xfId="0" applyNumberFormat="1" applyFont="1" applyFill="1" applyBorder="1" applyAlignment="1" applyProtection="1">
      <alignment horizontal="left" vertical="top" wrapText="1"/>
    </xf>
    <xf numFmtId="0" fontId="33" fillId="21" borderId="61" xfId="0" applyFont="1" applyFill="1" applyBorder="1" applyAlignment="1" applyProtection="1">
      <alignment vertical="center" wrapText="1"/>
    </xf>
    <xf numFmtId="0" fontId="5" fillId="21" borderId="10" xfId="0" applyFont="1" applyFill="1" applyBorder="1" applyAlignment="1" applyProtection="1">
      <alignment horizontal="center" vertical="center" wrapText="1"/>
    </xf>
    <xf numFmtId="0" fontId="5" fillId="21" borderId="24" xfId="0" applyFont="1" applyFill="1" applyBorder="1" applyAlignment="1" applyProtection="1">
      <alignment horizontal="center" vertical="center" wrapText="1"/>
    </xf>
    <xf numFmtId="3" fontId="33" fillId="21" borderId="97" xfId="0" applyNumberFormat="1" applyFont="1" applyFill="1" applyBorder="1" applyAlignment="1" applyProtection="1">
      <alignment horizontal="right" vertical="center"/>
    </xf>
    <xf numFmtId="3" fontId="33" fillId="21" borderId="58" xfId="0" applyNumberFormat="1" applyFont="1" applyFill="1" applyBorder="1" applyAlignment="1" applyProtection="1">
      <alignment horizontal="right" vertical="center"/>
    </xf>
    <xf numFmtId="0" fontId="9" fillId="21" borderId="0" xfId="0" applyFont="1" applyFill="1" applyBorder="1" applyAlignment="1" applyProtection="1">
      <alignment horizontal="center" vertical="center" wrapText="1"/>
    </xf>
    <xf numFmtId="0" fontId="8" fillId="21" borderId="0" xfId="0" applyFont="1" applyFill="1" applyBorder="1" applyAlignment="1" applyProtection="1">
      <alignment vertical="center" wrapText="1"/>
    </xf>
    <xf numFmtId="0" fontId="5" fillId="21" borderId="0" xfId="0" applyFont="1" applyFill="1" applyBorder="1" applyAlignment="1" applyProtection="1">
      <alignment horizontal="center" vertical="center" wrapText="1"/>
    </xf>
    <xf numFmtId="0" fontId="8" fillId="21" borderId="53" xfId="0" applyFont="1" applyFill="1" applyBorder="1" applyAlignment="1" applyProtection="1">
      <alignment vertical="center" wrapText="1"/>
    </xf>
    <xf numFmtId="0" fontId="8" fillId="21" borderId="185" xfId="0" applyFont="1" applyFill="1" applyBorder="1" applyAlignment="1" applyProtection="1">
      <alignment vertical="center" wrapText="1"/>
    </xf>
    <xf numFmtId="0" fontId="47" fillId="21" borderId="0" xfId="0" applyFont="1" applyFill="1" applyBorder="1" applyAlignment="1" applyProtection="1">
      <alignment vertical="center" wrapText="1"/>
      <protection locked="0"/>
    </xf>
    <xf numFmtId="0" fontId="47" fillId="21" borderId="0" xfId="0" applyFont="1" applyFill="1" applyBorder="1" applyAlignment="1" applyProtection="1">
      <alignment vertical="center" wrapText="1"/>
    </xf>
    <xf numFmtId="3" fontId="33" fillId="21" borderId="25" xfId="0" applyNumberFormat="1" applyFont="1" applyFill="1" applyBorder="1" applyAlignment="1" applyProtection="1">
      <alignment horizontal="right" vertical="center"/>
    </xf>
    <xf numFmtId="0" fontId="47" fillId="21" borderId="0" xfId="0" applyFont="1" applyFill="1" applyBorder="1" applyAlignment="1" applyProtection="1">
      <alignment horizontal="center" vertical="center" wrapText="1"/>
      <protection locked="0"/>
    </xf>
    <xf numFmtId="0" fontId="47" fillId="21" borderId="0" xfId="0" applyFont="1" applyFill="1" applyBorder="1" applyAlignment="1" applyProtection="1">
      <alignment horizontal="center" vertical="center" wrapText="1"/>
    </xf>
    <xf numFmtId="0" fontId="33" fillId="21" borderId="41" xfId="0" applyFont="1" applyFill="1" applyBorder="1" applyAlignment="1" applyProtection="1">
      <alignment horizontal="center" vertical="center"/>
    </xf>
    <xf numFmtId="3" fontId="33" fillId="21" borderId="87" xfId="0" applyNumberFormat="1" applyFont="1" applyFill="1" applyBorder="1" applyAlignment="1" applyProtection="1">
      <alignment vertical="center"/>
    </xf>
    <xf numFmtId="0" fontId="33" fillId="21" borderId="42" xfId="0" applyFont="1" applyFill="1" applyBorder="1" applyAlignment="1" applyProtection="1">
      <alignment horizontal="center" vertical="center"/>
    </xf>
    <xf numFmtId="3" fontId="33" fillId="20" borderId="58" xfId="0" applyNumberFormat="1" applyFont="1" applyFill="1" applyBorder="1" applyAlignment="1" applyProtection="1">
      <alignment horizontal="right" vertical="center"/>
    </xf>
    <xf numFmtId="0" fontId="30" fillId="20" borderId="0" xfId="0" applyFont="1" applyFill="1" applyProtection="1"/>
    <xf numFmtId="0" fontId="30" fillId="21" borderId="0" xfId="0" applyFont="1" applyFill="1" applyProtection="1"/>
    <xf numFmtId="0" fontId="30" fillId="20" borderId="0" xfId="0" applyFont="1" applyFill="1" applyBorder="1" applyProtection="1"/>
    <xf numFmtId="0" fontId="30" fillId="21" borderId="0" xfId="0" applyFont="1" applyFill="1" applyBorder="1" applyProtection="1"/>
    <xf numFmtId="0" fontId="33" fillId="4" borderId="0" xfId="0" applyNumberFormat="1" applyFont="1" applyFill="1" applyBorder="1" applyAlignment="1" applyProtection="1">
      <alignment horizontal="left" vertical="top" wrapText="1"/>
    </xf>
    <xf numFmtId="0" fontId="9" fillId="0" borderId="188" xfId="0" applyFont="1" applyBorder="1" applyAlignment="1" applyProtection="1">
      <alignment horizontal="center" vertical="center"/>
    </xf>
    <xf numFmtId="0" fontId="35" fillId="5" borderId="29" xfId="0" applyFont="1" applyFill="1" applyBorder="1" applyAlignment="1" applyProtection="1">
      <alignment horizontal="center" vertical="center"/>
    </xf>
    <xf numFmtId="0" fontId="33" fillId="0" borderId="68"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0" fillId="0" borderId="109" xfId="0" applyBorder="1"/>
    <xf numFmtId="0" fontId="0" fillId="0" borderId="2" xfId="0" applyBorder="1"/>
    <xf numFmtId="166" fontId="0" fillId="0" borderId="27" xfId="0" applyNumberFormat="1" applyBorder="1"/>
    <xf numFmtId="166" fontId="0" fillId="0" borderId="3" xfId="0" applyNumberFormat="1" applyBorder="1"/>
    <xf numFmtId="166" fontId="0" fillId="0" borderId="120" xfId="0" applyNumberFormat="1" applyBorder="1"/>
    <xf numFmtId="3" fontId="0" fillId="0" borderId="54" xfId="0" applyNumberFormat="1" applyBorder="1"/>
    <xf numFmtId="3" fontId="0" fillId="0" borderId="3" xfId="0" applyNumberFormat="1" applyBorder="1"/>
    <xf numFmtId="3" fontId="0" fillId="0" borderId="110" xfId="0" applyNumberFormat="1" applyBorder="1"/>
    <xf numFmtId="0" fontId="30" fillId="0" borderId="109" xfId="0" applyNumberFormat="1" applyFont="1" applyFill="1" applyBorder="1" applyAlignment="1">
      <alignment horizontal="center" vertical="center"/>
    </xf>
    <xf numFmtId="0" fontId="30" fillId="0" borderId="2" xfId="0" applyFont="1" applyBorder="1"/>
    <xf numFmtId="0" fontId="30" fillId="0" borderId="27" xfId="0" applyFont="1" applyBorder="1"/>
    <xf numFmtId="0" fontId="30" fillId="0" borderId="3" xfId="0" applyFont="1" applyBorder="1"/>
    <xf numFmtId="0" fontId="30" fillId="0" borderId="120" xfId="0" applyFont="1" applyBorder="1"/>
    <xf numFmtId="0" fontId="0" fillId="0" borderId="0" xfId="0" applyFill="1" applyAlignment="1" applyProtection="1">
      <alignment wrapText="1"/>
    </xf>
    <xf numFmtId="0" fontId="0" fillId="0" borderId="0" xfId="0" applyFill="1" applyAlignment="1" applyProtection="1"/>
    <xf numFmtId="0" fontId="0" fillId="0" borderId="0" xfId="0" applyFill="1" applyAlignment="1" applyProtection="1">
      <alignment vertical="center" textRotation="90" wrapText="1"/>
    </xf>
    <xf numFmtId="3" fontId="1" fillId="21" borderId="128" xfId="0" applyNumberFormat="1" applyFont="1" applyFill="1" applyBorder="1" applyAlignment="1" applyProtection="1">
      <alignment horizontal="right" vertical="center"/>
    </xf>
    <xf numFmtId="3" fontId="1" fillId="21" borderId="144" xfId="0" applyNumberFormat="1" applyFont="1" applyFill="1" applyBorder="1" applyAlignment="1" applyProtection="1">
      <alignment horizontal="right" vertical="center"/>
    </xf>
    <xf numFmtId="3" fontId="1" fillId="21" borderId="172" xfId="0" applyNumberFormat="1" applyFont="1" applyFill="1" applyBorder="1" applyAlignment="1" applyProtection="1">
      <alignment horizontal="right" vertical="center"/>
    </xf>
    <xf numFmtId="3" fontId="1" fillId="21" borderId="82" xfId="0" applyNumberFormat="1" applyFont="1" applyFill="1" applyBorder="1" applyAlignment="1" applyProtection="1">
      <alignment horizontal="right" vertical="center"/>
    </xf>
    <xf numFmtId="3" fontId="1" fillId="21" borderId="55" xfId="0" applyNumberFormat="1" applyFont="1" applyFill="1" applyBorder="1" applyAlignment="1" applyProtection="1">
      <alignment horizontal="right" vertical="center"/>
    </xf>
    <xf numFmtId="3" fontId="1" fillId="21" borderId="54" xfId="0" applyNumberFormat="1" applyFont="1" applyFill="1" applyBorder="1" applyAlignment="1" applyProtection="1">
      <alignment horizontal="right" vertical="center"/>
    </xf>
    <xf numFmtId="3" fontId="1" fillId="21" borderId="85" xfId="0" applyNumberFormat="1" applyFont="1" applyFill="1" applyBorder="1" applyAlignment="1" applyProtection="1">
      <alignment horizontal="right" vertical="center"/>
    </xf>
    <xf numFmtId="3" fontId="1" fillId="21" borderId="89" xfId="0" applyNumberFormat="1" applyFont="1" applyFill="1" applyBorder="1" applyAlignment="1" applyProtection="1">
      <alignment horizontal="right" vertical="center"/>
    </xf>
    <xf numFmtId="3" fontId="1" fillId="21" borderId="8" xfId="0" applyNumberFormat="1" applyFont="1" applyFill="1" applyBorder="1" applyAlignment="1" applyProtection="1">
      <alignment horizontal="right" vertical="center"/>
    </xf>
    <xf numFmtId="3" fontId="1" fillId="21" borderId="94" xfId="0" applyNumberFormat="1" applyFont="1" applyFill="1" applyBorder="1" applyAlignment="1" applyProtection="1">
      <alignment horizontal="right" vertical="center"/>
    </xf>
    <xf numFmtId="3" fontId="1" fillId="21" borderId="14" xfId="0" applyNumberFormat="1" applyFont="1" applyFill="1" applyBorder="1" applyAlignment="1" applyProtection="1">
      <alignment horizontal="right" vertical="center"/>
    </xf>
    <xf numFmtId="3" fontId="1" fillId="21" borderId="3" xfId="0" applyNumberFormat="1" applyFont="1" applyFill="1" applyBorder="1" applyAlignment="1" applyProtection="1">
      <alignment horizontal="right" vertical="center"/>
    </xf>
    <xf numFmtId="3" fontId="1" fillId="21" borderId="12" xfId="0" applyNumberFormat="1" applyFont="1" applyFill="1" applyBorder="1" applyAlignment="1" applyProtection="1">
      <alignment horizontal="right" vertical="center"/>
    </xf>
    <xf numFmtId="3" fontId="1" fillId="21" borderId="64" xfId="0" applyNumberFormat="1" applyFont="1" applyFill="1" applyBorder="1" applyAlignment="1" applyProtection="1">
      <alignment horizontal="right" vertical="center"/>
    </xf>
    <xf numFmtId="3" fontId="1" fillId="21" borderId="33" xfId="0" applyNumberFormat="1" applyFont="1" applyFill="1" applyBorder="1" applyAlignment="1" applyProtection="1">
      <alignment horizontal="right" vertical="center"/>
    </xf>
    <xf numFmtId="3" fontId="1" fillId="21" borderId="34" xfId="0" applyNumberFormat="1" applyFont="1" applyFill="1" applyBorder="1" applyAlignment="1" applyProtection="1">
      <alignment horizontal="right" vertical="center"/>
    </xf>
    <xf numFmtId="3" fontId="1" fillId="21" borderId="57" xfId="0" applyNumberFormat="1" applyFont="1" applyFill="1" applyBorder="1" applyAlignment="1" applyProtection="1">
      <alignment horizontal="right" vertical="center"/>
    </xf>
    <xf numFmtId="3" fontId="1" fillId="21" borderId="129" xfId="0" applyNumberFormat="1" applyFont="1" applyFill="1" applyBorder="1" applyAlignment="1" applyProtection="1">
      <alignment horizontal="right" vertical="center"/>
    </xf>
    <xf numFmtId="3" fontId="1" fillId="21" borderId="95" xfId="0" applyNumberFormat="1" applyFont="1" applyFill="1" applyBorder="1" applyAlignment="1" applyProtection="1">
      <alignment horizontal="right" vertical="center"/>
    </xf>
    <xf numFmtId="3" fontId="1" fillId="21" borderId="26" xfId="0" applyNumberFormat="1" applyFont="1" applyFill="1" applyBorder="1" applyAlignment="1" applyProtection="1">
      <alignment horizontal="right" vertical="center"/>
    </xf>
    <xf numFmtId="3" fontId="1" fillId="21" borderId="98" xfId="0" applyNumberFormat="1" applyFont="1" applyFill="1" applyBorder="1" applyAlignment="1" applyProtection="1">
      <alignment horizontal="right" vertical="center"/>
    </xf>
    <xf numFmtId="3" fontId="1" fillId="21" borderId="59" xfId="0" applyNumberFormat="1" applyFont="1" applyFill="1" applyBorder="1" applyAlignment="1" applyProtection="1">
      <alignment horizontal="right" vertical="center"/>
    </xf>
    <xf numFmtId="3" fontId="1" fillId="21" borderId="35" xfId="0" applyNumberFormat="1" applyFont="1" applyFill="1" applyBorder="1" applyAlignment="1" applyProtection="1">
      <alignment horizontal="right" vertical="center"/>
    </xf>
    <xf numFmtId="3" fontId="1" fillId="21" borderId="10" xfId="0" applyNumberFormat="1" applyFont="1" applyFill="1" applyBorder="1" applyAlignment="1" applyProtection="1">
      <alignment horizontal="right" vertical="center"/>
    </xf>
    <xf numFmtId="3" fontId="1" fillId="21" borderId="160" xfId="0" applyNumberFormat="1" applyFont="1" applyFill="1" applyBorder="1" applyAlignment="1" applyProtection="1">
      <alignment horizontal="right" vertical="center"/>
    </xf>
    <xf numFmtId="3" fontId="1" fillId="21" borderId="142" xfId="0" applyNumberFormat="1" applyFont="1" applyFill="1" applyBorder="1" applyAlignment="1" applyProtection="1">
      <alignment horizontal="right" vertical="center"/>
    </xf>
    <xf numFmtId="3" fontId="1" fillId="21" borderId="13" xfId="0" applyNumberFormat="1" applyFont="1" applyFill="1" applyBorder="1" applyAlignment="1" applyProtection="1">
      <alignment horizontal="right" vertical="center"/>
    </xf>
    <xf numFmtId="3" fontId="1" fillId="21" borderId="120" xfId="0" applyNumberFormat="1" applyFont="1" applyFill="1" applyBorder="1" applyAlignment="1" applyProtection="1">
      <alignment horizontal="right" vertical="center"/>
    </xf>
    <xf numFmtId="3" fontId="1" fillId="21" borderId="135" xfId="0" applyNumberFormat="1" applyFont="1" applyFill="1" applyBorder="1" applyAlignment="1" applyProtection="1">
      <alignment horizontal="right" vertical="center"/>
    </xf>
    <xf numFmtId="3" fontId="1" fillId="21" borderId="122" xfId="0" applyNumberFormat="1" applyFont="1" applyFill="1" applyBorder="1" applyAlignment="1" applyProtection="1">
      <alignment horizontal="right" vertical="center"/>
    </xf>
    <xf numFmtId="3" fontId="1" fillId="20" borderId="144" xfId="0" applyNumberFormat="1" applyFont="1" applyFill="1" applyBorder="1" applyAlignment="1" applyProtection="1">
      <alignment horizontal="right" vertical="center"/>
    </xf>
    <xf numFmtId="3" fontId="1" fillId="20" borderId="172" xfId="0" applyNumberFormat="1" applyFont="1" applyFill="1" applyBorder="1" applyAlignment="1" applyProtection="1">
      <alignment horizontal="right" vertical="center"/>
    </xf>
    <xf numFmtId="3" fontId="1" fillId="20" borderId="82" xfId="0" applyNumberFormat="1" applyFont="1" applyFill="1" applyBorder="1" applyAlignment="1" applyProtection="1">
      <alignment horizontal="right" vertical="center"/>
    </xf>
    <xf numFmtId="3" fontId="1" fillId="20" borderId="55" xfId="0" applyNumberFormat="1" applyFont="1" applyFill="1" applyBorder="1" applyAlignment="1" applyProtection="1">
      <alignment horizontal="right" vertical="center"/>
    </xf>
    <xf numFmtId="3" fontId="1" fillId="20" borderId="54" xfId="0" applyNumberFormat="1" applyFont="1" applyFill="1" applyBorder="1" applyAlignment="1" applyProtection="1">
      <alignment horizontal="right" vertical="center"/>
    </xf>
    <xf numFmtId="3" fontId="1" fillId="20" borderId="85" xfId="0" applyNumberFormat="1" applyFont="1" applyFill="1" applyBorder="1" applyAlignment="1" applyProtection="1">
      <alignment horizontal="right" vertical="center"/>
    </xf>
    <xf numFmtId="3" fontId="1" fillId="20" borderId="89" xfId="0" applyNumberFormat="1" applyFont="1" applyFill="1" applyBorder="1" applyAlignment="1" applyProtection="1">
      <alignment horizontal="right" vertical="center"/>
    </xf>
    <xf numFmtId="3" fontId="33" fillId="20" borderId="80" xfId="0" applyNumberFormat="1" applyFont="1" applyFill="1" applyBorder="1" applyAlignment="1" applyProtection="1">
      <alignment horizontal="right" vertical="center"/>
    </xf>
    <xf numFmtId="3" fontId="33" fillId="20" borderId="89" xfId="0" applyNumberFormat="1" applyFont="1" applyFill="1" applyBorder="1" applyAlignment="1" applyProtection="1">
      <alignment horizontal="right" vertical="center"/>
    </xf>
    <xf numFmtId="3" fontId="1" fillId="20" borderId="8" xfId="0" applyNumberFormat="1" applyFont="1" applyFill="1" applyBorder="1" applyAlignment="1" applyProtection="1">
      <alignment horizontal="right" vertical="center"/>
    </xf>
    <xf numFmtId="3" fontId="1" fillId="20" borderId="128" xfId="0" applyNumberFormat="1" applyFont="1" applyFill="1" applyBorder="1" applyAlignment="1" applyProtection="1">
      <alignment horizontal="right" vertical="center"/>
    </xf>
    <xf numFmtId="3" fontId="1" fillId="20" borderId="94" xfId="0" applyNumberFormat="1" applyFont="1" applyFill="1" applyBorder="1" applyAlignment="1" applyProtection="1">
      <alignment horizontal="right" vertical="center"/>
    </xf>
    <xf numFmtId="3" fontId="1" fillId="20" borderId="14" xfId="0" applyNumberFormat="1" applyFont="1" applyFill="1" applyBorder="1" applyAlignment="1" applyProtection="1">
      <alignment horizontal="right" vertical="center"/>
    </xf>
    <xf numFmtId="3" fontId="1" fillId="20" borderId="3" xfId="0" applyNumberFormat="1" applyFont="1" applyFill="1" applyBorder="1" applyAlignment="1" applyProtection="1">
      <alignment horizontal="right" vertical="center"/>
    </xf>
    <xf numFmtId="3" fontId="1" fillId="20" borderId="12" xfId="0" applyNumberFormat="1" applyFont="1" applyFill="1" applyBorder="1" applyAlignment="1" applyProtection="1">
      <alignment horizontal="right" vertical="center"/>
    </xf>
    <xf numFmtId="3" fontId="1" fillId="20" borderId="64" xfId="0" applyNumberFormat="1" applyFont="1" applyFill="1" applyBorder="1" applyAlignment="1" applyProtection="1">
      <alignment horizontal="right" vertical="center"/>
    </xf>
    <xf numFmtId="3" fontId="1" fillId="20" borderId="33" xfId="0" applyNumberFormat="1" applyFont="1" applyFill="1" applyBorder="1" applyAlignment="1" applyProtection="1">
      <alignment horizontal="right" vertical="center"/>
    </xf>
    <xf numFmtId="3" fontId="33" fillId="20" borderId="30" xfId="0" applyNumberFormat="1" applyFont="1" applyFill="1" applyBorder="1" applyAlignment="1" applyProtection="1">
      <alignment horizontal="right" vertical="center"/>
    </xf>
    <xf numFmtId="3" fontId="33" fillId="20" borderId="31" xfId="0" applyNumberFormat="1" applyFont="1" applyFill="1" applyBorder="1" applyAlignment="1" applyProtection="1">
      <alignment horizontal="right" vertical="center"/>
    </xf>
    <xf numFmtId="3" fontId="1" fillId="20" borderId="34" xfId="0" applyNumberFormat="1" applyFont="1" applyFill="1" applyBorder="1" applyAlignment="1" applyProtection="1">
      <alignment horizontal="right" vertical="center"/>
    </xf>
    <xf numFmtId="3" fontId="1" fillId="20" borderId="57" xfId="0" applyNumberFormat="1" applyFont="1" applyFill="1" applyBorder="1" applyAlignment="1" applyProtection="1">
      <alignment horizontal="right" vertical="center"/>
    </xf>
    <xf numFmtId="3" fontId="1" fillId="20" borderId="129" xfId="0" applyNumberFormat="1" applyFont="1" applyFill="1" applyBorder="1" applyAlignment="1" applyProtection="1">
      <alignment horizontal="right" vertical="center"/>
    </xf>
    <xf numFmtId="3" fontId="1" fillId="20" borderId="95" xfId="0" applyNumberFormat="1" applyFont="1" applyFill="1" applyBorder="1" applyAlignment="1" applyProtection="1">
      <alignment horizontal="right" vertical="center"/>
    </xf>
    <xf numFmtId="3" fontId="1" fillId="20" borderId="26" xfId="0" applyNumberFormat="1" applyFont="1" applyFill="1" applyBorder="1" applyAlignment="1" applyProtection="1">
      <alignment horizontal="right" vertical="center"/>
    </xf>
    <xf numFmtId="3" fontId="1" fillId="20" borderId="98" xfId="0" applyNumberFormat="1" applyFont="1" applyFill="1" applyBorder="1" applyAlignment="1" applyProtection="1">
      <alignment horizontal="right" vertical="center"/>
    </xf>
    <xf numFmtId="3" fontId="1" fillId="20" borderId="59" xfId="0" applyNumberFormat="1" applyFont="1" applyFill="1" applyBorder="1" applyAlignment="1" applyProtection="1">
      <alignment horizontal="right" vertical="center"/>
    </xf>
    <xf numFmtId="3" fontId="1" fillId="20" borderId="35" xfId="0" applyNumberFormat="1" applyFont="1" applyFill="1" applyBorder="1" applyAlignment="1" applyProtection="1">
      <alignment horizontal="right" vertical="center"/>
    </xf>
    <xf numFmtId="3" fontId="33" fillId="20" borderId="32" xfId="0" applyNumberFormat="1" applyFont="1" applyFill="1" applyBorder="1" applyAlignment="1" applyProtection="1">
      <alignment horizontal="right" vertical="center"/>
    </xf>
    <xf numFmtId="3" fontId="33" fillId="20" borderId="33" xfId="0" applyNumberFormat="1" applyFont="1" applyFill="1" applyBorder="1" applyAlignment="1" applyProtection="1">
      <alignment horizontal="right" vertical="center"/>
    </xf>
    <xf numFmtId="3" fontId="1" fillId="20" borderId="10" xfId="0" applyNumberFormat="1" applyFont="1" applyFill="1" applyBorder="1" applyAlignment="1" applyProtection="1">
      <alignment horizontal="right" vertical="center"/>
    </xf>
    <xf numFmtId="3" fontId="1" fillId="20" borderId="160" xfId="0" applyNumberFormat="1" applyFont="1" applyFill="1" applyBorder="1" applyAlignment="1" applyProtection="1">
      <alignment horizontal="right" vertical="center"/>
    </xf>
    <xf numFmtId="3" fontId="1" fillId="20" borderId="142" xfId="0" applyNumberFormat="1" applyFont="1" applyFill="1" applyBorder="1" applyAlignment="1" applyProtection="1">
      <alignment horizontal="right" vertical="center"/>
    </xf>
    <xf numFmtId="3" fontId="1" fillId="20" borderId="13" xfId="0" applyNumberFormat="1" applyFont="1" applyFill="1" applyBorder="1" applyAlignment="1" applyProtection="1">
      <alignment horizontal="right" vertical="center"/>
    </xf>
    <xf numFmtId="3" fontId="1" fillId="20" borderId="120" xfId="0" applyNumberFormat="1" applyFont="1" applyFill="1" applyBorder="1" applyAlignment="1" applyProtection="1">
      <alignment horizontal="right" vertical="center"/>
    </xf>
    <xf numFmtId="3" fontId="1" fillId="20" borderId="135" xfId="0" applyNumberFormat="1" applyFont="1" applyFill="1" applyBorder="1" applyAlignment="1" applyProtection="1">
      <alignment horizontal="right" vertical="center"/>
    </xf>
    <xf numFmtId="3" fontId="1" fillId="20" borderId="122" xfId="0" applyNumberFormat="1" applyFont="1" applyFill="1" applyBorder="1" applyAlignment="1" applyProtection="1">
      <alignment horizontal="right" vertical="center"/>
    </xf>
    <xf numFmtId="0" fontId="35" fillId="16" borderId="164" xfId="0" applyNumberFormat="1" applyFont="1" applyFill="1" applyBorder="1" applyAlignment="1" applyProtection="1">
      <alignment horizontal="left" vertical="top" wrapText="1"/>
    </xf>
    <xf numFmtId="0" fontId="35" fillId="16" borderId="171" xfId="0" applyNumberFormat="1" applyFont="1" applyFill="1" applyBorder="1" applyAlignment="1" applyProtection="1">
      <alignment horizontal="left" vertical="top" wrapText="1"/>
    </xf>
    <xf numFmtId="0" fontId="35" fillId="16" borderId="163" xfId="0" applyNumberFormat="1" applyFont="1" applyFill="1" applyBorder="1" applyAlignment="1" applyProtection="1">
      <alignment horizontal="left" vertical="top" wrapText="1"/>
    </xf>
    <xf numFmtId="49" fontId="35" fillId="0" borderId="0" xfId="0" applyNumberFormat="1" applyFont="1" applyFill="1" applyBorder="1" applyAlignment="1" applyProtection="1">
      <alignment horizontal="left" vertical="top" wrapText="1"/>
    </xf>
    <xf numFmtId="0" fontId="66" fillId="16" borderId="163" xfId="0" applyNumberFormat="1" applyFont="1" applyFill="1" applyBorder="1" applyAlignment="1" applyProtection="1">
      <alignment horizontal="left" vertical="top" wrapText="1"/>
    </xf>
    <xf numFmtId="49" fontId="66" fillId="0" borderId="0" xfId="0" applyNumberFormat="1" applyFont="1" applyFill="1" applyBorder="1" applyAlignment="1" applyProtection="1">
      <alignment horizontal="left" vertical="top" wrapText="1"/>
    </xf>
    <xf numFmtId="49" fontId="65" fillId="0" borderId="0" xfId="0" applyNumberFormat="1" applyFont="1" applyFill="1" applyBorder="1" applyAlignment="1" applyProtection="1">
      <alignment horizontal="left" vertical="top" wrapText="1"/>
    </xf>
    <xf numFmtId="3" fontId="35" fillId="16" borderId="165" xfId="0" applyNumberFormat="1" applyFont="1" applyFill="1" applyBorder="1" applyAlignment="1" applyProtection="1">
      <alignment horizontal="left" vertical="top" wrapText="1"/>
    </xf>
    <xf numFmtId="3" fontId="66" fillId="16" borderId="0" xfId="0" applyNumberFormat="1" applyFont="1" applyFill="1" applyBorder="1" applyAlignment="1" applyProtection="1">
      <alignment horizontal="left" vertical="top" wrapText="1"/>
    </xf>
    <xf numFmtId="3" fontId="66" fillId="16" borderId="149" xfId="0" applyNumberFormat="1" applyFont="1" applyFill="1" applyBorder="1" applyAlignment="1" applyProtection="1">
      <alignment horizontal="left" vertical="top" wrapText="1"/>
    </xf>
    <xf numFmtId="3" fontId="66" fillId="16" borderId="169" xfId="0" applyNumberFormat="1" applyFont="1" applyFill="1" applyBorder="1" applyAlignment="1" applyProtection="1">
      <alignment horizontal="left" vertical="top" wrapText="1"/>
    </xf>
    <xf numFmtId="3" fontId="66" fillId="16" borderId="68" xfId="0" applyNumberFormat="1" applyFont="1" applyFill="1" applyBorder="1" applyAlignment="1" applyProtection="1">
      <alignment horizontal="left" vertical="top" wrapText="1"/>
    </xf>
    <xf numFmtId="0" fontId="35" fillId="16" borderId="166" xfId="0" applyNumberFormat="1" applyFont="1" applyFill="1" applyBorder="1" applyAlignment="1" applyProtection="1">
      <alignment horizontal="left" vertical="top" wrapText="1"/>
    </xf>
    <xf numFmtId="0" fontId="66" fillId="16" borderId="1" xfId="0" applyNumberFormat="1" applyFont="1" applyFill="1" applyBorder="1" applyAlignment="1" applyProtection="1">
      <alignment horizontal="left" vertical="top" wrapText="1"/>
    </xf>
    <xf numFmtId="3" fontId="66" fillId="16" borderId="174" xfId="0" applyNumberFormat="1" applyFont="1" applyFill="1" applyBorder="1" applyAlignment="1" applyProtection="1">
      <alignment horizontal="left" vertical="top" wrapText="1"/>
    </xf>
    <xf numFmtId="0" fontId="10" fillId="0" borderId="0" xfId="0" applyFont="1" applyAlignment="1" applyProtection="1">
      <alignment vertical="center"/>
    </xf>
    <xf numFmtId="0" fontId="6" fillId="0" borderId="0" xfId="1" applyFont="1" applyFill="1" applyAlignment="1" applyProtection="1">
      <alignment vertical="center"/>
    </xf>
    <xf numFmtId="0" fontId="8"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0" fontId="10" fillId="0" borderId="0" xfId="0" applyFont="1" applyFill="1" applyBorder="1" applyAlignment="1" applyProtection="1">
      <alignment vertical="center"/>
    </xf>
    <xf numFmtId="0" fontId="0" fillId="0" borderId="0" xfId="0" applyAlignment="1" applyProtection="1"/>
    <xf numFmtId="3" fontId="33" fillId="0" borderId="100" xfId="0" applyNumberFormat="1" applyFont="1" applyFill="1" applyBorder="1" applyAlignment="1" applyProtection="1">
      <alignment horizontal="right" vertical="top"/>
      <protection locked="0"/>
    </xf>
    <xf numFmtId="3" fontId="33" fillId="0" borderId="101" xfId="0" applyNumberFormat="1" applyFont="1" applyFill="1" applyBorder="1" applyAlignment="1" applyProtection="1">
      <alignment horizontal="right" vertical="top"/>
      <protection locked="0"/>
    </xf>
    <xf numFmtId="3" fontId="33" fillId="0" borderId="102" xfId="0" applyNumberFormat="1" applyFont="1" applyFill="1" applyBorder="1" applyAlignment="1" applyProtection="1">
      <alignment horizontal="right" vertical="top"/>
      <protection locked="0"/>
    </xf>
    <xf numFmtId="3" fontId="33" fillId="0" borderId="103" xfId="0" applyNumberFormat="1" applyFont="1" applyFill="1" applyBorder="1" applyAlignment="1" applyProtection="1">
      <alignment horizontal="right" vertical="top"/>
      <protection locked="0"/>
    </xf>
    <xf numFmtId="3" fontId="33" fillId="0" borderId="111" xfId="0" applyNumberFormat="1" applyFont="1" applyFill="1" applyBorder="1" applyAlignment="1" applyProtection="1">
      <alignment horizontal="right" vertical="top"/>
      <protection locked="0"/>
    </xf>
    <xf numFmtId="3" fontId="33" fillId="0" borderId="112" xfId="0" applyNumberFormat="1" applyFont="1" applyFill="1" applyBorder="1" applyAlignment="1" applyProtection="1">
      <alignment horizontal="right" vertical="top"/>
      <protection locked="0"/>
    </xf>
    <xf numFmtId="3" fontId="33" fillId="0" borderId="117" xfId="0" applyNumberFormat="1" applyFont="1" applyFill="1" applyBorder="1" applyAlignment="1" applyProtection="1">
      <alignment vertical="top"/>
      <protection locked="0"/>
    </xf>
    <xf numFmtId="3" fontId="33" fillId="0" borderId="18" xfId="0" applyNumberFormat="1" applyFont="1" applyFill="1" applyBorder="1" applyAlignment="1" applyProtection="1">
      <alignment vertical="top"/>
      <protection locked="0"/>
    </xf>
    <xf numFmtId="3" fontId="33" fillId="0" borderId="118" xfId="0" applyNumberFormat="1" applyFont="1" applyFill="1" applyBorder="1" applyAlignment="1" applyProtection="1">
      <alignment vertical="top"/>
      <protection locked="0"/>
    </xf>
    <xf numFmtId="0" fontId="30" fillId="0" borderId="0" xfId="0" applyFont="1" applyAlignment="1" applyProtection="1">
      <alignment vertical="center"/>
    </xf>
    <xf numFmtId="0" fontId="0" fillId="0" borderId="0" xfId="0" applyFont="1" applyProtection="1"/>
    <xf numFmtId="0" fontId="2" fillId="0" borderId="0" xfId="0" applyFont="1" applyAlignment="1" applyProtection="1">
      <alignment vertical="center"/>
    </xf>
    <xf numFmtId="0" fontId="2" fillId="4" borderId="0" xfId="0" applyFont="1" applyFill="1" applyProtection="1"/>
    <xf numFmtId="0" fontId="0" fillId="0" borderId="0" xfId="0" applyFont="1" applyAlignment="1" applyProtection="1">
      <alignment vertical="center"/>
    </xf>
    <xf numFmtId="0" fontId="0" fillId="0" borderId="0" xfId="0" applyFont="1" applyFill="1" applyBorder="1" applyAlignment="1" applyProtection="1">
      <alignment vertical="center"/>
    </xf>
    <xf numFmtId="0" fontId="33" fillId="20" borderId="0" xfId="0" applyFont="1" applyFill="1" applyBorder="1" applyAlignment="1" applyProtection="1">
      <alignment vertical="center"/>
    </xf>
    <xf numFmtId="0" fontId="41" fillId="20" borderId="0" xfId="0" applyFont="1" applyFill="1" applyProtection="1"/>
    <xf numFmtId="0" fontId="43" fillId="20" borderId="0" xfId="0" applyFont="1" applyFill="1" applyProtection="1"/>
    <xf numFmtId="0" fontId="45" fillId="20" borderId="0" xfId="0" applyFont="1" applyFill="1" applyProtection="1"/>
    <xf numFmtId="0" fontId="44" fillId="20" borderId="0" xfId="0" applyFont="1" applyFill="1" applyProtection="1"/>
    <xf numFmtId="0" fontId="42" fillId="20" borderId="0" xfId="0" applyFont="1" applyFill="1" applyProtection="1"/>
    <xf numFmtId="0" fontId="40" fillId="20" borderId="0" xfId="0" applyFont="1" applyFill="1" applyProtection="1"/>
    <xf numFmtId="0" fontId="39" fillId="20" borderId="0" xfId="0" applyFont="1" applyFill="1" applyAlignment="1" applyProtection="1"/>
    <xf numFmtId="0" fontId="39" fillId="21" borderId="0" xfId="0" applyFont="1" applyFill="1" applyAlignment="1" applyProtection="1">
      <alignment vertical="center"/>
    </xf>
    <xf numFmtId="0" fontId="33" fillId="21" borderId="0" xfId="0" applyFont="1" applyFill="1" applyBorder="1" applyAlignment="1" applyProtection="1">
      <alignment vertical="center"/>
    </xf>
    <xf numFmtId="0" fontId="41" fillId="21" borderId="0" xfId="0" applyFont="1" applyFill="1" applyProtection="1"/>
    <xf numFmtId="0" fontId="43" fillId="21" borderId="0" xfId="0" applyFont="1" applyFill="1" applyProtection="1"/>
    <xf numFmtId="0" fontId="45" fillId="21" borderId="0" xfId="0" applyFont="1" applyFill="1" applyProtection="1"/>
    <xf numFmtId="0" fontId="44" fillId="21" borderId="0" xfId="0" applyFont="1" applyFill="1" applyProtection="1"/>
    <xf numFmtId="0" fontId="42" fillId="21" borderId="0" xfId="0" applyFont="1" applyFill="1" applyProtection="1"/>
    <xf numFmtId="0" fontId="40" fillId="21" borderId="0" xfId="0" applyFont="1" applyFill="1" applyProtection="1"/>
    <xf numFmtId="3" fontId="33" fillId="21" borderId="14" xfId="0" applyNumberFormat="1" applyFont="1" applyFill="1" applyBorder="1" applyAlignment="1" applyProtection="1">
      <alignment horizontal="right" vertical="center"/>
    </xf>
    <xf numFmtId="3" fontId="33" fillId="21" borderId="7" xfId="0" applyNumberFormat="1" applyFont="1" applyFill="1" applyBorder="1" applyAlignment="1" applyProtection="1">
      <alignment horizontal="right" vertical="center"/>
    </xf>
    <xf numFmtId="3" fontId="33" fillId="21" borderId="12" xfId="0" applyNumberFormat="1" applyFont="1" applyFill="1" applyBorder="1" applyAlignment="1" applyProtection="1">
      <alignment horizontal="right" vertical="center"/>
    </xf>
    <xf numFmtId="3" fontId="33" fillId="21" borderId="9" xfId="0" applyNumberFormat="1" applyFont="1" applyFill="1" applyBorder="1" applyAlignment="1" applyProtection="1">
      <alignment horizontal="right" vertical="center"/>
    </xf>
    <xf numFmtId="3" fontId="33" fillId="21" borderId="63" xfId="0" applyNumberFormat="1" applyFont="1" applyFill="1" applyBorder="1" applyAlignment="1" applyProtection="1">
      <alignment horizontal="right" vertical="center"/>
    </xf>
    <xf numFmtId="3" fontId="33" fillId="21" borderId="93" xfId="0" applyNumberFormat="1" applyFont="1" applyFill="1" applyBorder="1" applyAlignment="1" applyProtection="1">
      <alignment horizontal="right" vertical="center"/>
    </xf>
    <xf numFmtId="3" fontId="33" fillId="21" borderId="64" xfId="0" applyNumberFormat="1" applyFont="1" applyFill="1" applyBorder="1" applyAlignment="1" applyProtection="1">
      <alignment horizontal="right" vertical="center"/>
    </xf>
    <xf numFmtId="3" fontId="33" fillId="21" borderId="94" xfId="0" applyNumberFormat="1" applyFont="1" applyFill="1" applyBorder="1" applyAlignment="1" applyProtection="1">
      <alignment horizontal="right" vertical="center"/>
    </xf>
    <xf numFmtId="3" fontId="33" fillId="21" borderId="59" xfId="0" applyNumberFormat="1" applyFont="1" applyFill="1" applyBorder="1" applyAlignment="1" applyProtection="1">
      <alignment horizontal="right" vertical="center"/>
    </xf>
    <xf numFmtId="3" fontId="33" fillId="21" borderId="95" xfId="0" applyNumberFormat="1" applyFont="1" applyFill="1" applyBorder="1" applyAlignment="1" applyProtection="1">
      <alignment horizontal="right" vertical="center"/>
    </xf>
    <xf numFmtId="3" fontId="33" fillId="21" borderId="33" xfId="0" applyNumberFormat="1" applyFont="1" applyFill="1" applyBorder="1" applyAlignment="1" applyProtection="1">
      <alignment vertical="center"/>
    </xf>
    <xf numFmtId="3" fontId="33" fillId="20" borderId="33" xfId="0" applyNumberFormat="1" applyFont="1" applyFill="1" applyBorder="1" applyAlignment="1" applyProtection="1">
      <alignment vertical="center"/>
    </xf>
    <xf numFmtId="3" fontId="33" fillId="20" borderId="63" xfId="0" applyNumberFormat="1" applyFont="1" applyFill="1" applyBorder="1" applyAlignment="1" applyProtection="1">
      <alignment horizontal="right" vertical="center"/>
    </xf>
    <xf numFmtId="3" fontId="33" fillId="20" borderId="93" xfId="0" applyNumberFormat="1" applyFont="1" applyFill="1" applyBorder="1" applyAlignment="1" applyProtection="1">
      <alignment horizontal="right" vertical="center"/>
    </xf>
    <xf numFmtId="3" fontId="33" fillId="20" borderId="64" xfId="0" applyNumberFormat="1" applyFont="1" applyFill="1" applyBorder="1" applyAlignment="1" applyProtection="1">
      <alignment horizontal="right" vertical="center"/>
    </xf>
    <xf numFmtId="3" fontId="33" fillId="20" borderId="94" xfId="0" applyNumberFormat="1" applyFont="1" applyFill="1" applyBorder="1" applyAlignment="1" applyProtection="1">
      <alignment horizontal="right" vertical="center"/>
    </xf>
    <xf numFmtId="3" fontId="33" fillId="20" borderId="59" xfId="0" applyNumberFormat="1" applyFont="1" applyFill="1" applyBorder="1" applyAlignment="1" applyProtection="1">
      <alignment horizontal="right" vertical="center"/>
    </xf>
    <xf numFmtId="3" fontId="33" fillId="20" borderId="95" xfId="0" applyNumberFormat="1" applyFont="1" applyFill="1" applyBorder="1" applyAlignment="1" applyProtection="1">
      <alignment horizontal="right" vertical="center"/>
    </xf>
    <xf numFmtId="3" fontId="33" fillId="20" borderId="14" xfId="0" applyNumberFormat="1" applyFont="1" applyFill="1" applyBorder="1" applyAlignment="1" applyProtection="1">
      <alignment horizontal="right" vertical="center"/>
    </xf>
    <xf numFmtId="3" fontId="33" fillId="20" borderId="12" xfId="0" applyNumberFormat="1" applyFont="1" applyFill="1" applyBorder="1" applyAlignment="1" applyProtection="1">
      <alignment horizontal="right" vertical="center"/>
    </xf>
    <xf numFmtId="3" fontId="33" fillId="20" borderId="133" xfId="0" applyNumberFormat="1" applyFont="1" applyFill="1" applyBorder="1" applyAlignment="1" applyProtection="1">
      <alignment horizontal="right" vertical="center"/>
    </xf>
    <xf numFmtId="3" fontId="33" fillId="20" borderId="9" xfId="0" applyNumberFormat="1" applyFont="1" applyFill="1" applyBorder="1" applyAlignment="1" applyProtection="1">
      <alignment horizontal="right" vertical="center"/>
    </xf>
    <xf numFmtId="0" fontId="30" fillId="0" borderId="0" xfId="0" applyFont="1" applyAlignment="1" applyProtection="1">
      <alignment horizontal="center" vertical="center"/>
    </xf>
    <xf numFmtId="49" fontId="1" fillId="0" borderId="36" xfId="0" applyNumberFormat="1" applyFont="1" applyFill="1" applyBorder="1" applyAlignment="1" applyProtection="1">
      <alignment horizontal="left" vertical="top" wrapText="1"/>
      <protection locked="0"/>
    </xf>
    <xf numFmtId="49" fontId="1" fillId="0" borderId="37" xfId="0" applyNumberFormat="1" applyFont="1" applyFill="1" applyBorder="1" applyAlignment="1" applyProtection="1">
      <alignment horizontal="left" vertical="top" wrapText="1"/>
      <protection locked="0"/>
    </xf>
    <xf numFmtId="49" fontId="1" fillId="0" borderId="38" xfId="0" applyNumberFormat="1" applyFont="1" applyFill="1" applyBorder="1" applyAlignment="1" applyProtection="1">
      <alignment horizontal="left" vertical="top" wrapText="1"/>
      <protection locked="0"/>
    </xf>
    <xf numFmtId="49" fontId="1" fillId="0" borderId="39" xfId="0" applyNumberFormat="1" applyFont="1" applyFill="1" applyBorder="1" applyAlignment="1" applyProtection="1">
      <alignment horizontal="left" vertical="top" wrapText="1"/>
      <protection locked="0"/>
    </xf>
    <xf numFmtId="0" fontId="33" fillId="21" borderId="68" xfId="0" applyFont="1" applyFill="1" applyBorder="1" applyAlignment="1" applyProtection="1">
      <alignment horizontal="center" vertical="center" wrapText="1"/>
    </xf>
    <xf numFmtId="0" fontId="33" fillId="21" borderId="0" xfId="0" applyFont="1" applyFill="1" applyBorder="1" applyAlignment="1" applyProtection="1">
      <alignment horizontal="center" vertical="center" wrapText="1"/>
    </xf>
    <xf numFmtId="0" fontId="38" fillId="0" borderId="0" xfId="0" applyFont="1" applyFill="1" applyBorder="1" applyAlignment="1" applyProtection="1">
      <alignment horizontal="left" wrapText="1"/>
    </xf>
    <xf numFmtId="0" fontId="33" fillId="20" borderId="0" xfId="0" applyFont="1" applyFill="1" applyBorder="1" applyAlignment="1" applyProtection="1">
      <alignment horizontal="center" vertical="center" wrapText="1"/>
    </xf>
    <xf numFmtId="0" fontId="33" fillId="20" borderId="68" xfId="0" applyFont="1" applyFill="1" applyBorder="1" applyAlignment="1" applyProtection="1">
      <alignment horizontal="center" vertical="center" wrapText="1"/>
    </xf>
    <xf numFmtId="0" fontId="47" fillId="0" borderId="159" xfId="0" applyFont="1" applyFill="1" applyBorder="1" applyAlignment="1" applyProtection="1">
      <alignment horizontal="center" vertical="center" wrapText="1"/>
      <protection locked="0"/>
    </xf>
    <xf numFmtId="0" fontId="47" fillId="0" borderId="0" xfId="0" applyFont="1" applyFill="1" applyBorder="1" applyAlignment="1" applyProtection="1">
      <alignment horizontal="center" vertical="center" wrapText="1"/>
      <protection locked="0"/>
    </xf>
    <xf numFmtId="3" fontId="33" fillId="0" borderId="116" xfId="0" applyNumberFormat="1" applyFont="1" applyFill="1" applyBorder="1" applyAlignment="1" applyProtection="1">
      <alignment horizontal="right" vertical="top"/>
      <protection locked="0"/>
    </xf>
    <xf numFmtId="0" fontId="33" fillId="0" borderId="45" xfId="0" applyNumberFormat="1" applyFont="1" applyFill="1" applyBorder="1" applyAlignment="1" applyProtection="1">
      <alignment horizontal="left" vertical="top" wrapText="1"/>
      <protection locked="0"/>
    </xf>
    <xf numFmtId="0" fontId="33" fillId="0" borderId="125" xfId="0" applyNumberFormat="1" applyFont="1" applyFill="1" applyBorder="1" applyAlignment="1" applyProtection="1">
      <alignment horizontal="left" vertical="top" wrapText="1"/>
      <protection locked="0"/>
    </xf>
    <xf numFmtId="3" fontId="33" fillId="20" borderId="214" xfId="0" applyNumberFormat="1" applyFont="1" applyFill="1" applyBorder="1" applyAlignment="1" applyProtection="1">
      <alignment horizontal="right" vertical="center"/>
    </xf>
    <xf numFmtId="3" fontId="33" fillId="20" borderId="23" xfId="0" applyNumberFormat="1" applyFont="1" applyFill="1" applyBorder="1" applyAlignment="1" applyProtection="1">
      <alignment horizontal="right" vertical="center"/>
    </xf>
    <xf numFmtId="3" fontId="33" fillId="21" borderId="214" xfId="0" applyNumberFormat="1" applyFont="1" applyFill="1" applyBorder="1" applyAlignment="1" applyProtection="1">
      <alignment horizontal="right" vertical="center"/>
    </xf>
    <xf numFmtId="3" fontId="33" fillId="21" borderId="23" xfId="0" applyNumberFormat="1" applyFont="1" applyFill="1" applyBorder="1" applyAlignment="1" applyProtection="1">
      <alignment horizontal="right" vertical="center"/>
    </xf>
    <xf numFmtId="0" fontId="0" fillId="0" borderId="159" xfId="0" applyBorder="1" applyProtection="1"/>
    <xf numFmtId="3" fontId="33" fillId="0" borderId="3" xfId="0" applyNumberFormat="1" applyFont="1" applyFill="1" applyBorder="1" applyAlignment="1" applyProtection="1">
      <alignment horizontal="right" vertical="center"/>
    </xf>
    <xf numFmtId="3" fontId="33" fillId="0" borderId="42" xfId="0" applyNumberFormat="1" applyFont="1" applyFill="1" applyBorder="1" applyAlignment="1" applyProtection="1">
      <alignment horizontal="right" vertical="center"/>
    </xf>
    <xf numFmtId="3" fontId="33" fillId="0" borderId="139" xfId="0" applyNumberFormat="1" applyFont="1" applyFill="1" applyBorder="1" applyAlignment="1" applyProtection="1">
      <alignment horizontal="right" vertical="center"/>
    </xf>
    <xf numFmtId="3" fontId="33" fillId="0" borderId="196" xfId="0" applyNumberFormat="1" applyFont="1" applyFill="1" applyBorder="1" applyAlignment="1" applyProtection="1">
      <alignment horizontal="right" vertical="center"/>
    </xf>
    <xf numFmtId="3" fontId="33" fillId="21" borderId="99" xfId="0" applyNumberFormat="1" applyFont="1" applyFill="1" applyBorder="1" applyAlignment="1" applyProtection="1">
      <alignment horizontal="right" vertical="center"/>
    </xf>
    <xf numFmtId="3" fontId="33" fillId="21" borderId="23" xfId="0" applyNumberFormat="1" applyFont="1" applyFill="1" applyBorder="1" applyAlignment="1" applyProtection="1">
      <alignment vertical="center"/>
    </xf>
    <xf numFmtId="3" fontId="33" fillId="20" borderId="23" xfId="0" applyNumberFormat="1" applyFont="1" applyFill="1" applyBorder="1" applyAlignment="1" applyProtection="1">
      <alignment vertical="center"/>
    </xf>
    <xf numFmtId="0" fontId="47" fillId="0" borderId="178" xfId="0" applyFont="1" applyFill="1" applyBorder="1" applyAlignment="1" applyProtection="1">
      <alignment horizontal="center" vertical="center" wrapText="1"/>
    </xf>
    <xf numFmtId="0" fontId="47" fillId="0" borderId="60" xfId="0" applyFont="1" applyFill="1" applyBorder="1" applyAlignment="1" applyProtection="1">
      <alignment horizontal="center" vertical="center" wrapText="1"/>
    </xf>
    <xf numFmtId="0" fontId="33" fillId="0" borderId="26" xfId="0" applyFont="1" applyBorder="1" applyAlignment="1" applyProtection="1">
      <alignment horizontal="center" vertical="center"/>
    </xf>
    <xf numFmtId="0" fontId="33" fillId="20" borderId="43" xfId="0" applyFont="1" applyFill="1" applyBorder="1" applyAlignment="1" applyProtection="1">
      <alignment horizontal="center" vertical="center"/>
    </xf>
    <xf numFmtId="0" fontId="33" fillId="21" borderId="43" xfId="0" applyFont="1" applyFill="1" applyBorder="1" applyAlignment="1" applyProtection="1">
      <alignment horizontal="center" vertical="center"/>
    </xf>
    <xf numFmtId="0" fontId="0" fillId="0" borderId="0" xfId="0" applyFont="1" applyAlignment="1" applyProtection="1"/>
    <xf numFmtId="0" fontId="14" fillId="0" borderId="1"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33" fillId="7" borderId="215" xfId="0" applyFont="1" applyFill="1" applyBorder="1" applyAlignment="1" applyProtection="1">
      <alignment horizontal="left" vertical="top" wrapText="1"/>
    </xf>
    <xf numFmtId="0" fontId="30" fillId="8" borderId="0" xfId="0" applyFont="1" applyFill="1" applyBorder="1" applyAlignment="1" applyProtection="1">
      <alignment horizontal="left"/>
    </xf>
    <xf numFmtId="165" fontId="30" fillId="2" borderId="0" xfId="4" applyNumberFormat="1" applyFont="1" applyFill="1" applyBorder="1" applyAlignment="1" applyProtection="1">
      <alignment horizontal="center" vertical="center"/>
    </xf>
    <xf numFmtId="0" fontId="1" fillId="2" borderId="0" xfId="5" applyFill="1" applyBorder="1" applyAlignment="1" applyProtection="1">
      <alignment horizontal="left" vertical="center"/>
    </xf>
    <xf numFmtId="0" fontId="7" fillId="2" borderId="0" xfId="1" applyFill="1" applyBorder="1" applyAlignment="1" applyProtection="1">
      <alignment horizontal="left" vertical="center"/>
    </xf>
    <xf numFmtId="0" fontId="33" fillId="7" borderId="189" xfId="0" applyFont="1" applyFill="1" applyBorder="1" applyAlignment="1" applyProtection="1">
      <alignment horizontal="left" vertical="top" wrapText="1"/>
    </xf>
    <xf numFmtId="3" fontId="35" fillId="4" borderId="0" xfId="0" applyNumberFormat="1" applyFont="1" applyFill="1" applyBorder="1" applyAlignment="1" applyProtection="1">
      <alignment horizontal="left" vertical="center" wrapText="1"/>
    </xf>
    <xf numFmtId="0" fontId="46" fillId="0" borderId="0" xfId="0" applyFont="1" applyFill="1" applyProtection="1"/>
    <xf numFmtId="0" fontId="46" fillId="0" borderId="0" xfId="0" applyFont="1" applyFill="1" applyBorder="1" applyProtection="1"/>
    <xf numFmtId="0" fontId="5" fillId="0" borderId="48" xfId="0" applyFont="1" applyFill="1" applyBorder="1" applyAlignment="1" applyProtection="1">
      <alignment horizontal="center" vertical="center" wrapText="1"/>
    </xf>
    <xf numFmtId="0" fontId="67" fillId="0" borderId="0" xfId="0" applyFont="1" applyFill="1" applyBorder="1" applyAlignment="1" applyProtection="1">
      <alignment horizontal="center" vertical="top" wrapText="1"/>
    </xf>
    <xf numFmtId="0" fontId="67" fillId="0" borderId="0" xfId="0" applyNumberFormat="1" applyFont="1" applyFill="1" applyBorder="1" applyAlignment="1" applyProtection="1">
      <alignment horizontal="center" vertical="top" wrapText="1"/>
    </xf>
    <xf numFmtId="0" fontId="62" fillId="0" borderId="0" xfId="0" applyNumberFormat="1" applyFont="1" applyFill="1" applyBorder="1" applyAlignment="1" applyProtection="1">
      <alignment horizontal="left" vertical="top" wrapText="1"/>
    </xf>
    <xf numFmtId="0" fontId="62" fillId="0" borderId="0" xfId="0" applyNumberFormat="1" applyFont="1" applyFill="1" applyBorder="1" applyAlignment="1" applyProtection="1">
      <alignment horizontal="center" vertical="top" wrapText="1"/>
    </xf>
    <xf numFmtId="0" fontId="67" fillId="0" borderId="0" xfId="0" applyFont="1" applyAlignment="1" applyProtection="1">
      <alignment horizontal="center" vertical="top"/>
    </xf>
    <xf numFmtId="49" fontId="67" fillId="0" borderId="0" xfId="0" applyNumberFormat="1" applyFont="1" applyFill="1" applyBorder="1" applyAlignment="1" applyProtection="1">
      <alignment horizontal="center" vertical="top" wrapText="1"/>
    </xf>
    <xf numFmtId="0" fontId="67" fillId="0" borderId="0" xfId="0" applyFont="1" applyFill="1" applyBorder="1" applyAlignment="1" applyProtection="1">
      <alignment horizontal="center" vertical="top"/>
    </xf>
    <xf numFmtId="0" fontId="67" fillId="0" borderId="0" xfId="0" applyFont="1" applyFill="1" applyProtection="1"/>
    <xf numFmtId="0" fontId="67" fillId="0" borderId="0" xfId="0" applyFont="1" applyFill="1" applyAlignment="1" applyProtection="1">
      <alignment horizontal="center" vertical="top"/>
    </xf>
    <xf numFmtId="3" fontId="67" fillId="0" borderId="0" xfId="0" applyNumberFormat="1" applyFont="1" applyFill="1" applyBorder="1" applyAlignment="1" applyProtection="1">
      <alignment horizontal="center" vertical="top"/>
      <protection locked="0"/>
    </xf>
    <xf numFmtId="0" fontId="68" fillId="0" borderId="0" xfId="0" applyFont="1" applyFill="1" applyAlignment="1" applyProtection="1">
      <alignment horizontal="center" vertical="top"/>
    </xf>
    <xf numFmtId="0" fontId="0" fillId="0" borderId="0" xfId="0"/>
    <xf numFmtId="0" fontId="67" fillId="0" borderId="0" xfId="0" applyNumberFormat="1" applyFont="1" applyFill="1" applyBorder="1" applyAlignment="1" applyProtection="1">
      <alignment horizontal="center" vertical="top" wrapText="1"/>
    </xf>
    <xf numFmtId="0" fontId="35" fillId="0" borderId="0" xfId="6" applyFont="1" applyAlignment="1" applyProtection="1">
      <alignment horizontal="right"/>
    </xf>
    <xf numFmtId="3" fontId="35" fillId="16" borderId="217" xfId="0" applyNumberFormat="1" applyFont="1" applyFill="1" applyBorder="1" applyAlignment="1" applyProtection="1">
      <alignment horizontal="left" vertical="top" wrapText="1"/>
    </xf>
    <xf numFmtId="3" fontId="66" fillId="16" borderId="155" xfId="0" applyNumberFormat="1" applyFont="1" applyFill="1" applyBorder="1" applyAlignment="1" applyProtection="1">
      <alignment horizontal="left" vertical="top" wrapText="1"/>
    </xf>
    <xf numFmtId="49" fontId="33" fillId="0" borderId="37" xfId="0" applyNumberFormat="1" applyFont="1" applyFill="1" applyBorder="1" applyAlignment="1" applyProtection="1">
      <alignment horizontal="left" vertical="top" wrapText="1"/>
      <protection locked="0"/>
    </xf>
    <xf numFmtId="49" fontId="33" fillId="0" borderId="39" xfId="0" applyNumberFormat="1" applyFont="1" applyFill="1" applyBorder="1" applyAlignment="1" applyProtection="1">
      <alignment horizontal="left" vertical="top" wrapText="1"/>
      <protection locked="0"/>
    </xf>
    <xf numFmtId="3" fontId="33" fillId="0" borderId="62" xfId="0" applyNumberFormat="1" applyFont="1" applyFill="1" applyBorder="1" applyAlignment="1" applyProtection="1">
      <alignment horizontal="right" vertical="center"/>
      <protection locked="0"/>
    </xf>
    <xf numFmtId="3" fontId="33" fillId="20" borderId="76" xfId="0" applyNumberFormat="1" applyFont="1" applyFill="1" applyBorder="1" applyAlignment="1" applyProtection="1">
      <alignment horizontal="right" vertical="center"/>
    </xf>
    <xf numFmtId="3" fontId="33" fillId="20" borderId="122" xfId="0" applyNumberFormat="1" applyFont="1" applyFill="1" applyBorder="1" applyAlignment="1" applyProtection="1">
      <alignment horizontal="right" vertical="center"/>
    </xf>
    <xf numFmtId="0" fontId="11" fillId="0" borderId="68" xfId="0" applyFont="1" applyBorder="1" applyAlignment="1" applyProtection="1">
      <alignment horizontal="center"/>
    </xf>
    <xf numFmtId="0" fontId="0" fillId="0" borderId="68" xfId="0" applyBorder="1" applyProtection="1"/>
    <xf numFmtId="0" fontId="0" fillId="0" borderId="68" xfId="0" applyFill="1" applyBorder="1" applyProtection="1"/>
    <xf numFmtId="0" fontId="31" fillId="0" borderId="68" xfId="0" applyFont="1" applyFill="1" applyBorder="1" applyProtection="1"/>
    <xf numFmtId="0" fontId="67" fillId="0" borderId="0" xfId="0" applyFont="1" applyFill="1" applyAlignment="1" applyProtection="1">
      <alignment horizontal="center" vertical="top"/>
    </xf>
    <xf numFmtId="0" fontId="33" fillId="12" borderId="158" xfId="0" applyFont="1" applyFill="1" applyBorder="1" applyAlignment="1" applyProtection="1">
      <alignment vertical="center" wrapText="1"/>
    </xf>
    <xf numFmtId="0" fontId="33" fillId="12" borderId="60" xfId="0" applyFont="1" applyFill="1" applyBorder="1" applyAlignment="1" applyProtection="1">
      <alignment horizontal="center" vertical="center" wrapText="1"/>
    </xf>
    <xf numFmtId="0" fontId="33" fillId="12" borderId="61" xfId="0" applyFont="1" applyFill="1" applyBorder="1" applyAlignment="1" applyProtection="1">
      <alignment horizontal="center" vertical="center" wrapText="1"/>
    </xf>
    <xf numFmtId="0" fontId="33" fillId="12" borderId="62" xfId="0" applyFont="1" applyFill="1" applyBorder="1" applyAlignment="1" applyProtection="1">
      <alignment horizontal="center" vertical="center" wrapText="1"/>
    </xf>
    <xf numFmtId="0" fontId="46" fillId="12" borderId="201" xfId="0" applyFont="1" applyFill="1" applyBorder="1" applyAlignment="1" applyProtection="1">
      <alignment horizontal="center" vertical="center" wrapText="1"/>
    </xf>
    <xf numFmtId="3" fontId="23" fillId="12" borderId="18" xfId="0" applyNumberFormat="1" applyFont="1" applyFill="1" applyBorder="1" applyAlignment="1" applyProtection="1">
      <alignment horizontal="center" vertical="center" wrapText="1"/>
    </xf>
    <xf numFmtId="3" fontId="33" fillId="12" borderId="27" xfId="0" applyNumberFormat="1" applyFont="1" applyFill="1" applyBorder="1" applyAlignment="1" applyProtection="1">
      <alignment horizontal="right" vertical="center"/>
      <protection locked="0"/>
    </xf>
    <xf numFmtId="3" fontId="33" fillId="12" borderId="21" xfId="0" applyNumberFormat="1" applyFont="1" applyFill="1" applyBorder="1" applyAlignment="1" applyProtection="1">
      <alignment horizontal="right" vertical="center"/>
      <protection locked="0"/>
    </xf>
    <xf numFmtId="3" fontId="33" fillId="12" borderId="22" xfId="0" applyNumberFormat="1" applyFont="1" applyFill="1" applyBorder="1" applyAlignment="1" applyProtection="1">
      <alignment horizontal="right" vertical="center"/>
      <protection locked="0"/>
    </xf>
    <xf numFmtId="3" fontId="33" fillId="12" borderId="58" xfId="0" applyNumberFormat="1" applyFont="1" applyFill="1" applyBorder="1" applyAlignment="1" applyProtection="1">
      <alignment horizontal="right" vertical="center"/>
      <protection locked="0"/>
    </xf>
    <xf numFmtId="3" fontId="33" fillId="12" borderId="3" xfId="0" applyNumberFormat="1" applyFont="1" applyFill="1" applyBorder="1" applyAlignment="1" applyProtection="1">
      <alignment horizontal="right" vertical="center"/>
      <protection locked="0"/>
    </xf>
    <xf numFmtId="3" fontId="33" fillId="12" borderId="26" xfId="0" applyNumberFormat="1" applyFont="1" applyFill="1" applyBorder="1" applyAlignment="1" applyProtection="1">
      <alignment horizontal="right" vertical="center"/>
      <protection locked="0"/>
    </xf>
    <xf numFmtId="3" fontId="33" fillId="12" borderId="24" xfId="0" applyNumberFormat="1" applyFont="1" applyFill="1" applyBorder="1" applyAlignment="1" applyProtection="1">
      <alignment horizontal="right" vertical="center"/>
      <protection locked="0"/>
    </xf>
    <xf numFmtId="0" fontId="33" fillId="12" borderId="61" xfId="0" applyFont="1" applyFill="1" applyBorder="1" applyAlignment="1" applyProtection="1">
      <alignment vertical="center" wrapText="1"/>
    </xf>
    <xf numFmtId="0" fontId="11" fillId="12" borderId="219" xfId="0" applyFont="1" applyFill="1" applyBorder="1" applyAlignment="1" applyProtection="1">
      <alignment horizontal="center" vertical="center" wrapText="1"/>
    </xf>
    <xf numFmtId="0" fontId="11" fillId="12" borderId="209" xfId="0" applyFont="1" applyFill="1" applyBorder="1" applyAlignment="1" applyProtection="1">
      <alignment horizontal="center" vertical="center" wrapText="1"/>
    </xf>
    <xf numFmtId="3" fontId="33" fillId="12" borderId="31" xfId="0" applyNumberFormat="1" applyFont="1" applyFill="1" applyBorder="1" applyAlignment="1" applyProtection="1">
      <alignment horizontal="right" vertical="center"/>
      <protection locked="0"/>
    </xf>
    <xf numFmtId="3" fontId="33" fillId="12" borderId="62" xfId="0" applyNumberFormat="1" applyFont="1" applyFill="1" applyBorder="1" applyAlignment="1" applyProtection="1">
      <alignment horizontal="right" vertical="center"/>
      <protection locked="0"/>
    </xf>
    <xf numFmtId="3" fontId="33" fillId="12" borderId="33" xfId="0" applyNumberFormat="1" applyFont="1" applyFill="1" applyBorder="1" applyAlignment="1" applyProtection="1">
      <alignment horizontal="right" vertical="center"/>
      <protection locked="0"/>
    </xf>
    <xf numFmtId="3" fontId="33" fillId="12" borderId="70" xfId="0" applyNumberFormat="1" applyFont="1" applyFill="1" applyBorder="1" applyAlignment="1" applyProtection="1">
      <alignment horizontal="right" vertical="center"/>
      <protection locked="0"/>
    </xf>
    <xf numFmtId="3" fontId="33" fillId="12" borderId="30" xfId="0" applyNumberFormat="1" applyFont="1" applyFill="1" applyBorder="1" applyAlignment="1" applyProtection="1">
      <alignment horizontal="right" vertical="center"/>
      <protection locked="0"/>
    </xf>
    <xf numFmtId="3" fontId="33" fillId="12" borderId="146" xfId="0" applyNumberFormat="1" applyFont="1" applyFill="1" applyBorder="1" applyAlignment="1" applyProtection="1">
      <alignment horizontal="right" vertical="center"/>
      <protection locked="0"/>
    </xf>
    <xf numFmtId="3" fontId="33" fillId="12" borderId="79" xfId="0" applyNumberFormat="1" applyFont="1" applyFill="1" applyBorder="1" applyAlignment="1" applyProtection="1">
      <alignment horizontal="right" vertical="center"/>
      <protection locked="0"/>
    </xf>
    <xf numFmtId="3" fontId="33" fillId="12" borderId="48" xfId="0" applyNumberFormat="1" applyFont="1" applyFill="1" applyBorder="1" applyAlignment="1" applyProtection="1">
      <alignment horizontal="right" vertical="center"/>
      <protection locked="0"/>
    </xf>
    <xf numFmtId="3" fontId="33" fillId="12" borderId="138" xfId="0" applyNumberFormat="1" applyFont="1" applyFill="1" applyBorder="1" applyAlignment="1" applyProtection="1">
      <alignment horizontal="right" vertical="center"/>
      <protection locked="0"/>
    </xf>
    <xf numFmtId="3" fontId="33" fillId="12" borderId="80" xfId="0" applyNumberFormat="1" applyFont="1" applyFill="1" applyBorder="1" applyAlignment="1" applyProtection="1">
      <alignment horizontal="right" vertical="center"/>
      <protection locked="0"/>
    </xf>
    <xf numFmtId="3" fontId="33" fillId="12" borderId="46" xfId="0" applyNumberFormat="1" applyFont="1" applyFill="1" applyBorder="1" applyAlignment="1" applyProtection="1">
      <alignment horizontal="right" vertical="center"/>
      <protection locked="0"/>
    </xf>
    <xf numFmtId="0" fontId="33" fillId="12" borderId="62" xfId="0" applyFont="1" applyFill="1" applyBorder="1" applyAlignment="1" applyProtection="1">
      <alignment vertical="center" wrapText="1"/>
    </xf>
    <xf numFmtId="0" fontId="5" fillId="12" borderId="48" xfId="0" applyFont="1" applyFill="1" applyBorder="1" applyAlignment="1" applyProtection="1">
      <alignment horizontal="center" vertical="center" wrapText="1"/>
    </xf>
    <xf numFmtId="3" fontId="33" fillId="12" borderId="32" xfId="0" applyNumberFormat="1" applyFont="1" applyFill="1" applyBorder="1" applyAlignment="1" applyProtection="1">
      <alignment horizontal="right" vertical="center"/>
      <protection locked="0"/>
    </xf>
    <xf numFmtId="3" fontId="33" fillId="12" borderId="34" xfId="0" applyNumberFormat="1" applyFont="1" applyFill="1" applyBorder="1" applyAlignment="1" applyProtection="1">
      <alignment horizontal="right" vertical="center"/>
      <protection locked="0"/>
    </xf>
    <xf numFmtId="3" fontId="33" fillId="12" borderId="149" xfId="0" applyNumberFormat="1" applyFont="1" applyFill="1" applyBorder="1" applyAlignment="1" applyProtection="1">
      <alignment horizontal="right" vertical="center"/>
      <protection locked="0"/>
    </xf>
    <xf numFmtId="0" fontId="46" fillId="12" borderId="77" xfId="0" applyFont="1" applyFill="1" applyBorder="1" applyAlignment="1" applyProtection="1">
      <alignment horizontal="left" vertical="center"/>
    </xf>
    <xf numFmtId="0" fontId="33" fillId="12" borderId="77" xfId="0" applyFont="1" applyFill="1" applyBorder="1" applyAlignment="1" applyProtection="1">
      <alignment horizontal="left" vertical="center"/>
    </xf>
    <xf numFmtId="0" fontId="46" fillId="12" borderId="78" xfId="0" applyFont="1" applyFill="1" applyBorder="1" applyAlignment="1" applyProtection="1">
      <alignment horizontal="left" vertical="center"/>
    </xf>
    <xf numFmtId="0" fontId="46" fillId="12" borderId="41" xfId="0" applyFont="1" applyFill="1" applyBorder="1" applyAlignment="1" applyProtection="1">
      <alignment horizontal="left" vertical="center"/>
    </xf>
    <xf numFmtId="0" fontId="46" fillId="12" borderId="43" xfId="0" applyFont="1" applyFill="1" applyBorder="1" applyAlignment="1" applyProtection="1">
      <alignment horizontal="left" vertical="center"/>
    </xf>
    <xf numFmtId="0" fontId="46" fillId="4" borderId="77" xfId="0" applyFont="1" applyFill="1" applyBorder="1" applyAlignment="1" applyProtection="1">
      <alignment horizontal="left" vertical="center"/>
    </xf>
    <xf numFmtId="3" fontId="33" fillId="4" borderId="81" xfId="0" applyNumberFormat="1" applyFont="1" applyFill="1" applyBorder="1" applyAlignment="1" applyProtection="1">
      <alignment horizontal="right" vertical="center"/>
      <protection locked="0"/>
    </xf>
    <xf numFmtId="3" fontId="33" fillId="4" borderId="80" xfId="0" applyNumberFormat="1" applyFont="1" applyFill="1" applyBorder="1" applyAlignment="1" applyProtection="1">
      <alignment horizontal="right" vertical="center"/>
      <protection locked="0"/>
    </xf>
    <xf numFmtId="3" fontId="33" fillId="4" borderId="46" xfId="0" applyNumberFormat="1" applyFont="1" applyFill="1" applyBorder="1" applyAlignment="1" applyProtection="1">
      <alignment horizontal="right" vertical="center"/>
      <protection locked="0"/>
    </xf>
    <xf numFmtId="0" fontId="46" fillId="4" borderId="26" xfId="0" applyFont="1" applyFill="1" applyBorder="1" applyAlignment="1" applyProtection="1">
      <alignment horizontal="left" vertical="center"/>
    </xf>
    <xf numFmtId="3" fontId="33" fillId="4" borderId="146" xfId="0" applyNumberFormat="1" applyFont="1" applyFill="1" applyBorder="1" applyAlignment="1" applyProtection="1">
      <alignment horizontal="right" vertical="center"/>
      <protection locked="0"/>
    </xf>
    <xf numFmtId="3" fontId="33" fillId="4" borderId="79" xfId="0" applyNumberFormat="1" applyFont="1" applyFill="1" applyBorder="1" applyAlignment="1" applyProtection="1">
      <alignment horizontal="right" vertical="center"/>
      <protection locked="0"/>
    </xf>
    <xf numFmtId="3" fontId="33" fillId="4" borderId="48" xfId="0" applyNumberFormat="1" applyFont="1" applyFill="1" applyBorder="1" applyAlignment="1" applyProtection="1">
      <alignment horizontal="right" vertical="center"/>
      <protection locked="0"/>
    </xf>
    <xf numFmtId="3" fontId="33" fillId="12" borderId="22" xfId="0" applyNumberFormat="1" applyFont="1" applyFill="1" applyBorder="1" applyAlignment="1" applyProtection="1">
      <alignment horizontal="right" vertical="center" wrapText="1"/>
      <protection locked="0"/>
    </xf>
    <xf numFmtId="0" fontId="1" fillId="2" borderId="0" xfId="5" applyFill="1" applyBorder="1" applyAlignment="1" applyProtection="1">
      <alignment horizontal="left" vertical="center"/>
    </xf>
    <xf numFmtId="0" fontId="7" fillId="2" borderId="0" xfId="1" applyFill="1" applyBorder="1" applyAlignment="1" applyProtection="1">
      <alignment horizontal="left" vertical="center"/>
    </xf>
    <xf numFmtId="0" fontId="33" fillId="12" borderId="0" xfId="0" applyFont="1" applyFill="1" applyBorder="1" applyAlignment="1" applyProtection="1">
      <alignment vertical="center" wrapText="1"/>
    </xf>
    <xf numFmtId="0" fontId="46" fillId="0" borderId="225" xfId="0" applyFont="1" applyFill="1" applyBorder="1" applyAlignment="1" applyProtection="1">
      <alignment horizontal="center" vertical="center" wrapText="1"/>
    </xf>
    <xf numFmtId="0" fontId="46" fillId="0" borderId="224" xfId="0" applyFont="1" applyFill="1" applyBorder="1" applyAlignment="1" applyProtection="1">
      <alignment horizontal="center" vertical="center" wrapText="1"/>
    </xf>
    <xf numFmtId="0" fontId="33" fillId="0" borderId="133" xfId="0" applyFont="1" applyFill="1" applyBorder="1" applyAlignment="1" applyProtection="1">
      <alignment vertical="center" wrapText="1"/>
    </xf>
    <xf numFmtId="0" fontId="46" fillId="12" borderId="224" xfId="0" applyFont="1" applyFill="1" applyBorder="1" applyAlignment="1" applyProtection="1">
      <alignment horizontal="center" vertical="center" wrapText="1"/>
    </xf>
    <xf numFmtId="0" fontId="46" fillId="12" borderId="225" xfId="0" applyFont="1" applyFill="1" applyBorder="1" applyAlignment="1" applyProtection="1">
      <alignment horizontal="center" vertical="center" wrapText="1"/>
    </xf>
    <xf numFmtId="3" fontId="33" fillId="0" borderId="215" xfId="0" applyNumberFormat="1" applyFont="1" applyFill="1" applyBorder="1" applyAlignment="1" applyProtection="1">
      <alignment horizontal="right" vertical="center"/>
      <protection locked="0"/>
    </xf>
    <xf numFmtId="3" fontId="33" fillId="0" borderId="8" xfId="0" applyNumberFormat="1" applyFont="1" applyFill="1" applyBorder="1" applyAlignment="1" applyProtection="1">
      <alignment horizontal="right" vertical="center"/>
      <protection locked="0"/>
    </xf>
    <xf numFmtId="3" fontId="33" fillId="0" borderId="57" xfId="0" applyNumberFormat="1" applyFont="1" applyFill="1" applyBorder="1" applyAlignment="1" applyProtection="1">
      <alignment horizontal="right" vertical="center"/>
      <protection locked="0"/>
    </xf>
    <xf numFmtId="3" fontId="35" fillId="16" borderId="170" xfId="0" applyNumberFormat="1" applyFont="1" applyFill="1" applyBorder="1" applyAlignment="1" applyProtection="1">
      <alignment horizontal="left" vertical="top" wrapText="1"/>
    </xf>
    <xf numFmtId="49" fontId="33" fillId="0" borderId="16" xfId="0" applyNumberFormat="1" applyFont="1" applyFill="1" applyBorder="1" applyAlignment="1" applyProtection="1">
      <alignment horizontal="left" vertical="top" wrapText="1"/>
      <protection locked="0"/>
    </xf>
    <xf numFmtId="49" fontId="33" fillId="0" borderId="131" xfId="0" applyNumberFormat="1" applyFont="1" applyFill="1" applyBorder="1" applyAlignment="1" applyProtection="1">
      <alignment horizontal="left" vertical="top" wrapText="1"/>
      <protection locked="0"/>
    </xf>
    <xf numFmtId="3" fontId="33" fillId="12" borderId="215" xfId="0" applyNumberFormat="1" applyFont="1" applyFill="1" applyBorder="1" applyAlignment="1" applyProtection="1">
      <alignment horizontal="right" vertical="center"/>
      <protection locked="0"/>
    </xf>
    <xf numFmtId="3" fontId="33" fillId="12" borderId="8" xfId="0" applyNumberFormat="1" applyFont="1" applyFill="1" applyBorder="1" applyAlignment="1" applyProtection="1">
      <alignment horizontal="right" vertical="center"/>
      <protection locked="0"/>
    </xf>
    <xf numFmtId="3" fontId="33" fillId="12" borderId="57" xfId="0" applyNumberFormat="1" applyFont="1" applyFill="1" applyBorder="1" applyAlignment="1" applyProtection="1">
      <alignment horizontal="right" vertical="center"/>
      <protection locked="0"/>
    </xf>
    <xf numFmtId="3" fontId="33" fillId="0" borderId="47" xfId="0" applyNumberFormat="1" applyFont="1" applyFill="1" applyBorder="1" applyAlignment="1" applyProtection="1">
      <alignment horizontal="right" vertical="center"/>
      <protection locked="0"/>
    </xf>
    <xf numFmtId="3" fontId="33" fillId="12" borderId="47" xfId="0" applyNumberFormat="1" applyFont="1" applyFill="1" applyBorder="1" applyAlignment="1" applyProtection="1">
      <alignment horizontal="right" vertical="center"/>
      <protection locked="0"/>
    </xf>
    <xf numFmtId="3" fontId="33" fillId="0" borderId="61" xfId="0" applyNumberFormat="1" applyFont="1" applyFill="1" applyBorder="1" applyAlignment="1" applyProtection="1">
      <alignment horizontal="right" vertical="center"/>
      <protection locked="0"/>
    </xf>
    <xf numFmtId="3" fontId="33" fillId="0" borderId="133" xfId="0" applyNumberFormat="1" applyFont="1" applyFill="1" applyBorder="1" applyAlignment="1" applyProtection="1">
      <alignment horizontal="right" vertical="center"/>
      <protection locked="0"/>
    </xf>
    <xf numFmtId="3" fontId="35" fillId="16" borderId="218" xfId="0" applyNumberFormat="1" applyFont="1" applyFill="1" applyBorder="1" applyAlignment="1" applyProtection="1">
      <alignment horizontal="left" vertical="top" wrapText="1"/>
    </xf>
    <xf numFmtId="49" fontId="33" fillId="0" borderId="143" xfId="0" applyNumberFormat="1" applyFont="1" applyFill="1" applyBorder="1" applyAlignment="1" applyProtection="1">
      <alignment horizontal="left" vertical="top" wrapText="1"/>
      <protection locked="0"/>
    </xf>
    <xf numFmtId="49" fontId="33" fillId="0" borderId="191" xfId="0" applyNumberFormat="1" applyFont="1" applyFill="1" applyBorder="1" applyAlignment="1" applyProtection="1">
      <alignment horizontal="left" vertical="top" wrapText="1"/>
      <protection locked="0"/>
    </xf>
    <xf numFmtId="0" fontId="33" fillId="12" borderId="133" xfId="0" applyFont="1" applyFill="1" applyBorder="1" applyAlignment="1" applyProtection="1">
      <alignment vertical="center" wrapText="1"/>
    </xf>
    <xf numFmtId="0" fontId="33" fillId="12" borderId="26" xfId="0" applyFont="1" applyFill="1" applyBorder="1" applyAlignment="1" applyProtection="1">
      <alignment vertical="center" wrapText="1"/>
    </xf>
    <xf numFmtId="3" fontId="33" fillId="12" borderId="6" xfId="0" applyNumberFormat="1" applyFont="1" applyFill="1" applyBorder="1" applyAlignment="1" applyProtection="1">
      <alignment horizontal="right" vertical="center"/>
      <protection locked="0"/>
    </xf>
    <xf numFmtId="3" fontId="35" fillId="16" borderId="61" xfId="0" applyNumberFormat="1" applyFont="1" applyFill="1" applyBorder="1" applyAlignment="1" applyProtection="1">
      <alignment horizontal="left" vertical="top" wrapText="1"/>
    </xf>
    <xf numFmtId="0" fontId="33" fillId="0" borderId="68" xfId="0" applyFont="1" applyFill="1" applyBorder="1" applyAlignment="1" applyProtection="1">
      <alignment vertical="center" wrapText="1"/>
    </xf>
    <xf numFmtId="0" fontId="66" fillId="16" borderId="226" xfId="0" applyFont="1" applyFill="1" applyBorder="1" applyAlignment="1" applyProtection="1">
      <alignment horizontal="left" vertical="top" wrapText="1"/>
    </xf>
    <xf numFmtId="0" fontId="66" fillId="16" borderId="174" xfId="0" applyFont="1" applyFill="1" applyBorder="1" applyAlignment="1" applyProtection="1">
      <alignment horizontal="left" vertical="top" wrapText="1"/>
    </xf>
    <xf numFmtId="0" fontId="66" fillId="16" borderId="1" xfId="0" applyFont="1" applyFill="1" applyBorder="1" applyAlignment="1" applyProtection="1">
      <alignment horizontal="left" vertical="top" wrapText="1"/>
    </xf>
    <xf numFmtId="0" fontId="70" fillId="0" borderId="0" xfId="0" applyFont="1" applyAlignment="1">
      <alignment horizontal="justify" vertical="center"/>
    </xf>
    <xf numFmtId="0" fontId="69" fillId="0" borderId="0" xfId="0" applyFont="1" applyAlignment="1">
      <alignment horizontal="left" vertical="center" wrapText="1"/>
    </xf>
    <xf numFmtId="0" fontId="74" fillId="22" borderId="227" xfId="0" applyFont="1" applyFill="1" applyBorder="1" applyAlignment="1">
      <alignment horizontal="center" vertical="center" wrapText="1"/>
    </xf>
    <xf numFmtId="0" fontId="71" fillId="22" borderId="228" xfId="0" applyFont="1" applyFill="1" applyBorder="1" applyAlignment="1">
      <alignment horizontal="center" vertical="center" wrapText="1"/>
    </xf>
    <xf numFmtId="0" fontId="77" fillId="0" borderId="232" xfId="0" applyFont="1" applyBorder="1" applyAlignment="1">
      <alignment horizontal="center" vertical="center" wrapText="1"/>
    </xf>
    <xf numFmtId="0" fontId="77" fillId="23" borderId="232" xfId="0" applyFont="1" applyFill="1" applyBorder="1" applyAlignment="1">
      <alignment horizontal="center" vertical="center" wrapText="1"/>
    </xf>
    <xf numFmtId="0" fontId="71" fillId="22" borderId="229" xfId="0" applyFont="1" applyFill="1" applyBorder="1" applyAlignment="1">
      <alignment horizontal="center" vertical="center" wrapText="1"/>
    </xf>
    <xf numFmtId="0" fontId="69" fillId="23" borderId="234" xfId="0" applyFont="1" applyFill="1" applyBorder="1" applyAlignment="1">
      <alignment horizontal="left" vertical="center" wrapText="1"/>
    </xf>
    <xf numFmtId="0" fontId="69" fillId="23" borderId="233" xfId="0" applyFont="1" applyFill="1" applyBorder="1" applyAlignment="1">
      <alignment horizontal="left" vertical="center" wrapText="1"/>
    </xf>
    <xf numFmtId="0" fontId="69" fillId="0" borderId="234" xfId="0" applyFont="1" applyBorder="1" applyAlignment="1">
      <alignment horizontal="left" vertical="center" wrapText="1"/>
    </xf>
    <xf numFmtId="0" fontId="69" fillId="0" borderId="233" xfId="0" applyFont="1" applyBorder="1" applyAlignment="1">
      <alignment horizontal="left" vertical="center" wrapText="1"/>
    </xf>
    <xf numFmtId="0" fontId="0" fillId="0" borderId="240" xfId="0" applyBorder="1"/>
    <xf numFmtId="0" fontId="69" fillId="0" borderId="243" xfId="0" applyFont="1" applyBorder="1" applyAlignment="1">
      <alignment horizontal="left" vertical="center" wrapText="1"/>
    </xf>
    <xf numFmtId="0" fontId="69" fillId="23" borderId="240" xfId="0" applyFont="1" applyFill="1" applyBorder="1" applyAlignment="1">
      <alignment horizontal="left" vertical="center" wrapText="1"/>
    </xf>
    <xf numFmtId="0" fontId="0" fillId="0" borderId="0" xfId="0" applyAlignment="1">
      <alignment horizontal="left" wrapText="1"/>
    </xf>
    <xf numFmtId="0" fontId="7" fillId="0" borderId="0" xfId="1" applyAlignment="1" applyProtection="1">
      <alignment horizontal="left" wrapText="1"/>
    </xf>
    <xf numFmtId="0" fontId="55" fillId="0" borderId="0" xfId="0" applyFont="1" applyAlignment="1">
      <alignment horizontal="left" wrapText="1"/>
    </xf>
    <xf numFmtId="0" fontId="71" fillId="22" borderId="229" xfId="0" applyFont="1" applyFill="1" applyBorder="1" applyAlignment="1">
      <alignment horizontal="left" vertical="center" wrapText="1"/>
    </xf>
    <xf numFmtId="0" fontId="69" fillId="9" borderId="240" xfId="0" applyFont="1" applyFill="1" applyBorder="1" applyAlignment="1">
      <alignment horizontal="left" vertical="center" wrapText="1"/>
    </xf>
    <xf numFmtId="0" fontId="69" fillId="9" borderId="242" xfId="0" applyFont="1" applyFill="1" applyBorder="1" applyAlignment="1">
      <alignment horizontal="left" vertical="center" wrapText="1"/>
    </xf>
    <xf numFmtId="0" fontId="69" fillId="9" borderId="0" xfId="0" applyFont="1" applyFill="1" applyAlignment="1">
      <alignment horizontal="left" vertical="center" wrapText="1"/>
    </xf>
    <xf numFmtId="0" fontId="69" fillId="0" borderId="241" xfId="0" applyFont="1" applyBorder="1" applyAlignment="1">
      <alignment horizontal="left" vertical="center" wrapText="1"/>
    </xf>
    <xf numFmtId="0" fontId="70" fillId="23" borderId="232" xfId="0" applyFont="1" applyFill="1" applyBorder="1" applyAlignment="1">
      <alignment horizontal="center" vertical="center" wrapText="1"/>
    </xf>
    <xf numFmtId="0" fontId="70" fillId="0" borderId="232" xfId="0" applyFont="1" applyBorder="1" applyAlignment="1">
      <alignment horizontal="center" vertical="center" wrapText="1"/>
    </xf>
    <xf numFmtId="0" fontId="71" fillId="22" borderId="227" xfId="0" applyFont="1" applyFill="1" applyBorder="1" applyAlignment="1">
      <alignment horizontal="center" vertical="center" wrapText="1"/>
    </xf>
    <xf numFmtId="0" fontId="72" fillId="23" borderId="230" xfId="0" applyFont="1" applyFill="1" applyBorder="1" applyAlignment="1">
      <alignment horizontal="center" vertical="center" wrapText="1"/>
    </xf>
    <xf numFmtId="0" fontId="72" fillId="0" borderId="230" xfId="0" applyFont="1" applyBorder="1" applyAlignment="1">
      <alignment horizontal="center" vertical="center" wrapText="1"/>
    </xf>
    <xf numFmtId="0" fontId="76" fillId="0" borderId="230" xfId="0" applyFont="1" applyBorder="1" applyAlignment="1">
      <alignment horizontal="center" vertical="center" wrapText="1"/>
    </xf>
    <xf numFmtId="0" fontId="76" fillId="23" borderId="230" xfId="0" applyFont="1" applyFill="1" applyBorder="1" applyAlignment="1">
      <alignment horizontal="center" vertical="center" wrapText="1"/>
    </xf>
    <xf numFmtId="0" fontId="69" fillId="0" borderId="0" xfId="0" applyFont="1" applyAlignment="1">
      <alignment horizontal="center" vertical="center"/>
    </xf>
    <xf numFmtId="0" fontId="30" fillId="0" borderId="0" xfId="0" applyFont="1" applyAlignment="1">
      <alignment horizontal="center" vertical="center"/>
    </xf>
    <xf numFmtId="0" fontId="79" fillId="0" borderId="0" xfId="0" applyFont="1" applyAlignment="1">
      <alignment horizontal="center" vertical="center"/>
    </xf>
    <xf numFmtId="0" fontId="70" fillId="0" borderId="0" xfId="0" applyFont="1" applyAlignment="1">
      <alignment horizontal="center" vertical="center"/>
    </xf>
    <xf numFmtId="0" fontId="72" fillId="23" borderId="231" xfId="0" applyFont="1" applyFill="1" applyBorder="1" applyAlignment="1">
      <alignment horizontal="center" vertical="center" wrapText="1"/>
    </xf>
    <xf numFmtId="0" fontId="70" fillId="23" borderId="0" xfId="0" applyFont="1" applyFill="1" applyBorder="1" applyAlignment="1">
      <alignment horizontal="center" vertical="center" wrapText="1"/>
    </xf>
    <xf numFmtId="0" fontId="69" fillId="9" borderId="241" xfId="0" applyFont="1" applyFill="1" applyBorder="1" applyAlignment="1">
      <alignment vertical="center" wrapText="1"/>
    </xf>
    <xf numFmtId="0" fontId="72" fillId="0" borderId="231" xfId="0" applyFont="1" applyBorder="1" applyAlignment="1">
      <alignment horizontal="center" vertical="center" wrapText="1"/>
    </xf>
    <xf numFmtId="0" fontId="73" fillId="0" borderId="0" xfId="0" applyFont="1" applyBorder="1" applyAlignment="1">
      <alignment horizontal="center" vertical="center" wrapText="1"/>
    </xf>
    <xf numFmtId="0" fontId="69" fillId="0" borderId="240" xfId="0" applyFont="1" applyBorder="1" applyAlignment="1">
      <alignment horizontal="left" vertical="center" wrapText="1"/>
    </xf>
    <xf numFmtId="0" fontId="30" fillId="4" borderId="18" xfId="0" applyFont="1" applyFill="1" applyBorder="1" applyAlignment="1" applyProtection="1">
      <alignment horizontal="center" vertical="center"/>
      <protection locked="0"/>
    </xf>
    <xf numFmtId="0" fontId="33" fillId="21" borderId="157" xfId="0" applyFont="1" applyFill="1" applyBorder="1" applyAlignment="1" applyProtection="1">
      <alignment horizontal="center" vertical="center" wrapText="1"/>
      <protection locked="0"/>
    </xf>
    <xf numFmtId="0" fontId="33" fillId="21" borderId="161" xfId="0" applyFont="1" applyFill="1" applyBorder="1" applyAlignment="1" applyProtection="1">
      <alignment horizontal="center" vertical="center" wrapText="1"/>
      <protection locked="0"/>
    </xf>
    <xf numFmtId="0" fontId="33" fillId="20" borderId="157" xfId="0" applyFont="1" applyFill="1" applyBorder="1" applyAlignment="1" applyProtection="1">
      <alignment horizontal="center" vertical="center" wrapText="1"/>
      <protection locked="0"/>
    </xf>
    <xf numFmtId="0" fontId="33" fillId="20" borderId="161" xfId="0" applyFont="1" applyFill="1" applyBorder="1" applyAlignment="1" applyProtection="1">
      <alignment horizontal="center" vertical="center" wrapText="1"/>
      <protection locked="0"/>
    </xf>
    <xf numFmtId="0" fontId="11" fillId="12" borderId="209" xfId="0" applyFont="1" applyFill="1" applyBorder="1" applyAlignment="1" applyProtection="1">
      <alignment horizontal="center" vertical="center" wrapText="1"/>
    </xf>
    <xf numFmtId="3" fontId="33" fillId="20" borderId="34" xfId="0" applyNumberFormat="1" applyFont="1" applyFill="1" applyBorder="1" applyAlignment="1" applyProtection="1">
      <alignment horizontal="right" vertical="center"/>
    </xf>
    <xf numFmtId="3" fontId="33" fillId="20" borderId="35" xfId="0" applyNumberFormat="1" applyFont="1" applyFill="1" applyBorder="1" applyAlignment="1" applyProtection="1">
      <alignment horizontal="right" vertical="center"/>
    </xf>
    <xf numFmtId="0" fontId="11" fillId="0" borderId="0" xfId="0" applyFont="1" applyAlignment="1" applyProtection="1">
      <alignment horizontal="center" vertical="center"/>
      <protection locked="0"/>
    </xf>
    <xf numFmtId="0" fontId="4" fillId="7" borderId="54" xfId="0" applyFont="1" applyFill="1" applyBorder="1" applyAlignment="1" applyProtection="1">
      <alignment horizontal="left" vertical="center" wrapText="1"/>
      <protection locked="0"/>
    </xf>
    <xf numFmtId="3" fontId="11" fillId="7" borderId="52" xfId="0" applyNumberFormat="1" applyFont="1" applyFill="1" applyBorder="1" applyAlignment="1" applyProtection="1">
      <alignment horizontal="center" vertical="center"/>
      <protection locked="0"/>
    </xf>
    <xf numFmtId="3" fontId="11" fillId="7" borderId="46" xfId="0" applyNumberFormat="1" applyFont="1" applyFill="1" applyBorder="1" applyAlignment="1" applyProtection="1">
      <alignment horizontal="center" vertical="center"/>
      <protection locked="0"/>
    </xf>
    <xf numFmtId="3" fontId="11" fillId="7" borderId="55" xfId="0" applyNumberFormat="1" applyFont="1" applyFill="1" applyBorder="1" applyAlignment="1" applyProtection="1">
      <alignment horizontal="center" vertical="center"/>
      <protection locked="0"/>
    </xf>
    <xf numFmtId="3" fontId="11" fillId="7" borderId="56" xfId="0" applyNumberFormat="1" applyFont="1" applyFill="1" applyBorder="1" applyAlignment="1" applyProtection="1">
      <alignment horizontal="center" vertical="center"/>
      <protection locked="0"/>
    </xf>
    <xf numFmtId="0" fontId="11" fillId="0" borderId="0" xfId="0" applyFont="1" applyAlignment="1" applyProtection="1">
      <alignment horizontal="center"/>
      <protection locked="0"/>
    </xf>
    <xf numFmtId="0" fontId="4" fillId="20" borderId="54" xfId="0" applyFont="1" applyFill="1" applyBorder="1" applyAlignment="1" applyProtection="1">
      <alignment horizontal="left" vertical="center" wrapText="1"/>
      <protection locked="0"/>
    </xf>
    <xf numFmtId="3" fontId="11" fillId="20" borderId="49" xfId="0" applyNumberFormat="1" applyFont="1" applyFill="1" applyBorder="1" applyAlignment="1" applyProtection="1">
      <alignment horizontal="center" vertical="center"/>
      <protection locked="0"/>
    </xf>
    <xf numFmtId="3" fontId="11" fillId="20" borderId="46" xfId="0" applyNumberFormat="1" applyFont="1" applyFill="1" applyBorder="1" applyAlignment="1" applyProtection="1">
      <alignment horizontal="center" vertical="center"/>
      <protection locked="0"/>
    </xf>
    <xf numFmtId="3" fontId="11" fillId="20" borderId="55" xfId="0" applyNumberFormat="1" applyFont="1" applyFill="1" applyBorder="1" applyAlignment="1" applyProtection="1">
      <alignment horizontal="center" vertical="center"/>
      <protection locked="0"/>
    </xf>
    <xf numFmtId="3" fontId="11" fillId="20" borderId="85" xfId="0" applyNumberFormat="1" applyFont="1" applyFill="1" applyBorder="1" applyAlignment="1" applyProtection="1">
      <alignment horizontal="center" vertical="center"/>
      <protection locked="0"/>
    </xf>
    <xf numFmtId="3" fontId="11" fillId="20" borderId="14" xfId="0" applyNumberFormat="1" applyFont="1" applyFill="1" applyBorder="1" applyAlignment="1" applyProtection="1">
      <alignment horizontal="center" vertical="center"/>
      <protection locked="0"/>
    </xf>
    <xf numFmtId="3" fontId="11" fillId="20" borderId="21" xfId="0" applyNumberFormat="1" applyFont="1" applyFill="1" applyBorder="1" applyAlignment="1" applyProtection="1">
      <alignment horizontal="center" vertical="center"/>
      <protection locked="0"/>
    </xf>
    <xf numFmtId="3" fontId="11" fillId="20" borderId="93" xfId="0" applyNumberFormat="1" applyFont="1" applyFill="1" applyBorder="1" applyAlignment="1" applyProtection="1">
      <alignment horizontal="center" vertical="center"/>
      <protection locked="0"/>
    </xf>
    <xf numFmtId="0" fontId="0" fillId="20" borderId="0" xfId="0" applyFill="1" applyProtection="1">
      <protection locked="0"/>
    </xf>
    <xf numFmtId="0" fontId="4" fillId="21" borderId="54" xfId="0" applyFont="1" applyFill="1" applyBorder="1" applyAlignment="1" applyProtection="1">
      <alignment horizontal="left" vertical="center" wrapText="1"/>
      <protection locked="0"/>
    </xf>
    <xf numFmtId="3" fontId="11" fillId="21" borderId="49" xfId="0" applyNumberFormat="1" applyFont="1" applyFill="1" applyBorder="1" applyAlignment="1" applyProtection="1">
      <alignment horizontal="center" vertical="center"/>
      <protection locked="0"/>
    </xf>
    <xf numFmtId="3" fontId="11" fillId="21" borderId="46" xfId="0" applyNumberFormat="1" applyFont="1" applyFill="1" applyBorder="1" applyAlignment="1" applyProtection="1">
      <alignment horizontal="center" vertical="center"/>
      <protection locked="0"/>
    </xf>
    <xf numFmtId="3" fontId="11" fillId="21" borderId="55" xfId="0" applyNumberFormat="1" applyFont="1" applyFill="1" applyBorder="1" applyAlignment="1" applyProtection="1">
      <alignment horizontal="center" vertical="center"/>
      <protection locked="0"/>
    </xf>
    <xf numFmtId="3" fontId="11" fillId="21" borderId="56" xfId="0" applyNumberFormat="1" applyFont="1" applyFill="1" applyBorder="1" applyAlignment="1" applyProtection="1">
      <alignment horizontal="center" vertical="center"/>
      <protection locked="0"/>
    </xf>
    <xf numFmtId="3" fontId="11" fillId="21" borderId="52" xfId="0" applyNumberFormat="1" applyFont="1" applyFill="1" applyBorder="1" applyAlignment="1" applyProtection="1">
      <alignment horizontal="center" vertical="center"/>
      <protection locked="0"/>
    </xf>
    <xf numFmtId="0" fontId="0" fillId="21" borderId="0" xfId="0" applyFill="1" applyBorder="1" applyProtection="1">
      <protection locked="0"/>
    </xf>
    <xf numFmtId="3" fontId="11" fillId="6" borderId="52" xfId="0" applyNumberFormat="1" applyFont="1" applyFill="1" applyBorder="1" applyAlignment="1" applyProtection="1">
      <alignment horizontal="center" vertical="center"/>
      <protection locked="0"/>
    </xf>
    <xf numFmtId="3" fontId="11" fillId="6" borderId="85" xfId="0" applyNumberFormat="1" applyFont="1" applyFill="1" applyBorder="1" applyAlignment="1" applyProtection="1">
      <alignment horizontal="center" vertical="center"/>
      <protection locked="0"/>
    </xf>
    <xf numFmtId="3" fontId="11" fillId="6" borderId="46" xfId="0" applyNumberFormat="1" applyFont="1" applyFill="1" applyBorder="1" applyAlignment="1" applyProtection="1">
      <alignment horizontal="center" vertical="center"/>
      <protection locked="0"/>
    </xf>
    <xf numFmtId="3" fontId="11" fillId="6" borderId="82" xfId="0" applyNumberFormat="1" applyFont="1" applyFill="1" applyBorder="1" applyAlignment="1" applyProtection="1">
      <alignment horizontal="center" vertical="center"/>
      <protection locked="0"/>
    </xf>
    <xf numFmtId="3" fontId="33" fillId="20" borderId="96" xfId="0" applyNumberFormat="1" applyFont="1" applyFill="1" applyBorder="1" applyAlignment="1" applyProtection="1">
      <alignment horizontal="right" vertical="center"/>
      <protection locked="0"/>
    </xf>
    <xf numFmtId="3" fontId="33" fillId="20" borderId="63" xfId="0" applyNumberFormat="1" applyFont="1" applyFill="1" applyBorder="1" applyAlignment="1" applyProtection="1">
      <alignment horizontal="right" vertical="center"/>
      <protection locked="0"/>
    </xf>
    <xf numFmtId="3" fontId="33" fillId="20" borderId="21" xfId="0" applyNumberFormat="1" applyFont="1" applyFill="1" applyBorder="1" applyAlignment="1" applyProtection="1">
      <alignment horizontal="right" vertical="center"/>
      <protection locked="0"/>
    </xf>
    <xf numFmtId="3" fontId="33" fillId="20" borderId="93" xfId="0" applyNumberFormat="1" applyFont="1" applyFill="1" applyBorder="1" applyAlignment="1" applyProtection="1">
      <alignment horizontal="right" vertical="center"/>
      <protection locked="0"/>
    </xf>
    <xf numFmtId="3" fontId="33" fillId="20" borderId="14" xfId="0" applyNumberFormat="1" applyFont="1" applyFill="1" applyBorder="1" applyAlignment="1" applyProtection="1">
      <alignment horizontal="right" vertical="center"/>
      <protection locked="0"/>
    </xf>
    <xf numFmtId="3" fontId="33" fillId="20" borderId="6" xfId="0" applyNumberFormat="1" applyFont="1" applyFill="1" applyBorder="1" applyAlignment="1" applyProtection="1">
      <alignment horizontal="right" vertical="center"/>
      <protection locked="0"/>
    </xf>
    <xf numFmtId="3" fontId="33" fillId="21" borderId="96" xfId="0" applyNumberFormat="1" applyFont="1" applyFill="1" applyBorder="1" applyAlignment="1" applyProtection="1">
      <alignment horizontal="right" vertical="center"/>
      <protection locked="0"/>
    </xf>
    <xf numFmtId="3" fontId="33" fillId="21" borderId="63" xfId="0" applyNumberFormat="1" applyFont="1" applyFill="1" applyBorder="1" applyAlignment="1" applyProtection="1">
      <alignment horizontal="right" vertical="center"/>
      <protection locked="0"/>
    </xf>
    <xf numFmtId="3" fontId="33" fillId="21" borderId="21" xfId="0" applyNumberFormat="1" applyFont="1" applyFill="1" applyBorder="1" applyAlignment="1" applyProtection="1">
      <alignment horizontal="right" vertical="center"/>
      <protection locked="0"/>
    </xf>
    <xf numFmtId="3" fontId="33" fillId="21" borderId="93" xfId="0" applyNumberFormat="1" applyFont="1" applyFill="1" applyBorder="1" applyAlignment="1" applyProtection="1">
      <alignment horizontal="right" vertical="center"/>
      <protection locked="0"/>
    </xf>
    <xf numFmtId="3" fontId="33" fillId="20" borderId="50" xfId="0" applyNumberFormat="1" applyFont="1" applyFill="1" applyBorder="1" applyAlignment="1" applyProtection="1">
      <alignment horizontal="right" vertical="center"/>
      <protection locked="0"/>
    </xf>
    <xf numFmtId="3" fontId="33" fillId="20" borderId="8" xfId="0" applyNumberFormat="1" applyFont="1" applyFill="1" applyBorder="1" applyAlignment="1" applyProtection="1">
      <alignment horizontal="right" vertical="center"/>
      <protection locked="0"/>
    </xf>
    <xf numFmtId="3" fontId="33" fillId="20" borderId="22" xfId="0" applyNumberFormat="1" applyFont="1" applyFill="1" applyBorder="1" applyAlignment="1" applyProtection="1">
      <alignment horizontal="right" vertical="center"/>
      <protection locked="0"/>
    </xf>
    <xf numFmtId="3" fontId="33" fillId="21" borderId="50" xfId="0" applyNumberFormat="1" applyFont="1" applyFill="1" applyBorder="1" applyAlignment="1" applyProtection="1">
      <alignment horizontal="right" vertical="center"/>
      <protection locked="0"/>
    </xf>
    <xf numFmtId="3" fontId="33" fillId="21" borderId="8" xfId="0" applyNumberFormat="1" applyFont="1" applyFill="1" applyBorder="1" applyAlignment="1" applyProtection="1">
      <alignment horizontal="right" vertical="center"/>
      <protection locked="0"/>
    </xf>
    <xf numFmtId="3" fontId="33" fillId="21" borderId="22" xfId="0" applyNumberFormat="1" applyFont="1" applyFill="1" applyBorder="1" applyAlignment="1" applyProtection="1">
      <alignment horizontal="right" vertical="center"/>
      <protection locked="0"/>
    </xf>
    <xf numFmtId="3" fontId="33" fillId="20" borderId="214" xfId="0" applyNumberFormat="1" applyFont="1" applyFill="1" applyBorder="1" applyAlignment="1" applyProtection="1">
      <alignment horizontal="right" vertical="center"/>
      <protection locked="0"/>
    </xf>
    <xf numFmtId="3" fontId="33" fillId="21" borderId="214" xfId="0" applyNumberFormat="1" applyFont="1" applyFill="1" applyBorder="1" applyAlignment="1" applyProtection="1">
      <alignment horizontal="right" vertical="center"/>
      <protection locked="0"/>
    </xf>
    <xf numFmtId="0" fontId="5" fillId="21" borderId="0" xfId="0" applyFont="1" applyFill="1" applyBorder="1" applyAlignment="1" applyProtection="1">
      <alignment horizontal="center" vertical="center" wrapText="1"/>
      <protection locked="0"/>
    </xf>
    <xf numFmtId="3" fontId="33" fillId="21" borderId="152" xfId="0" applyNumberFormat="1" applyFont="1" applyFill="1" applyBorder="1" applyAlignment="1" applyProtection="1">
      <alignment horizontal="right" vertical="center"/>
      <protection locked="0"/>
    </xf>
    <xf numFmtId="3" fontId="11" fillId="6" borderId="90" xfId="0" applyNumberFormat="1" applyFont="1" applyFill="1" applyBorder="1" applyAlignment="1" applyProtection="1">
      <alignment vertical="center"/>
      <protection locked="0"/>
    </xf>
    <xf numFmtId="3" fontId="11" fillId="6" borderId="89" xfId="0" applyNumberFormat="1" applyFont="1" applyFill="1" applyBorder="1" applyAlignment="1" applyProtection="1">
      <alignment vertical="center"/>
      <protection locked="0"/>
    </xf>
    <xf numFmtId="3" fontId="11" fillId="6" borderId="80" xfId="0" applyNumberFormat="1" applyFont="1" applyFill="1" applyBorder="1" applyAlignment="1" applyProtection="1">
      <alignment vertical="center"/>
      <protection locked="0"/>
    </xf>
    <xf numFmtId="3" fontId="33" fillId="20" borderId="52" xfId="0" applyNumberFormat="1" applyFont="1" applyFill="1" applyBorder="1" applyAlignment="1" applyProtection="1">
      <alignment horizontal="right" vertical="center"/>
      <protection locked="0"/>
    </xf>
    <xf numFmtId="3" fontId="33" fillId="20" borderId="89" xfId="0" applyNumberFormat="1" applyFont="1" applyFill="1" applyBorder="1" applyAlignment="1" applyProtection="1">
      <alignment vertical="center"/>
      <protection locked="0"/>
    </xf>
    <xf numFmtId="3" fontId="33" fillId="20" borderId="80" xfId="0" applyNumberFormat="1" applyFont="1" applyFill="1" applyBorder="1" applyAlignment="1" applyProtection="1">
      <alignment vertical="center"/>
      <protection locked="0"/>
    </xf>
    <xf numFmtId="3" fontId="33" fillId="20" borderId="90" xfId="0" applyNumberFormat="1" applyFont="1" applyFill="1" applyBorder="1" applyAlignment="1" applyProtection="1">
      <alignment vertical="center"/>
      <protection locked="0"/>
    </xf>
    <xf numFmtId="0" fontId="11" fillId="20" borderId="0" xfId="0" applyFont="1" applyFill="1" applyAlignment="1" applyProtection="1">
      <alignment horizontal="center"/>
      <protection locked="0"/>
    </xf>
    <xf numFmtId="0" fontId="4" fillId="21" borderId="27" xfId="0" applyFont="1" applyFill="1" applyBorder="1" applyAlignment="1" applyProtection="1">
      <alignment horizontal="left" vertical="center" wrapText="1"/>
      <protection locked="0"/>
    </xf>
    <xf numFmtId="3" fontId="33" fillId="21" borderId="31" xfId="0" applyNumberFormat="1" applyFont="1" applyFill="1" applyBorder="1" applyAlignment="1" applyProtection="1">
      <alignment vertical="center"/>
      <protection locked="0"/>
    </xf>
    <xf numFmtId="3" fontId="33" fillId="21" borderId="30" xfId="0" applyNumberFormat="1" applyFont="1" applyFill="1" applyBorder="1" applyAlignment="1" applyProtection="1">
      <alignment vertical="center"/>
      <protection locked="0"/>
    </xf>
    <xf numFmtId="3" fontId="33" fillId="21" borderId="213" xfId="0" applyNumberFormat="1" applyFont="1" applyFill="1" applyBorder="1" applyAlignment="1" applyProtection="1">
      <alignment vertical="center"/>
      <protection locked="0"/>
    </xf>
    <xf numFmtId="0" fontId="11" fillId="21" borderId="0" xfId="0" applyFont="1" applyFill="1" applyAlignment="1" applyProtection="1">
      <alignment horizontal="center"/>
      <protection locked="0"/>
    </xf>
    <xf numFmtId="0" fontId="33" fillId="7" borderId="83" xfId="0" applyFont="1" applyFill="1" applyBorder="1" applyAlignment="1" applyProtection="1">
      <alignment horizontal="left" vertical="top" wrapText="1"/>
      <protection locked="0"/>
    </xf>
    <xf numFmtId="0" fontId="33" fillId="7" borderId="64" xfId="0" applyFont="1" applyFill="1" applyBorder="1" applyAlignment="1" applyProtection="1">
      <alignment horizontal="left" vertical="top" wrapText="1"/>
      <protection locked="0"/>
    </xf>
    <xf numFmtId="0" fontId="33" fillId="7" borderId="84" xfId="0" applyFont="1" applyFill="1" applyBorder="1" applyAlignment="1" applyProtection="1">
      <alignment horizontal="left" vertical="top" wrapText="1"/>
      <protection locked="0"/>
    </xf>
    <xf numFmtId="0" fontId="0" fillId="0" borderId="0" xfId="0" applyProtection="1">
      <protection locked="0"/>
    </xf>
    <xf numFmtId="0" fontId="47" fillId="0" borderId="109" xfId="0" applyFont="1" applyFill="1" applyBorder="1" applyAlignment="1" applyProtection="1">
      <alignment horizontal="left" vertical="center" wrapText="1"/>
      <protection locked="0"/>
    </xf>
    <xf numFmtId="0" fontId="8" fillId="20" borderId="0" xfId="0" applyFont="1" applyFill="1" applyBorder="1" applyAlignment="1" applyProtection="1">
      <alignment vertical="center" wrapText="1"/>
      <protection locked="0"/>
    </xf>
    <xf numFmtId="0" fontId="9" fillId="20" borderId="28" xfId="0" applyFont="1" applyFill="1" applyBorder="1" applyAlignment="1" applyProtection="1">
      <alignment horizontal="center" vertical="center" wrapText="1"/>
      <protection locked="0"/>
    </xf>
    <xf numFmtId="0" fontId="9" fillId="20" borderId="28" xfId="0" applyFont="1" applyFill="1" applyBorder="1" applyAlignment="1" applyProtection="1">
      <alignment horizontal="center" vertical="center"/>
      <protection locked="0"/>
    </xf>
    <xf numFmtId="0" fontId="8" fillId="21" borderId="0" xfId="0" applyFont="1" applyFill="1" applyBorder="1" applyAlignment="1" applyProtection="1">
      <alignment vertical="center" wrapText="1"/>
      <protection locked="0"/>
    </xf>
    <xf numFmtId="0" fontId="9" fillId="21" borderId="28" xfId="0" applyFont="1" applyFill="1" applyBorder="1" applyAlignment="1" applyProtection="1">
      <alignment horizontal="center" vertical="center" wrapText="1"/>
      <protection locked="0"/>
    </xf>
    <xf numFmtId="0" fontId="9" fillId="21" borderId="28" xfId="0" applyFont="1" applyFill="1" applyBorder="1" applyAlignment="1" applyProtection="1">
      <alignment horizontal="center" vertical="center"/>
      <protection locked="0"/>
    </xf>
    <xf numFmtId="0" fontId="47" fillId="0" borderId="3" xfId="0" applyFont="1" applyFill="1" applyBorder="1" applyAlignment="1" applyProtection="1">
      <alignment horizontal="left" vertical="center" wrapText="1"/>
      <protection locked="0"/>
    </xf>
    <xf numFmtId="0" fontId="33" fillId="20" borderId="53" xfId="0" applyFont="1" applyFill="1" applyBorder="1" applyAlignment="1" applyProtection="1">
      <alignment vertical="center" wrapText="1"/>
      <protection locked="0"/>
    </xf>
    <xf numFmtId="0" fontId="33" fillId="20" borderId="0" xfId="0" applyFont="1" applyFill="1" applyBorder="1" applyAlignment="1" applyProtection="1">
      <alignment vertical="center" wrapText="1"/>
      <protection locked="0"/>
    </xf>
    <xf numFmtId="0" fontId="33" fillId="20" borderId="61" xfId="0" applyFont="1" applyFill="1" applyBorder="1" applyAlignment="1" applyProtection="1">
      <alignment vertical="center" wrapText="1"/>
      <protection locked="0"/>
    </xf>
    <xf numFmtId="0" fontId="33" fillId="20" borderId="60" xfId="0" applyFont="1" applyFill="1" applyBorder="1" applyAlignment="1" applyProtection="1">
      <alignment vertical="center" wrapText="1"/>
      <protection locked="0"/>
    </xf>
    <xf numFmtId="0" fontId="33" fillId="20" borderId="25" xfId="0" applyFont="1" applyFill="1" applyBorder="1" applyAlignment="1" applyProtection="1">
      <alignment vertical="center" wrapText="1"/>
      <protection locked="0"/>
    </xf>
    <xf numFmtId="0" fontId="33" fillId="21" borderId="53" xfId="0" applyFont="1" applyFill="1" applyBorder="1" applyAlignment="1" applyProtection="1">
      <alignment vertical="center" wrapText="1"/>
      <protection locked="0"/>
    </xf>
    <xf numFmtId="0" fontId="33" fillId="21" borderId="0" xfId="0" applyFont="1" applyFill="1" applyBorder="1" applyAlignment="1" applyProtection="1">
      <alignment vertical="center" wrapText="1"/>
      <protection locked="0"/>
    </xf>
    <xf numFmtId="0" fontId="33" fillId="21" borderId="61" xfId="0" applyFont="1" applyFill="1" applyBorder="1" applyAlignment="1" applyProtection="1">
      <alignment vertical="center" wrapText="1"/>
      <protection locked="0"/>
    </xf>
    <xf numFmtId="0" fontId="33" fillId="21" borderId="60" xfId="0" applyFont="1" applyFill="1" applyBorder="1" applyAlignment="1" applyProtection="1">
      <alignment vertical="center" wrapText="1"/>
      <protection locked="0"/>
    </xf>
    <xf numFmtId="0" fontId="33" fillId="21" borderId="25" xfId="0" applyFont="1" applyFill="1" applyBorder="1" applyAlignment="1" applyProtection="1">
      <alignment vertical="center" wrapText="1"/>
      <protection locked="0"/>
    </xf>
    <xf numFmtId="0" fontId="47" fillId="0" borderId="110" xfId="0" applyFont="1" applyFill="1" applyBorder="1" applyAlignment="1" applyProtection="1">
      <alignment horizontal="left" vertical="center" wrapText="1"/>
      <protection locked="0"/>
    </xf>
    <xf numFmtId="0" fontId="33" fillId="20" borderId="185" xfId="0" applyFont="1" applyFill="1" applyBorder="1" applyAlignment="1" applyProtection="1">
      <alignment vertical="center" wrapText="1"/>
      <protection locked="0"/>
    </xf>
    <xf numFmtId="0" fontId="5" fillId="20" borderId="10" xfId="0" applyFont="1" applyFill="1" applyBorder="1" applyAlignment="1" applyProtection="1">
      <alignment horizontal="center" vertical="center" wrapText="1"/>
      <protection locked="0"/>
    </xf>
    <xf numFmtId="0" fontId="5" fillId="20" borderId="24" xfId="0" applyFont="1" applyFill="1" applyBorder="1" applyAlignment="1" applyProtection="1">
      <alignment horizontal="center" vertical="center" wrapText="1"/>
      <protection locked="0"/>
    </xf>
    <xf numFmtId="0" fontId="33" fillId="21" borderId="185" xfId="0" applyFont="1" applyFill="1" applyBorder="1" applyAlignment="1" applyProtection="1">
      <alignment vertical="center" wrapText="1"/>
      <protection locked="0"/>
    </xf>
    <xf numFmtId="0" fontId="5" fillId="21" borderId="10" xfId="0" applyFont="1" applyFill="1" applyBorder="1" applyAlignment="1" applyProtection="1">
      <alignment horizontal="center" vertical="center" wrapText="1"/>
      <protection locked="0"/>
    </xf>
    <xf numFmtId="0" fontId="5" fillId="21" borderId="24" xfId="0" applyFont="1" applyFill="1" applyBorder="1" applyAlignment="1" applyProtection="1">
      <alignment horizontal="center" vertical="center" wrapText="1"/>
      <protection locked="0"/>
    </xf>
    <xf numFmtId="0" fontId="5" fillId="21" borderId="145" xfId="0" applyFont="1" applyFill="1" applyBorder="1" applyAlignment="1" applyProtection="1">
      <alignment horizontal="center" vertical="center" wrapText="1"/>
      <protection locked="0"/>
    </xf>
    <xf numFmtId="0" fontId="5" fillId="21" borderId="48" xfId="0" applyFont="1" applyFill="1" applyBorder="1" applyAlignment="1" applyProtection="1">
      <alignment horizontal="center" vertical="center" wrapText="1"/>
      <protection locked="0"/>
    </xf>
    <xf numFmtId="0" fontId="0" fillId="0" borderId="0" xfId="0" applyFont="1" applyProtection="1">
      <protection locked="0"/>
    </xf>
    <xf numFmtId="0" fontId="47" fillId="20" borderId="0" xfId="0" applyFont="1" applyFill="1" applyBorder="1" applyAlignment="1" applyProtection="1">
      <alignment horizontal="left" vertical="center" wrapText="1"/>
      <protection locked="0"/>
    </xf>
    <xf numFmtId="0" fontId="47" fillId="21" borderId="0" xfId="0" applyFont="1" applyFill="1" applyBorder="1" applyAlignment="1" applyProtection="1">
      <alignment horizontal="left" vertical="center" wrapText="1"/>
      <protection locked="0"/>
    </xf>
    <xf numFmtId="0" fontId="0" fillId="21" borderId="0" xfId="0" applyFill="1" applyProtection="1">
      <protection locked="0"/>
    </xf>
    <xf numFmtId="0" fontId="33" fillId="20" borderId="107" xfId="0" applyFont="1" applyFill="1" applyBorder="1" applyAlignment="1" applyProtection="1">
      <alignment horizontal="center" vertical="center" wrapText="1"/>
      <protection locked="0"/>
    </xf>
    <xf numFmtId="0" fontId="33" fillId="20" borderId="19" xfId="0" applyFont="1" applyFill="1" applyBorder="1" applyAlignment="1" applyProtection="1">
      <alignment horizontal="center" vertical="center" wrapText="1"/>
      <protection locked="0"/>
    </xf>
    <xf numFmtId="0" fontId="33" fillId="20" borderId="13" xfId="0" applyFont="1" applyFill="1" applyBorder="1" applyAlignment="1" applyProtection="1">
      <alignment horizontal="center" vertical="center" wrapText="1"/>
      <protection locked="0"/>
    </xf>
    <xf numFmtId="0" fontId="33" fillId="20" borderId="24" xfId="0" applyFont="1" applyFill="1" applyBorder="1" applyAlignment="1" applyProtection="1">
      <alignment horizontal="center" vertical="center" wrapText="1"/>
      <protection locked="0"/>
    </xf>
    <xf numFmtId="0" fontId="33" fillId="20" borderId="11" xfId="0" applyFont="1" applyFill="1" applyBorder="1" applyAlignment="1" applyProtection="1">
      <alignment horizontal="center" vertical="center" wrapText="1"/>
      <protection locked="0"/>
    </xf>
    <xf numFmtId="0" fontId="33" fillId="20" borderId="108" xfId="0" applyFont="1" applyFill="1" applyBorder="1" applyAlignment="1" applyProtection="1">
      <alignment horizontal="center" vertical="center" wrapText="1"/>
      <protection locked="0"/>
    </xf>
    <xf numFmtId="0" fontId="33" fillId="21" borderId="107" xfId="0" applyFont="1" applyFill="1" applyBorder="1" applyAlignment="1" applyProtection="1">
      <alignment horizontal="center" vertical="center" wrapText="1"/>
      <protection locked="0"/>
    </xf>
    <xf numFmtId="0" fontId="33" fillId="21" borderId="19" xfId="0" applyFont="1" applyFill="1" applyBorder="1" applyAlignment="1" applyProtection="1">
      <alignment horizontal="center" vertical="center" wrapText="1"/>
      <protection locked="0"/>
    </xf>
    <xf numFmtId="0" fontId="33" fillId="21" borderId="13" xfId="0" applyFont="1" applyFill="1" applyBorder="1" applyAlignment="1" applyProtection="1">
      <alignment horizontal="center" vertical="center" wrapText="1"/>
      <protection locked="0"/>
    </xf>
    <xf numFmtId="0" fontId="33" fillId="21" borderId="24" xfId="0" applyFont="1" applyFill="1" applyBorder="1" applyAlignment="1" applyProtection="1">
      <alignment horizontal="center" vertical="center" wrapText="1"/>
      <protection locked="0"/>
    </xf>
    <xf numFmtId="0" fontId="33" fillId="21" borderId="11" xfId="0" applyFont="1" applyFill="1" applyBorder="1" applyAlignment="1" applyProtection="1">
      <alignment horizontal="center" vertical="center" wrapText="1"/>
      <protection locked="0"/>
    </xf>
    <xf numFmtId="0" fontId="33" fillId="21" borderId="108" xfId="0" applyFont="1" applyFill="1" applyBorder="1" applyAlignment="1" applyProtection="1">
      <alignment horizontal="center" vertical="center" wrapText="1"/>
      <protection locked="0"/>
    </xf>
    <xf numFmtId="0" fontId="8" fillId="20" borderId="53" xfId="0" applyFont="1" applyFill="1" applyBorder="1" applyAlignment="1" applyProtection="1">
      <alignment vertical="center" wrapText="1"/>
      <protection locked="0"/>
    </xf>
    <xf numFmtId="0" fontId="0" fillId="20" borderId="159" xfId="0" applyFill="1" applyBorder="1" applyProtection="1">
      <protection locked="0"/>
    </xf>
    <xf numFmtId="0" fontId="8" fillId="21" borderId="53" xfId="0" applyFont="1" applyFill="1" applyBorder="1" applyAlignment="1" applyProtection="1">
      <alignment vertical="center" wrapText="1"/>
      <protection locked="0"/>
    </xf>
    <xf numFmtId="0" fontId="0" fillId="20" borderId="53" xfId="0" applyFill="1" applyBorder="1" applyProtection="1">
      <protection locked="0"/>
    </xf>
    <xf numFmtId="0" fontId="0" fillId="20" borderId="62" xfId="0" applyFill="1" applyBorder="1" applyProtection="1">
      <protection locked="0"/>
    </xf>
    <xf numFmtId="0" fontId="0" fillId="20" borderId="212" xfId="0" applyFill="1" applyBorder="1" applyProtection="1">
      <protection locked="0"/>
    </xf>
    <xf numFmtId="0" fontId="33" fillId="21" borderId="62" xfId="0" applyFont="1" applyFill="1" applyBorder="1" applyAlignment="1" applyProtection="1">
      <alignment vertical="center" wrapText="1"/>
      <protection locked="0"/>
    </xf>
    <xf numFmtId="0" fontId="33" fillId="21" borderId="159" xfId="0" applyFont="1" applyFill="1" applyBorder="1" applyAlignment="1" applyProtection="1">
      <alignment vertical="center" wrapText="1"/>
      <protection locked="0"/>
    </xf>
    <xf numFmtId="0" fontId="33" fillId="21" borderId="140" xfId="0" applyFont="1" applyFill="1" applyBorder="1" applyAlignment="1" applyProtection="1">
      <alignment vertical="center" wrapText="1"/>
      <protection locked="0"/>
    </xf>
    <xf numFmtId="0" fontId="33" fillId="21" borderId="212" xfId="0" applyFont="1" applyFill="1" applyBorder="1" applyAlignment="1" applyProtection="1">
      <alignment vertical="center" wrapText="1"/>
      <protection locked="0"/>
    </xf>
    <xf numFmtId="0" fontId="8" fillId="20" borderId="185" xfId="0" applyFont="1" applyFill="1" applyBorder="1" applyAlignment="1" applyProtection="1">
      <alignment vertical="center" wrapText="1"/>
      <protection locked="0"/>
    </xf>
    <xf numFmtId="0" fontId="47" fillId="20" borderId="184" xfId="0" applyFont="1" applyFill="1" applyBorder="1" applyAlignment="1" applyProtection="1">
      <alignment vertical="center" wrapText="1"/>
      <protection locked="0"/>
    </xf>
    <xf numFmtId="0" fontId="47" fillId="20" borderId="20" xfId="0" applyFont="1" applyFill="1" applyBorder="1" applyAlignment="1" applyProtection="1">
      <alignment vertical="center" wrapText="1"/>
      <protection locked="0"/>
    </xf>
    <xf numFmtId="0" fontId="8" fillId="21" borderId="185" xfId="0" applyFont="1" applyFill="1" applyBorder="1" applyAlignment="1" applyProtection="1">
      <alignment vertical="center" wrapText="1"/>
      <protection locked="0"/>
    </xf>
    <xf numFmtId="0" fontId="47" fillId="21" borderId="184" xfId="0" applyFont="1" applyFill="1" applyBorder="1" applyAlignment="1" applyProtection="1">
      <alignment vertical="center" wrapText="1"/>
      <protection locked="0"/>
    </xf>
    <xf numFmtId="0" fontId="47" fillId="21" borderId="20" xfId="0" applyFont="1" applyFill="1" applyBorder="1" applyAlignment="1" applyProtection="1">
      <alignment vertical="center" wrapText="1"/>
      <protection locked="0"/>
    </xf>
    <xf numFmtId="0" fontId="33" fillId="21" borderId="187" xfId="0" applyFont="1" applyFill="1" applyBorder="1" applyAlignment="1" applyProtection="1">
      <alignment vertical="center" wrapText="1"/>
      <protection locked="0"/>
    </xf>
    <xf numFmtId="0" fontId="5" fillId="21" borderId="11" xfId="0" applyFont="1" applyFill="1" applyBorder="1" applyAlignment="1" applyProtection="1">
      <alignment horizontal="center" vertical="center" wrapText="1"/>
      <protection locked="0"/>
    </xf>
    <xf numFmtId="0" fontId="47" fillId="0" borderId="92" xfId="0" applyFont="1" applyFill="1" applyBorder="1" applyAlignment="1" applyProtection="1">
      <alignment horizontal="left" vertical="center" wrapText="1"/>
      <protection locked="0"/>
    </xf>
    <xf numFmtId="0" fontId="33" fillId="7" borderId="86" xfId="0" applyFont="1" applyFill="1" applyBorder="1" applyAlignment="1" applyProtection="1">
      <alignment vertical="top" wrapText="1"/>
      <protection locked="0"/>
    </xf>
    <xf numFmtId="0" fontId="33" fillId="20" borderId="0" xfId="0" applyFont="1" applyFill="1" applyBorder="1" applyAlignment="1" applyProtection="1">
      <alignment vertical="center"/>
      <protection locked="0"/>
    </xf>
    <xf numFmtId="0" fontId="9" fillId="20" borderId="0" xfId="0" applyFont="1" applyFill="1" applyBorder="1" applyAlignment="1" applyProtection="1">
      <alignment horizontal="center" vertical="center" wrapText="1"/>
      <protection locked="0"/>
    </xf>
    <xf numFmtId="0" fontId="33" fillId="21" borderId="0" xfId="0" applyFont="1" applyFill="1" applyBorder="1" applyAlignment="1" applyProtection="1">
      <alignment vertical="center"/>
      <protection locked="0"/>
    </xf>
    <xf numFmtId="0" fontId="9" fillId="21" borderId="0" xfId="0" applyFont="1" applyFill="1" applyBorder="1" applyAlignment="1" applyProtection="1">
      <alignment horizontal="center" vertical="center" wrapText="1"/>
      <protection locked="0"/>
    </xf>
    <xf numFmtId="0" fontId="47" fillId="0" borderId="42" xfId="0" applyFont="1" applyFill="1" applyBorder="1" applyAlignment="1" applyProtection="1">
      <alignment horizontal="left" vertical="center" wrapText="1"/>
      <protection locked="0"/>
    </xf>
    <xf numFmtId="0" fontId="33" fillId="7" borderId="87" xfId="0" applyFont="1" applyFill="1" applyBorder="1" applyAlignment="1" applyProtection="1">
      <alignment vertical="top" wrapText="1"/>
      <protection locked="0"/>
    </xf>
    <xf numFmtId="0" fontId="47" fillId="0" borderId="78" xfId="0" applyFont="1" applyFill="1" applyBorder="1" applyAlignment="1" applyProtection="1">
      <alignment horizontal="left" vertical="center" wrapText="1"/>
      <protection locked="0"/>
    </xf>
    <xf numFmtId="0" fontId="33" fillId="7" borderId="88" xfId="0" applyFont="1" applyFill="1" applyBorder="1" applyAlignment="1" applyProtection="1">
      <alignment vertical="top" wrapText="1"/>
      <protection locked="0"/>
    </xf>
    <xf numFmtId="0" fontId="47" fillId="20" borderId="181" xfId="0" applyFont="1" applyFill="1" applyBorder="1" applyAlignment="1" applyProtection="1">
      <alignment horizontal="center" vertical="center" wrapText="1"/>
      <protection locked="0"/>
    </xf>
    <xf numFmtId="0" fontId="47" fillId="20" borderId="161" xfId="0" applyFont="1" applyFill="1" applyBorder="1" applyAlignment="1" applyProtection="1">
      <alignment horizontal="center" vertical="center" wrapText="1"/>
      <protection locked="0"/>
    </xf>
    <xf numFmtId="0" fontId="47" fillId="20" borderId="68" xfId="0" applyFont="1" applyFill="1" applyBorder="1" applyAlignment="1" applyProtection="1">
      <alignment horizontal="center" vertical="center" wrapText="1"/>
      <protection locked="0"/>
    </xf>
    <xf numFmtId="0" fontId="47" fillId="21" borderId="191" xfId="0" applyFont="1" applyFill="1" applyBorder="1" applyAlignment="1" applyProtection="1">
      <alignment horizontal="center" vertical="center" wrapText="1"/>
      <protection locked="0"/>
    </xf>
    <xf numFmtId="0" fontId="47" fillId="21" borderId="39" xfId="0" applyFont="1" applyFill="1" applyBorder="1" applyAlignment="1" applyProtection="1">
      <alignment horizontal="center" vertical="center" wrapText="1"/>
      <protection locked="0"/>
    </xf>
    <xf numFmtId="0" fontId="47" fillId="21" borderId="38" xfId="0" applyFont="1" applyFill="1" applyBorder="1" applyAlignment="1" applyProtection="1">
      <alignment horizontal="center" vertical="center" wrapText="1"/>
      <protection locked="0"/>
    </xf>
    <xf numFmtId="0" fontId="47" fillId="21" borderId="119" xfId="0" applyFont="1" applyFill="1" applyBorder="1" applyAlignment="1" applyProtection="1">
      <alignment horizontal="center" vertical="center" wrapText="1"/>
      <protection locked="0"/>
    </xf>
    <xf numFmtId="0" fontId="26" fillId="16" borderId="200" xfId="0" quotePrefix="1" applyFont="1" applyFill="1" applyBorder="1" applyAlignment="1" applyProtection="1">
      <alignment horizontal="center" vertical="center" wrapText="1"/>
    </xf>
    <xf numFmtId="0" fontId="26" fillId="16" borderId="94" xfId="0" quotePrefix="1" applyFont="1" applyFill="1" applyBorder="1" applyAlignment="1" applyProtection="1">
      <alignment horizontal="center" vertical="center" wrapText="1"/>
    </xf>
    <xf numFmtId="0" fontId="26" fillId="16" borderId="93" xfId="0" quotePrefix="1" applyFont="1" applyFill="1" applyBorder="1" applyAlignment="1" applyProtection="1">
      <alignment horizontal="center" vertical="center" wrapText="1"/>
    </xf>
    <xf numFmtId="0" fontId="33" fillId="7" borderId="104" xfId="0" applyNumberFormat="1" applyFont="1" applyFill="1" applyBorder="1" applyAlignment="1" applyProtection="1">
      <alignment horizontal="left" vertical="top" wrapText="1"/>
      <protection locked="0"/>
    </xf>
    <xf numFmtId="0" fontId="33" fillId="7" borderId="67" xfId="0" applyNumberFormat="1" applyFont="1" applyFill="1" applyBorder="1" applyAlignment="1" applyProtection="1">
      <alignment horizontal="left" vertical="top" wrapText="1"/>
      <protection locked="0"/>
    </xf>
    <xf numFmtId="0" fontId="33" fillId="7" borderId="66" xfId="0" applyNumberFormat="1" applyFont="1" applyFill="1" applyBorder="1" applyAlignment="1" applyProtection="1">
      <alignment horizontal="left" vertical="top" wrapText="1"/>
      <protection locked="0"/>
    </xf>
    <xf numFmtId="0" fontId="33" fillId="7" borderId="119" xfId="0" applyNumberFormat="1" applyFont="1" applyFill="1" applyBorder="1" applyAlignment="1" applyProtection="1">
      <alignment vertical="top" wrapText="1"/>
      <protection locked="0"/>
    </xf>
    <xf numFmtId="0" fontId="80" fillId="8" borderId="0" xfId="0" applyFont="1" applyFill="1" applyAlignment="1" applyProtection="1">
      <alignment horizontal="left" vertical="center"/>
    </xf>
    <xf numFmtId="0" fontId="35" fillId="16" borderId="162" xfId="0" applyNumberFormat="1" applyFont="1" applyFill="1" applyBorder="1" applyAlignment="1" applyProtection="1">
      <alignment horizontal="left" vertical="top" wrapText="1"/>
    </xf>
    <xf numFmtId="0" fontId="66" fillId="16" borderId="162" xfId="0" applyNumberFormat="1" applyFont="1" applyFill="1" applyBorder="1" applyAlignment="1" applyProtection="1">
      <alignment horizontal="left" vertical="top" wrapText="1"/>
    </xf>
    <xf numFmtId="3" fontId="33" fillId="0" borderId="8" xfId="0" applyNumberFormat="1" applyFont="1" applyFill="1" applyBorder="1" applyAlignment="1" applyProtection="1">
      <alignment horizontal="right" vertical="center" wrapText="1"/>
      <protection locked="0"/>
    </xf>
    <xf numFmtId="0" fontId="4" fillId="7" borderId="154" xfId="0" applyFont="1" applyFill="1" applyBorder="1" applyAlignment="1" applyProtection="1">
      <alignment horizontal="left" vertical="center" wrapText="1"/>
    </xf>
    <xf numFmtId="0" fontId="4" fillId="7" borderId="215" xfId="0" applyFont="1" applyFill="1" applyBorder="1" applyAlignment="1" applyProtection="1">
      <alignment horizontal="left" vertical="center" wrapText="1"/>
    </xf>
    <xf numFmtId="3" fontId="33" fillId="0" borderId="64" xfId="0" applyNumberFormat="1" applyFont="1" applyFill="1" applyBorder="1" applyAlignment="1" applyProtection="1">
      <alignment horizontal="right" vertical="center" wrapText="1"/>
      <protection locked="0"/>
    </xf>
    <xf numFmtId="0" fontId="9" fillId="0" borderId="25" xfId="0" applyFont="1" applyFill="1" applyBorder="1" applyAlignment="1" applyProtection="1">
      <alignment horizontal="center" vertical="center" wrapText="1"/>
    </xf>
    <xf numFmtId="3" fontId="35" fillId="16" borderId="8" xfId="0" applyNumberFormat="1" applyFont="1" applyFill="1" applyBorder="1" applyAlignment="1" applyProtection="1">
      <alignment vertical="center" wrapText="1"/>
    </xf>
    <xf numFmtId="0" fontId="47" fillId="0" borderId="43" xfId="0" applyFont="1" applyFill="1" applyBorder="1" applyAlignment="1" applyProtection="1">
      <alignment horizontal="left" vertical="center" wrapText="1"/>
    </xf>
    <xf numFmtId="0" fontId="26" fillId="16" borderId="8" xfId="0" quotePrefix="1" applyFont="1" applyFill="1" applyBorder="1" applyAlignment="1" applyProtection="1">
      <alignment horizontal="center" vertical="center" wrapText="1"/>
    </xf>
    <xf numFmtId="0" fontId="26" fillId="16" borderId="6" xfId="0" quotePrefix="1" applyFont="1" applyFill="1" applyBorder="1" applyAlignment="1" applyProtection="1">
      <alignment horizontal="center" vertical="center" wrapText="1"/>
    </xf>
    <xf numFmtId="3" fontId="35" fillId="16" borderId="6" xfId="0" applyNumberFormat="1" applyFont="1" applyFill="1" applyBorder="1" applyAlignment="1" applyProtection="1">
      <alignment vertical="center" wrapText="1"/>
    </xf>
    <xf numFmtId="3" fontId="33" fillId="12" borderId="8" xfId="0" applyNumberFormat="1" applyFont="1" applyFill="1" applyBorder="1" applyAlignment="1" applyProtection="1">
      <alignment horizontal="right" vertical="center" wrapText="1"/>
      <protection locked="0"/>
    </xf>
    <xf numFmtId="3" fontId="35" fillId="16" borderId="22" xfId="0" applyNumberFormat="1" applyFont="1" applyFill="1" applyBorder="1" applyAlignment="1" applyProtection="1">
      <alignment vertical="center" wrapText="1"/>
    </xf>
    <xf numFmtId="0" fontId="33" fillId="9" borderId="105" xfId="0" applyFont="1" applyFill="1" applyBorder="1" applyAlignment="1" applyProtection="1">
      <alignment horizontal="center" wrapText="1"/>
    </xf>
    <xf numFmtId="0" fontId="33" fillId="9" borderId="131" xfId="0" applyFont="1" applyFill="1" applyBorder="1" applyAlignment="1" applyProtection="1">
      <alignment horizontal="center" wrapText="1"/>
    </xf>
    <xf numFmtId="0" fontId="33" fillId="9" borderId="191" xfId="0" applyFont="1" applyFill="1" applyBorder="1" applyAlignment="1" applyProtection="1">
      <alignment horizontal="center" wrapText="1"/>
    </xf>
    <xf numFmtId="0" fontId="33" fillId="7" borderId="154" xfId="0" applyFont="1" applyFill="1" applyBorder="1" applyAlignment="1" applyProtection="1">
      <alignment horizontal="left" vertical="top" wrapText="1"/>
    </xf>
    <xf numFmtId="167" fontId="0" fillId="9" borderId="94" xfId="0" applyNumberFormat="1" applyFill="1" applyBorder="1" applyAlignment="1" applyProtection="1">
      <alignment horizontal="right" vertical="center"/>
    </xf>
    <xf numFmtId="167" fontId="0" fillId="9" borderId="136" xfId="0" applyNumberFormat="1" applyFill="1" applyBorder="1" applyAlignment="1" applyProtection="1">
      <alignment horizontal="right" vertical="center"/>
    </xf>
    <xf numFmtId="167" fontId="0" fillId="9" borderId="142" xfId="0" applyNumberFormat="1" applyFill="1" applyBorder="1" applyAlignment="1" applyProtection="1">
      <alignment horizontal="right" vertical="center"/>
    </xf>
    <xf numFmtId="0" fontId="4" fillId="7" borderId="215" xfId="0" applyFont="1" applyFill="1" applyBorder="1" applyAlignment="1" applyProtection="1">
      <alignment horizontal="left" vertical="center"/>
    </xf>
    <xf numFmtId="0" fontId="4" fillId="7" borderId="6" xfId="0" applyFont="1" applyFill="1" applyBorder="1" applyAlignment="1" applyProtection="1">
      <alignment horizontal="left" vertical="center"/>
    </xf>
    <xf numFmtId="0" fontId="4" fillId="7" borderId="154" xfId="0" applyFont="1" applyFill="1" applyBorder="1" applyAlignment="1" applyProtection="1">
      <alignment horizontal="left" vertical="center"/>
    </xf>
    <xf numFmtId="0" fontId="4" fillId="7" borderId="93" xfId="0" applyFont="1" applyFill="1" applyBorder="1" applyAlignment="1" applyProtection="1">
      <alignment horizontal="left" vertical="center"/>
    </xf>
    <xf numFmtId="0" fontId="4" fillId="7" borderId="189" xfId="0" applyFont="1" applyFill="1" applyBorder="1" applyAlignment="1" applyProtection="1">
      <alignment horizontal="left" vertical="center"/>
    </xf>
    <xf numFmtId="0" fontId="0" fillId="9" borderId="133" xfId="0" applyFill="1" applyBorder="1" applyAlignment="1" applyProtection="1">
      <alignment horizontal="left" vertical="center"/>
    </xf>
    <xf numFmtId="0" fontId="4" fillId="7" borderId="140" xfId="0" applyFont="1" applyFill="1" applyBorder="1" applyAlignment="1" applyProtection="1">
      <alignment horizontal="left" vertical="center"/>
    </xf>
    <xf numFmtId="0" fontId="0" fillId="9" borderId="141" xfId="0" applyFill="1" applyBorder="1" applyAlignment="1" applyProtection="1">
      <alignment horizontal="left" vertical="center"/>
    </xf>
    <xf numFmtId="0" fontId="34" fillId="0" borderId="121" xfId="0" applyFont="1" applyBorder="1" applyAlignment="1" applyProtection="1">
      <alignment vertical="top"/>
    </xf>
    <xf numFmtId="0" fontId="81" fillId="0" borderId="0" xfId="0" applyFont="1"/>
    <xf numFmtId="0" fontId="33" fillId="9" borderId="113" xfId="0" applyFont="1" applyFill="1" applyBorder="1" applyAlignment="1" applyProtection="1">
      <alignment horizontal="center" wrapText="1"/>
    </xf>
    <xf numFmtId="0" fontId="33" fillId="7" borderId="62" xfId="0" applyFont="1" applyFill="1" applyBorder="1" applyAlignment="1" applyProtection="1">
      <alignment horizontal="left" vertical="top" wrapText="1"/>
    </xf>
    <xf numFmtId="0" fontId="33" fillId="9" borderId="66" xfId="0" applyFont="1" applyFill="1" applyBorder="1" applyAlignment="1" applyProtection="1">
      <alignment horizontal="center" wrapText="1"/>
    </xf>
    <xf numFmtId="0" fontId="33" fillId="7" borderId="21" xfId="0" applyFont="1" applyFill="1" applyBorder="1" applyAlignment="1" applyProtection="1">
      <alignment horizontal="left" vertical="top" wrapText="1"/>
    </xf>
    <xf numFmtId="0" fontId="33" fillId="20" borderId="120" xfId="0" applyFont="1" applyFill="1" applyBorder="1" applyAlignment="1" applyProtection="1">
      <alignment horizontal="center" vertical="center"/>
    </xf>
    <xf numFmtId="3" fontId="1" fillId="20" borderId="75" xfId="0" applyNumberFormat="1" applyFont="1" applyFill="1" applyBorder="1" applyAlignment="1" applyProtection="1">
      <alignment horizontal="right" vertical="center"/>
    </xf>
    <xf numFmtId="0" fontId="33" fillId="21" borderId="120" xfId="0" applyFont="1" applyFill="1" applyBorder="1" applyAlignment="1" applyProtection="1">
      <alignment horizontal="center" vertical="center"/>
    </xf>
    <xf numFmtId="3" fontId="1" fillId="21" borderId="75" xfId="0" applyNumberFormat="1" applyFont="1" applyFill="1" applyBorder="1" applyAlignment="1" applyProtection="1">
      <alignment horizontal="right" vertical="center"/>
    </xf>
    <xf numFmtId="167" fontId="0" fillId="14" borderId="94" xfId="0" applyNumberFormat="1" applyFill="1" applyBorder="1" applyAlignment="1" applyProtection="1">
      <alignment horizontal="right" vertical="center"/>
    </xf>
    <xf numFmtId="167" fontId="0" fillId="14" borderId="136" xfId="0" applyNumberFormat="1" applyFill="1" applyBorder="1" applyAlignment="1" applyProtection="1">
      <alignment horizontal="right" vertical="center"/>
    </xf>
    <xf numFmtId="167" fontId="0" fillId="14" borderId="142" xfId="0" applyNumberFormat="1" applyFill="1" applyBorder="1" applyAlignment="1" applyProtection="1">
      <alignment horizontal="right" vertical="center"/>
    </xf>
    <xf numFmtId="0" fontId="4" fillId="7" borderId="92" xfId="0" applyFont="1" applyFill="1" applyBorder="1" applyAlignment="1" applyProtection="1">
      <alignment horizontal="left" vertical="center"/>
    </xf>
    <xf numFmtId="0" fontId="0" fillId="14" borderId="42" xfId="0" applyFill="1" applyBorder="1" applyAlignment="1" applyProtection="1">
      <alignment horizontal="left" vertical="center"/>
    </xf>
    <xf numFmtId="0" fontId="4" fillId="7" borderId="77" xfId="0" applyFont="1" applyFill="1" applyBorder="1" applyAlignment="1" applyProtection="1">
      <alignment horizontal="left" vertical="center"/>
    </xf>
    <xf numFmtId="167" fontId="0" fillId="14" borderId="22" xfId="0" applyNumberFormat="1" applyFill="1" applyBorder="1" applyAlignment="1" applyProtection="1">
      <alignment horizontal="right" vertical="center"/>
    </xf>
    <xf numFmtId="167" fontId="0" fillId="14" borderId="48" xfId="0" applyNumberFormat="1" applyFill="1" applyBorder="1" applyAlignment="1" applyProtection="1">
      <alignment horizontal="right" vertical="center"/>
    </xf>
    <xf numFmtId="167" fontId="0" fillId="14" borderId="24" xfId="0" applyNumberFormat="1" applyFill="1" applyBorder="1" applyAlignment="1" applyProtection="1">
      <alignment horizontal="right" vertical="center"/>
    </xf>
    <xf numFmtId="0" fontId="33" fillId="14" borderId="105" xfId="0" applyFont="1" applyFill="1" applyBorder="1" applyAlignment="1" applyProtection="1">
      <alignment horizontal="center" wrapText="1"/>
    </xf>
    <xf numFmtId="0" fontId="33" fillId="14" borderId="131" xfId="0" applyFont="1" applyFill="1" applyBorder="1" applyAlignment="1" applyProtection="1">
      <alignment horizontal="center" wrapText="1"/>
    </xf>
    <xf numFmtId="0" fontId="33" fillId="14" borderId="191" xfId="0" applyFont="1" applyFill="1" applyBorder="1" applyAlignment="1" applyProtection="1">
      <alignment horizontal="center" wrapText="1"/>
    </xf>
    <xf numFmtId="0" fontId="33" fillId="14" borderId="113" xfId="0" applyFont="1" applyFill="1" applyBorder="1" applyAlignment="1" applyProtection="1">
      <alignment horizontal="center" wrapText="1"/>
    </xf>
    <xf numFmtId="0" fontId="33" fillId="14" borderId="66" xfId="0" applyFont="1" applyFill="1" applyBorder="1" applyAlignment="1" applyProtection="1">
      <alignment horizontal="center" wrapText="1"/>
    </xf>
    <xf numFmtId="0" fontId="26" fillId="0" borderId="26" xfId="0" quotePrefix="1" applyFont="1" applyFill="1" applyBorder="1" applyAlignment="1" applyProtection="1">
      <alignment horizontal="center" vertical="center" wrapText="1"/>
    </xf>
    <xf numFmtId="0" fontId="33" fillId="13" borderId="105" xfId="0" applyFont="1" applyFill="1" applyBorder="1" applyAlignment="1" applyProtection="1">
      <alignment horizontal="center" wrapText="1"/>
    </xf>
    <xf numFmtId="0" fontId="33" fillId="13" borderId="131" xfId="0" applyFont="1" applyFill="1" applyBorder="1" applyAlignment="1" applyProtection="1">
      <alignment horizontal="center" wrapText="1"/>
    </xf>
    <xf numFmtId="0" fontId="33" fillId="13" borderId="191" xfId="0" applyFont="1" applyFill="1" applyBorder="1" applyAlignment="1" applyProtection="1">
      <alignment horizontal="center" wrapText="1"/>
    </xf>
    <xf numFmtId="0" fontId="33" fillId="13" borderId="113" xfId="0" applyFont="1" applyFill="1" applyBorder="1" applyAlignment="1" applyProtection="1">
      <alignment horizontal="center" wrapText="1"/>
    </xf>
    <xf numFmtId="0" fontId="33" fillId="13" borderId="66" xfId="0" applyFont="1" applyFill="1" applyBorder="1" applyAlignment="1" applyProtection="1">
      <alignment horizontal="center" wrapText="1"/>
    </xf>
    <xf numFmtId="0" fontId="0" fillId="13" borderId="133" xfId="0" applyFill="1" applyBorder="1" applyAlignment="1" applyProtection="1">
      <alignment horizontal="left" vertical="center"/>
    </xf>
    <xf numFmtId="0" fontId="0" fillId="13" borderId="134" xfId="0" applyFill="1" applyBorder="1" applyAlignment="1" applyProtection="1">
      <alignment horizontal="left" vertical="center"/>
    </xf>
    <xf numFmtId="0" fontId="9" fillId="0" borderId="0" xfId="0" applyFont="1" applyFill="1" applyBorder="1" applyAlignment="1" applyProtection="1">
      <alignment horizontal="center" vertical="center" wrapText="1"/>
    </xf>
    <xf numFmtId="0" fontId="33" fillId="12" borderId="105" xfId="0" applyFont="1" applyFill="1" applyBorder="1" applyAlignment="1" applyProtection="1">
      <alignment horizontal="center" wrapText="1"/>
    </xf>
    <xf numFmtId="0" fontId="33" fillId="12" borderId="131" xfId="0" applyFont="1" applyFill="1" applyBorder="1" applyAlignment="1" applyProtection="1">
      <alignment horizontal="center" wrapText="1"/>
    </xf>
    <xf numFmtId="0" fontId="33" fillId="12" borderId="191" xfId="0" applyFont="1" applyFill="1" applyBorder="1" applyAlignment="1" applyProtection="1">
      <alignment horizontal="center" wrapText="1"/>
    </xf>
    <xf numFmtId="0" fontId="33" fillId="12" borderId="66" xfId="0" applyFont="1" applyFill="1" applyBorder="1" applyAlignment="1" applyProtection="1">
      <alignment horizontal="center" wrapText="1"/>
    </xf>
    <xf numFmtId="0" fontId="33" fillId="12" borderId="113" xfId="0" applyFont="1" applyFill="1" applyBorder="1" applyAlignment="1" applyProtection="1">
      <alignment horizontal="center" wrapText="1"/>
    </xf>
    <xf numFmtId="0" fontId="0" fillId="12" borderId="42" xfId="0" applyFill="1" applyBorder="1" applyAlignment="1" applyProtection="1">
      <alignment horizontal="left" vertical="center"/>
    </xf>
    <xf numFmtId="167" fontId="0" fillId="12" borderId="94" xfId="0" applyNumberFormat="1" applyFill="1" applyBorder="1" applyAlignment="1" applyProtection="1">
      <alignment horizontal="right" vertical="center"/>
    </xf>
    <xf numFmtId="167" fontId="0" fillId="12" borderId="22" xfId="0" applyNumberFormat="1" applyFill="1" applyBorder="1" applyAlignment="1" applyProtection="1">
      <alignment horizontal="right" vertical="center"/>
    </xf>
    <xf numFmtId="0" fontId="0" fillId="12" borderId="78" xfId="0" applyFill="1" applyBorder="1" applyAlignment="1" applyProtection="1">
      <alignment horizontal="left" vertical="center"/>
    </xf>
    <xf numFmtId="167" fontId="0" fillId="12" borderId="136" xfId="0" applyNumberFormat="1" applyFill="1" applyBorder="1" applyAlignment="1" applyProtection="1">
      <alignment horizontal="right" vertical="center"/>
    </xf>
    <xf numFmtId="167" fontId="0" fillId="12" borderId="48" xfId="0" applyNumberFormat="1" applyFill="1" applyBorder="1" applyAlignment="1" applyProtection="1">
      <alignment horizontal="right" vertical="center"/>
    </xf>
    <xf numFmtId="0" fontId="0" fillId="12" borderId="168" xfId="0" applyFill="1" applyBorder="1" applyAlignment="1" applyProtection="1">
      <alignment horizontal="left" vertical="center"/>
    </xf>
    <xf numFmtId="167" fontId="0" fillId="12" borderId="142" xfId="0" applyNumberFormat="1" applyFill="1" applyBorder="1" applyAlignment="1" applyProtection="1">
      <alignment horizontal="right" vertical="center"/>
    </xf>
    <xf numFmtId="167" fontId="0" fillId="12" borderId="24" xfId="0" applyNumberFormat="1" applyFill="1" applyBorder="1" applyAlignment="1" applyProtection="1">
      <alignment horizontal="right" vertical="center"/>
    </xf>
    <xf numFmtId="0" fontId="33" fillId="10" borderId="105" xfId="0" applyFont="1" applyFill="1" applyBorder="1" applyAlignment="1" applyProtection="1">
      <alignment horizontal="center" wrapText="1"/>
    </xf>
    <xf numFmtId="0" fontId="33" fillId="10" borderId="131" xfId="0" applyFont="1" applyFill="1" applyBorder="1" applyAlignment="1" applyProtection="1">
      <alignment horizontal="center" wrapText="1"/>
    </xf>
    <xf numFmtId="0" fontId="33" fillId="10" borderId="191" xfId="0" applyFont="1" applyFill="1" applyBorder="1" applyAlignment="1" applyProtection="1">
      <alignment horizontal="center" wrapText="1"/>
    </xf>
    <xf numFmtId="0" fontId="33" fillId="10" borderId="66" xfId="0" applyFont="1" applyFill="1" applyBorder="1" applyAlignment="1" applyProtection="1">
      <alignment horizontal="center" wrapText="1"/>
    </xf>
    <xf numFmtId="0" fontId="33" fillId="10" borderId="113" xfId="0" applyFont="1" applyFill="1" applyBorder="1" applyAlignment="1" applyProtection="1">
      <alignment horizontal="center" wrapText="1"/>
    </xf>
    <xf numFmtId="167" fontId="0" fillId="10" borderId="94" xfId="0" applyNumberFormat="1" applyFill="1" applyBorder="1" applyAlignment="1" applyProtection="1">
      <alignment horizontal="right" vertical="center"/>
    </xf>
    <xf numFmtId="167" fontId="0" fillId="10" borderId="22" xfId="0" applyNumberFormat="1" applyFill="1" applyBorder="1" applyAlignment="1" applyProtection="1">
      <alignment horizontal="right" vertical="center"/>
    </xf>
    <xf numFmtId="0" fontId="0" fillId="10" borderId="42" xfId="0" applyFill="1" applyBorder="1" applyAlignment="1" applyProtection="1">
      <alignment horizontal="left" vertical="center"/>
    </xf>
    <xf numFmtId="0" fontId="4" fillId="7" borderId="41" xfId="0" applyFont="1" applyFill="1" applyBorder="1" applyAlignment="1" applyProtection="1">
      <alignment horizontal="left" vertical="center"/>
    </xf>
    <xf numFmtId="0" fontId="2" fillId="8" borderId="0" xfId="5" applyFont="1" applyFill="1" applyBorder="1" applyProtection="1"/>
    <xf numFmtId="0" fontId="1" fillId="8" borderId="0" xfId="5" applyFont="1" applyFill="1" applyBorder="1" applyAlignment="1" applyProtection="1">
      <alignment vertical="top"/>
    </xf>
    <xf numFmtId="0" fontId="10" fillId="8" borderId="0" xfId="5" applyFont="1" applyFill="1" applyBorder="1" applyAlignment="1" applyProtection="1">
      <alignment vertical="top"/>
    </xf>
    <xf numFmtId="0" fontId="82" fillId="8" borderId="0" xfId="5" applyFont="1" applyFill="1" applyBorder="1" applyProtection="1"/>
    <xf numFmtId="3" fontId="33" fillId="0" borderId="0" xfId="0" applyNumberFormat="1" applyFont="1" applyFill="1" applyBorder="1" applyAlignment="1" applyProtection="1">
      <alignment horizontal="right" vertical="center"/>
      <protection locked="0"/>
    </xf>
    <xf numFmtId="10" fontId="1" fillId="0" borderId="32" xfId="8" applyNumberFormat="1" applyFont="1" applyFill="1" applyBorder="1" applyAlignment="1" applyProtection="1">
      <alignment horizontal="right" vertical="center"/>
      <protection locked="0"/>
    </xf>
    <xf numFmtId="3" fontId="33" fillId="12" borderId="55" xfId="0" applyNumberFormat="1" applyFont="1" applyFill="1" applyBorder="1" applyAlignment="1" applyProtection="1">
      <alignment horizontal="right" vertical="center"/>
      <protection locked="0"/>
    </xf>
    <xf numFmtId="3" fontId="33" fillId="12" borderId="81" xfId="0" applyNumberFormat="1" applyFont="1" applyFill="1" applyBorder="1" applyAlignment="1" applyProtection="1">
      <alignment horizontal="right" vertical="center"/>
      <protection locked="0"/>
    </xf>
    <xf numFmtId="0" fontId="46" fillId="12" borderId="26" xfId="0" applyFont="1" applyFill="1" applyBorder="1" applyAlignment="1" applyProtection="1">
      <alignment horizontal="left" vertical="center"/>
    </xf>
    <xf numFmtId="3" fontId="33" fillId="12" borderId="72" xfId="0" applyNumberFormat="1" applyFont="1" applyFill="1" applyBorder="1" applyAlignment="1" applyProtection="1">
      <alignment horizontal="right" vertical="center"/>
      <protection locked="0"/>
    </xf>
    <xf numFmtId="3" fontId="35" fillId="0" borderId="0" xfId="0" applyNumberFormat="1" applyFont="1" applyFill="1" applyBorder="1" applyAlignment="1" applyProtection="1">
      <alignment vertical="center" wrapText="1"/>
    </xf>
    <xf numFmtId="3" fontId="33" fillId="0" borderId="0" xfId="0" applyNumberFormat="1" applyFont="1" applyFill="1" applyBorder="1" applyAlignment="1" applyProtection="1">
      <alignment horizontal="right" vertical="center" wrapText="1"/>
      <protection locked="0"/>
    </xf>
    <xf numFmtId="0" fontId="0" fillId="13" borderId="94" xfId="0" applyFill="1" applyBorder="1" applyAlignment="1" applyProtection="1">
      <alignment horizontal="right" vertical="center"/>
    </xf>
    <xf numFmtId="0" fontId="0" fillId="13" borderId="136" xfId="0" applyFill="1" applyBorder="1" applyAlignment="1" applyProtection="1">
      <alignment horizontal="right" vertical="center"/>
    </xf>
    <xf numFmtId="0" fontId="4" fillId="7" borderId="93" xfId="0" applyFont="1" applyFill="1" applyBorder="1" applyAlignment="1" applyProtection="1">
      <alignment horizontal="right" vertical="center"/>
    </xf>
    <xf numFmtId="0" fontId="0" fillId="13" borderId="95" xfId="0" applyFill="1" applyBorder="1" applyAlignment="1" applyProtection="1">
      <alignment horizontal="right" vertical="center"/>
    </xf>
    <xf numFmtId="0" fontId="0" fillId="13" borderId="142" xfId="0" applyFill="1" applyBorder="1" applyAlignment="1" applyProtection="1">
      <alignment horizontal="right" vertical="center"/>
    </xf>
    <xf numFmtId="0" fontId="9" fillId="0" borderId="183" xfId="0" applyFont="1" applyFill="1" applyBorder="1" applyAlignment="1" applyProtection="1">
      <alignment horizontal="center" vertical="center" wrapText="1"/>
    </xf>
    <xf numFmtId="0" fontId="1" fillId="2" borderId="0" xfId="5" applyFill="1" applyBorder="1" applyAlignment="1" applyProtection="1">
      <alignment horizontal="left" vertical="center"/>
    </xf>
    <xf numFmtId="0" fontId="7" fillId="2" borderId="0" xfId="1" applyFill="1" applyBorder="1" applyAlignment="1" applyProtection="1">
      <alignment horizontal="left" vertical="center"/>
    </xf>
    <xf numFmtId="0" fontId="67" fillId="4" borderId="0" xfId="0" applyFont="1" applyFill="1" applyAlignment="1" applyProtection="1">
      <alignment horizontal="center" vertical="top"/>
    </xf>
    <xf numFmtId="0" fontId="4" fillId="12" borderId="154" xfId="0" applyFont="1" applyFill="1" applyBorder="1" applyAlignment="1" applyProtection="1">
      <alignment horizontal="left" vertical="center" wrapText="1"/>
    </xf>
    <xf numFmtId="0" fontId="4" fillId="12" borderId="215" xfId="0" applyFont="1" applyFill="1" applyBorder="1" applyAlignment="1" applyProtection="1">
      <alignment horizontal="left" vertical="center" wrapText="1"/>
    </xf>
    <xf numFmtId="0" fontId="33" fillId="12" borderId="215" xfId="0" applyFont="1" applyFill="1" applyBorder="1" applyAlignment="1" applyProtection="1">
      <alignment horizontal="left" vertical="top" wrapText="1"/>
    </xf>
    <xf numFmtId="3" fontId="33" fillId="4" borderId="55" xfId="0" applyNumberFormat="1" applyFont="1" applyFill="1" applyBorder="1" applyAlignment="1" applyProtection="1">
      <alignment horizontal="right" vertical="center"/>
      <protection locked="0"/>
    </xf>
    <xf numFmtId="0" fontId="10" fillId="8" borderId="18" xfId="5" applyFont="1" applyFill="1" applyBorder="1" applyAlignment="1" applyProtection="1">
      <alignment horizontal="left" vertical="center" wrapText="1"/>
    </xf>
    <xf numFmtId="0" fontId="38" fillId="8" borderId="0" xfId="5" applyFont="1" applyFill="1" applyBorder="1" applyAlignment="1" applyProtection="1">
      <alignment horizontal="left" vertical="center"/>
      <protection locked="0"/>
    </xf>
    <xf numFmtId="0" fontId="32" fillId="8" borderId="0" xfId="0" applyFont="1" applyFill="1" applyAlignment="1" applyProtection="1">
      <alignment horizontal="left" vertical="center"/>
      <protection locked="0"/>
    </xf>
    <xf numFmtId="0" fontId="47" fillId="12" borderId="94" xfId="0" applyFont="1" applyFill="1" applyBorder="1" applyAlignment="1" applyProtection="1">
      <alignment horizontal="left" vertical="center" wrapText="1"/>
      <protection locked="0"/>
    </xf>
    <xf numFmtId="0" fontId="47" fillId="12" borderId="8" xfId="0" applyFont="1" applyFill="1" applyBorder="1" applyAlignment="1" applyProtection="1">
      <alignment horizontal="left" vertical="center" wrapText="1"/>
      <protection locked="0"/>
    </xf>
    <xf numFmtId="0" fontId="83" fillId="16" borderId="8" xfId="0" quotePrefix="1" applyFont="1" applyFill="1" applyBorder="1" applyAlignment="1" applyProtection="1">
      <alignment horizontal="center" vertical="center" wrapText="1"/>
    </xf>
    <xf numFmtId="0" fontId="83" fillId="16" borderId="94" xfId="0" quotePrefix="1" applyFont="1" applyFill="1" applyBorder="1" applyAlignment="1" applyProtection="1">
      <alignment horizontal="center" vertical="center" wrapText="1"/>
    </xf>
    <xf numFmtId="0" fontId="83" fillId="16" borderId="200" xfId="0" quotePrefix="1" applyFont="1" applyFill="1" applyBorder="1" applyAlignment="1" applyProtection="1">
      <alignment horizontal="center" vertical="center" wrapText="1"/>
    </xf>
    <xf numFmtId="0" fontId="83" fillId="16" borderId="93" xfId="0" quotePrefix="1" applyFont="1" applyFill="1" applyBorder="1" applyAlignment="1" applyProtection="1">
      <alignment horizontal="center" vertical="center" wrapText="1"/>
    </xf>
    <xf numFmtId="0" fontId="83" fillId="16" borderId="6" xfId="0" quotePrefix="1" applyFont="1" applyFill="1" applyBorder="1" applyAlignment="1" applyProtection="1">
      <alignment horizontal="center" vertical="center" wrapText="1"/>
    </xf>
    <xf numFmtId="0" fontId="47" fillId="9" borderId="80" xfId="0" applyFont="1" applyFill="1" applyBorder="1" applyAlignment="1" applyProtection="1">
      <alignment vertical="center" wrapText="1"/>
    </xf>
    <xf numFmtId="0" fontId="47" fillId="9" borderId="89" xfId="0" applyFont="1" applyFill="1" applyBorder="1" applyAlignment="1" applyProtection="1">
      <alignment vertical="center" wrapText="1"/>
    </xf>
    <xf numFmtId="0" fontId="47" fillId="10" borderId="89" xfId="0" applyFont="1" applyFill="1" applyBorder="1" applyAlignment="1" applyProtection="1">
      <alignment vertical="center" wrapText="1"/>
    </xf>
    <xf numFmtId="0" fontId="30" fillId="7" borderId="244" xfId="0" applyFont="1" applyFill="1" applyBorder="1" applyAlignment="1" applyProtection="1">
      <alignment horizontal="left" vertical="center"/>
    </xf>
    <xf numFmtId="0" fontId="33" fillId="7" borderId="173" xfId="0" applyFont="1" applyFill="1" applyBorder="1" applyAlignment="1" applyProtection="1">
      <alignment horizontal="left" vertical="top" wrapText="1"/>
    </xf>
    <xf numFmtId="0" fontId="48" fillId="0" borderId="71" xfId="0" quotePrefix="1" applyFont="1" applyBorder="1" applyAlignment="1" applyProtection="1">
      <alignment horizontal="left" vertical="center"/>
    </xf>
    <xf numFmtId="3" fontId="33" fillId="0" borderId="9" xfId="0" applyNumberFormat="1" applyFont="1" applyFill="1" applyBorder="1" applyAlignment="1" applyProtection="1">
      <alignment horizontal="right" vertical="center" wrapText="1"/>
      <protection locked="0"/>
    </xf>
    <xf numFmtId="0" fontId="48" fillId="0" borderId="75" xfId="0" quotePrefix="1" applyFont="1" applyBorder="1" applyAlignment="1" applyProtection="1">
      <alignment horizontal="left" vertical="center"/>
    </xf>
    <xf numFmtId="0" fontId="47" fillId="0" borderId="168" xfId="0" applyFont="1" applyFill="1" applyBorder="1" applyAlignment="1" applyProtection="1">
      <alignment horizontal="left" vertical="center" wrapText="1"/>
    </xf>
    <xf numFmtId="0" fontId="47" fillId="12" borderId="142" xfId="0" applyFont="1" applyFill="1" applyBorder="1" applyAlignment="1" applyProtection="1">
      <alignment horizontal="left" vertical="center" wrapText="1"/>
      <protection locked="0"/>
    </xf>
    <xf numFmtId="0" fontId="47" fillId="12" borderId="10" xfId="0" applyFont="1" applyFill="1" applyBorder="1" applyAlignment="1" applyProtection="1">
      <alignment horizontal="left" vertical="center" wrapText="1"/>
      <protection locked="0"/>
    </xf>
    <xf numFmtId="3" fontId="33" fillId="12" borderId="10" xfId="0" applyNumberFormat="1" applyFont="1" applyFill="1" applyBorder="1" applyAlignment="1" applyProtection="1">
      <alignment horizontal="right" vertical="center" wrapText="1"/>
      <protection locked="0"/>
    </xf>
    <xf numFmtId="3" fontId="33" fillId="0" borderId="10" xfId="0" applyNumberFormat="1" applyFont="1" applyFill="1" applyBorder="1" applyAlignment="1" applyProtection="1">
      <alignment horizontal="right" vertical="center" wrapText="1"/>
      <protection locked="0"/>
    </xf>
    <xf numFmtId="3" fontId="33" fillId="0" borderId="135" xfId="0" applyNumberFormat="1" applyFont="1" applyFill="1" applyBorder="1" applyAlignment="1" applyProtection="1">
      <alignment horizontal="right" vertical="center" wrapText="1"/>
      <protection locked="0"/>
    </xf>
    <xf numFmtId="3" fontId="33" fillId="12" borderId="24" xfId="0" applyNumberFormat="1" applyFont="1" applyFill="1" applyBorder="1" applyAlignment="1" applyProtection="1">
      <alignment horizontal="right" vertical="center" wrapText="1"/>
      <protection locked="0"/>
    </xf>
    <xf numFmtId="3" fontId="33" fillId="0" borderId="11" xfId="0" applyNumberFormat="1" applyFont="1" applyFill="1" applyBorder="1" applyAlignment="1" applyProtection="1">
      <alignment horizontal="right" vertical="center" wrapText="1"/>
      <protection locked="0"/>
    </xf>
    <xf numFmtId="0" fontId="4" fillId="7" borderId="244" xfId="0" applyFont="1" applyFill="1" applyBorder="1" applyAlignment="1" applyProtection="1">
      <alignment horizontal="left" vertical="center"/>
    </xf>
    <xf numFmtId="0" fontId="4" fillId="7" borderId="154" xfId="0" applyFont="1" applyFill="1" applyBorder="1" applyAlignment="1" applyProtection="1">
      <alignment horizontal="left" vertical="center" wrapText="1"/>
      <protection locked="0"/>
    </xf>
    <xf numFmtId="0" fontId="4" fillId="7" borderId="215" xfId="0" applyFont="1" applyFill="1" applyBorder="1" applyAlignment="1" applyProtection="1">
      <alignment horizontal="left" vertical="center" wrapText="1"/>
      <protection locked="0"/>
    </xf>
    <xf numFmtId="3" fontId="11" fillId="7" borderId="215" xfId="0" applyNumberFormat="1" applyFont="1" applyFill="1" applyBorder="1" applyAlignment="1" applyProtection="1">
      <alignment horizontal="center" vertical="center"/>
      <protection locked="0"/>
    </xf>
    <xf numFmtId="3" fontId="11" fillId="7" borderId="83" xfId="0" applyNumberFormat="1" applyFont="1" applyFill="1" applyBorder="1" applyAlignment="1" applyProtection="1">
      <alignment horizontal="center" vertical="center"/>
      <protection locked="0"/>
    </xf>
    <xf numFmtId="3" fontId="11" fillId="7" borderId="47" xfId="0" applyNumberFormat="1" applyFont="1" applyFill="1" applyBorder="1" applyAlignment="1" applyProtection="1">
      <alignment horizontal="center" vertical="center"/>
      <protection locked="0"/>
    </xf>
    <xf numFmtId="3" fontId="11" fillId="7" borderId="173" xfId="0" applyNumberFormat="1" applyFont="1" applyFill="1" applyBorder="1" applyAlignment="1" applyProtection="1">
      <alignment horizontal="center" vertical="center"/>
      <protection locked="0"/>
    </xf>
    <xf numFmtId="3" fontId="33" fillId="0" borderId="245" xfId="0" applyNumberFormat="1" applyFont="1" applyFill="1" applyBorder="1" applyAlignment="1" applyProtection="1">
      <alignment horizontal="right" vertical="center" wrapText="1"/>
      <protection locked="0"/>
    </xf>
    <xf numFmtId="3" fontId="11" fillId="7" borderId="246" xfId="0" applyNumberFormat="1" applyFont="1" applyFill="1" applyBorder="1" applyAlignment="1" applyProtection="1">
      <alignment horizontal="center" vertical="center"/>
      <protection locked="0"/>
    </xf>
    <xf numFmtId="3" fontId="33" fillId="0" borderId="23" xfId="0" applyNumberFormat="1" applyFont="1" applyFill="1" applyBorder="1" applyAlignment="1" applyProtection="1">
      <alignment horizontal="right" vertical="center" wrapText="1"/>
      <protection locked="0"/>
    </xf>
    <xf numFmtId="0" fontId="83" fillId="16" borderId="21" xfId="0" quotePrefix="1" applyFont="1" applyFill="1" applyBorder="1" applyAlignment="1" applyProtection="1">
      <alignment horizontal="center" vertical="center" wrapText="1"/>
    </xf>
    <xf numFmtId="0" fontId="48" fillId="0" borderId="184" xfId="0" quotePrefix="1" applyFont="1" applyBorder="1" applyAlignment="1" applyProtection="1">
      <alignment horizontal="left" vertical="center"/>
    </xf>
    <xf numFmtId="0" fontId="47" fillId="0" borderId="185" xfId="0" applyFont="1" applyFill="1" applyBorder="1" applyAlignment="1" applyProtection="1">
      <alignment horizontal="left" vertical="center" wrapText="1"/>
    </xf>
    <xf numFmtId="0" fontId="48" fillId="0" borderId="159" xfId="0" quotePrefix="1" applyFont="1" applyFill="1" applyBorder="1" applyAlignment="1" applyProtection="1">
      <alignment horizontal="left" vertical="center"/>
    </xf>
    <xf numFmtId="3" fontId="35" fillId="16" borderId="21" xfId="0" applyNumberFormat="1" applyFont="1" applyFill="1" applyBorder="1" applyAlignment="1" applyProtection="1">
      <alignment vertical="center" wrapText="1"/>
    </xf>
    <xf numFmtId="0" fontId="48" fillId="0" borderId="72" xfId="0" quotePrefix="1" applyFont="1" applyBorder="1" applyAlignment="1" applyProtection="1">
      <alignment horizontal="left" vertical="center"/>
    </xf>
    <xf numFmtId="3" fontId="11" fillId="7" borderId="126" xfId="0" applyNumberFormat="1" applyFont="1" applyFill="1" applyBorder="1" applyAlignment="1" applyProtection="1">
      <alignment horizontal="center" vertical="center"/>
      <protection locked="0"/>
    </xf>
    <xf numFmtId="0" fontId="33" fillId="7" borderId="246" xfId="0" applyFont="1" applyFill="1" applyBorder="1" applyAlignment="1" applyProtection="1">
      <alignment horizontal="left" vertical="top" wrapText="1"/>
    </xf>
    <xf numFmtId="0" fontId="1" fillId="4" borderId="0" xfId="3" quotePrefix="1" applyFont="1" applyFill="1" applyAlignment="1" applyProtection="1">
      <alignment horizontal="left" vertical="top"/>
    </xf>
    <xf numFmtId="0" fontId="1" fillId="4" borderId="0" xfId="3" applyFont="1" applyFill="1" applyAlignment="1" applyProtection="1">
      <alignment horizontal="left" vertical="top"/>
    </xf>
    <xf numFmtId="0" fontId="1" fillId="4" borderId="0" xfId="3" quotePrefix="1" applyFont="1" applyFill="1" applyAlignment="1" applyProtection="1">
      <alignment vertical="top"/>
    </xf>
    <xf numFmtId="0" fontId="72" fillId="0" borderId="0" xfId="0" applyFont="1" applyBorder="1" applyAlignment="1">
      <alignment horizontal="center"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wrapText="1"/>
    </xf>
    <xf numFmtId="0" fontId="67" fillId="4" borderId="0" xfId="0" applyFont="1" applyFill="1" applyProtection="1"/>
    <xf numFmtId="0" fontId="26" fillId="4" borderId="93" xfId="0" quotePrefix="1" applyFont="1" applyFill="1" applyBorder="1" applyAlignment="1" applyProtection="1">
      <alignment horizontal="center" vertical="center" wrapText="1"/>
    </xf>
    <xf numFmtId="3" fontId="35" fillId="4" borderId="8" xfId="0" applyNumberFormat="1" applyFont="1" applyFill="1" applyBorder="1" applyAlignment="1" applyProtection="1">
      <alignment vertical="center" wrapText="1"/>
    </xf>
    <xf numFmtId="3" fontId="35" fillId="4" borderId="22" xfId="0" applyNumberFormat="1" applyFont="1" applyFill="1" applyBorder="1" applyAlignment="1" applyProtection="1">
      <alignment vertical="center" wrapText="1"/>
    </xf>
    <xf numFmtId="0" fontId="26" fillId="4" borderId="200" xfId="0" quotePrefix="1" applyFont="1" applyFill="1" applyBorder="1" applyAlignment="1" applyProtection="1">
      <alignment horizontal="center" vertical="center" wrapText="1"/>
    </xf>
    <xf numFmtId="0" fontId="26" fillId="4" borderId="94" xfId="0" quotePrefix="1" applyFont="1" applyFill="1" applyBorder="1" applyAlignment="1" applyProtection="1">
      <alignment horizontal="center" vertical="center" wrapText="1"/>
    </xf>
    <xf numFmtId="10" fontId="1" fillId="0" borderId="34" xfId="8" applyNumberFormat="1" applyFont="1" applyFill="1" applyBorder="1" applyAlignment="1" applyProtection="1">
      <alignment horizontal="right" vertical="center"/>
      <protection locked="0"/>
    </xf>
    <xf numFmtId="9" fontId="33" fillId="0" borderId="215" xfId="8" applyFont="1" applyFill="1" applyBorder="1" applyAlignment="1" applyProtection="1">
      <alignment horizontal="right" vertical="center"/>
      <protection locked="0"/>
    </xf>
    <xf numFmtId="9" fontId="33" fillId="0" borderId="62" xfId="8" applyFont="1" applyFill="1" applyBorder="1" applyAlignment="1" applyProtection="1">
      <alignment horizontal="right" vertical="center"/>
      <protection locked="0"/>
    </xf>
    <xf numFmtId="9" fontId="33" fillId="0" borderId="8" xfId="8" applyFont="1" applyFill="1" applyBorder="1" applyAlignment="1" applyProtection="1">
      <alignment horizontal="right" vertical="center"/>
      <protection locked="0"/>
    </xf>
    <xf numFmtId="0" fontId="33" fillId="0" borderId="22" xfId="0" applyFont="1" applyFill="1" applyBorder="1" applyAlignment="1" applyProtection="1">
      <alignment horizontal="center" vertical="center" wrapText="1"/>
      <protection locked="0"/>
    </xf>
    <xf numFmtId="168" fontId="33" fillId="0" borderId="64" xfId="8" applyNumberFormat="1" applyFont="1" applyFill="1" applyBorder="1" applyAlignment="1" applyProtection="1">
      <alignment horizontal="right" vertical="center"/>
      <protection locked="0"/>
    </xf>
    <xf numFmtId="168" fontId="33" fillId="0" borderId="59" xfId="8" applyNumberFormat="1" applyFont="1" applyFill="1" applyBorder="1" applyAlignment="1" applyProtection="1">
      <alignment horizontal="right" vertical="center"/>
      <protection locked="0"/>
    </xf>
    <xf numFmtId="169" fontId="33" fillId="0" borderId="22" xfId="14" applyNumberFormat="1" applyFont="1" applyFill="1" applyBorder="1" applyAlignment="1" applyProtection="1">
      <alignment horizontal="right" vertical="center"/>
      <protection locked="0"/>
    </xf>
    <xf numFmtId="0" fontId="33" fillId="25" borderId="0" xfId="0" applyFont="1" applyFill="1" applyBorder="1" applyAlignment="1" applyProtection="1">
      <alignment horizontal="center" vertical="center"/>
    </xf>
    <xf numFmtId="0" fontId="33" fillId="13" borderId="46" xfId="0" applyFont="1" applyFill="1" applyBorder="1" applyAlignment="1" applyProtection="1">
      <alignment horizontal="center" vertical="center" wrapText="1"/>
      <protection locked="0"/>
    </xf>
    <xf numFmtId="0" fontId="33" fillId="13" borderId="150" xfId="0" applyFont="1" applyFill="1" applyBorder="1" applyAlignment="1" applyProtection="1">
      <alignment horizontal="center" vertical="center" wrapText="1"/>
      <protection locked="0"/>
    </xf>
    <xf numFmtId="0" fontId="33" fillId="13" borderId="101" xfId="0" applyFont="1" applyFill="1" applyBorder="1" applyAlignment="1" applyProtection="1">
      <alignment horizontal="center" vertical="center" wrapText="1"/>
      <protection locked="0"/>
    </xf>
    <xf numFmtId="0" fontId="0" fillId="4" borderId="158" xfId="0" applyFill="1" applyBorder="1"/>
    <xf numFmtId="0" fontId="30" fillId="4" borderId="68" xfId="0" applyFont="1" applyFill="1" applyBorder="1"/>
    <xf numFmtId="0" fontId="30" fillId="4" borderId="183" xfId="0" applyFont="1" applyFill="1" applyBorder="1"/>
    <xf numFmtId="0" fontId="30" fillId="4" borderId="25" xfId="0" applyFont="1" applyFill="1" applyBorder="1" applyAlignment="1">
      <alignment wrapText="1"/>
    </xf>
    <xf numFmtId="0" fontId="30" fillId="4" borderId="60" xfId="0" applyFont="1" applyFill="1" applyBorder="1" applyAlignment="1">
      <alignment wrapText="1"/>
    </xf>
    <xf numFmtId="0" fontId="1" fillId="2" borderId="0" xfId="5" applyFill="1" applyBorder="1" applyAlignment="1" applyProtection="1">
      <alignment horizontal="left" vertical="center"/>
    </xf>
    <xf numFmtId="0" fontId="7" fillId="2" borderId="0" xfId="1" applyFill="1" applyBorder="1" applyAlignment="1" applyProtection="1">
      <alignment horizontal="left" vertical="center"/>
    </xf>
    <xf numFmtId="0" fontId="0" fillId="0" borderId="0" xfId="0" applyAlignment="1" applyProtection="1">
      <alignment horizontal="center" vertical="center"/>
    </xf>
    <xf numFmtId="0" fontId="30" fillId="0" borderId="0" xfId="0" applyFont="1" applyFill="1" applyBorder="1"/>
    <xf numFmtId="171" fontId="0" fillId="0" borderId="0" xfId="0" applyNumberFormat="1" applyBorder="1"/>
    <xf numFmtId="171" fontId="0" fillId="0" borderId="121" xfId="0" applyNumberFormat="1" applyBorder="1"/>
    <xf numFmtId="171" fontId="0" fillId="0" borderId="25" xfId="0" applyNumberFormat="1" applyBorder="1"/>
    <xf numFmtId="170" fontId="33" fillId="0" borderId="3" xfId="0" applyNumberFormat="1" applyFont="1" applyFill="1" applyBorder="1" applyAlignment="1" applyProtection="1">
      <alignment horizontal="center" vertical="center"/>
    </xf>
    <xf numFmtId="0" fontId="7" fillId="0" borderId="0" xfId="1" applyAlignment="1" applyProtection="1"/>
    <xf numFmtId="3" fontId="33" fillId="12" borderId="69" xfId="0" applyNumberFormat="1" applyFont="1" applyFill="1" applyBorder="1" applyAlignment="1" applyProtection="1">
      <alignment horizontal="right" vertical="center"/>
      <protection locked="0"/>
    </xf>
    <xf numFmtId="3" fontId="1" fillId="0" borderId="68" xfId="0" applyNumberFormat="1" applyFont="1" applyFill="1" applyBorder="1" applyAlignment="1" applyProtection="1">
      <alignment horizontal="right" vertical="center"/>
      <protection locked="0"/>
    </xf>
    <xf numFmtId="10" fontId="1" fillId="0" borderId="68" xfId="8" applyNumberFormat="1" applyFont="1" applyFill="1" applyBorder="1" applyAlignment="1" applyProtection="1">
      <alignment horizontal="right" vertical="center"/>
      <protection locked="0"/>
    </xf>
    <xf numFmtId="3" fontId="1" fillId="0" borderId="161" xfId="0" applyNumberFormat="1" applyFont="1" applyFill="1" applyBorder="1" applyAlignment="1" applyProtection="1">
      <alignment horizontal="right" vertical="center"/>
      <protection locked="0"/>
    </xf>
    <xf numFmtId="3" fontId="1" fillId="5" borderId="71" xfId="0" applyNumberFormat="1" applyFont="1" applyFill="1" applyBorder="1" applyAlignment="1" applyProtection="1">
      <alignment horizontal="right" vertical="center"/>
    </xf>
    <xf numFmtId="3" fontId="1" fillId="9" borderId="32" xfId="0" applyNumberFormat="1" applyFont="1" applyFill="1" applyBorder="1" applyAlignment="1" applyProtection="1">
      <alignment horizontal="right" vertical="center"/>
    </xf>
    <xf numFmtId="0" fontId="33" fillId="0" borderId="168" xfId="0" applyFont="1" applyBorder="1" applyAlignment="1" applyProtection="1">
      <alignment horizontal="center" vertical="center"/>
    </xf>
    <xf numFmtId="3" fontId="33" fillId="0" borderId="122" xfId="0" applyNumberFormat="1" applyFont="1" applyFill="1" applyBorder="1" applyAlignment="1" applyProtection="1">
      <alignment horizontal="right" vertical="center"/>
      <protection locked="0"/>
    </xf>
    <xf numFmtId="3" fontId="33" fillId="0" borderId="247" xfId="0" applyNumberFormat="1" applyFont="1" applyFill="1" applyBorder="1" applyAlignment="1" applyProtection="1">
      <alignment horizontal="right" vertical="center"/>
      <protection locked="0"/>
    </xf>
    <xf numFmtId="3" fontId="1" fillId="0" borderId="0" xfId="0" applyNumberFormat="1" applyFont="1" applyFill="1" applyBorder="1" applyAlignment="1" applyProtection="1">
      <alignment horizontal="right" vertical="center"/>
      <protection locked="0"/>
    </xf>
    <xf numFmtId="0" fontId="35" fillId="16" borderId="18" xfId="0" applyNumberFormat="1" applyFont="1" applyFill="1" applyBorder="1" applyAlignment="1" applyProtection="1">
      <alignment horizontal="left" vertical="top" wrapText="1"/>
    </xf>
    <xf numFmtId="0" fontId="35" fillId="16" borderId="29" xfId="0" applyNumberFormat="1" applyFont="1" applyFill="1" applyBorder="1" applyAlignment="1" applyProtection="1">
      <alignment horizontal="left" vertical="top" wrapText="1"/>
    </xf>
    <xf numFmtId="0" fontId="66" fillId="16" borderId="216" xfId="0" applyNumberFormat="1" applyFont="1" applyFill="1" applyBorder="1" applyAlignment="1" applyProtection="1">
      <alignment horizontal="left" vertical="top" wrapText="1"/>
    </xf>
    <xf numFmtId="0" fontId="66" fillId="16" borderId="39" xfId="0" applyNumberFormat="1" applyFont="1" applyFill="1" applyBorder="1" applyAlignment="1" applyProtection="1">
      <alignment horizontal="left" vertical="top" wrapText="1"/>
    </xf>
    <xf numFmtId="0" fontId="33" fillId="4" borderId="53" xfId="0" applyFont="1" applyFill="1" applyBorder="1" applyAlignment="1" applyProtection="1">
      <alignment horizontal="center" vertical="center"/>
    </xf>
    <xf numFmtId="3" fontId="33" fillId="0" borderId="148" xfId="0" applyNumberFormat="1" applyFont="1" applyFill="1" applyBorder="1" applyAlignment="1" applyProtection="1">
      <alignment horizontal="right" vertical="center"/>
      <protection locked="0"/>
    </xf>
    <xf numFmtId="3" fontId="33" fillId="12" borderId="0" xfId="0" applyNumberFormat="1" applyFont="1" applyFill="1" applyBorder="1" applyAlignment="1" applyProtection="1">
      <alignment horizontal="right" vertical="center"/>
      <protection locked="0"/>
    </xf>
    <xf numFmtId="3" fontId="33" fillId="12" borderId="148" xfId="0" applyNumberFormat="1" applyFont="1" applyFill="1" applyBorder="1" applyAlignment="1" applyProtection="1">
      <alignment horizontal="right" vertical="center"/>
      <protection locked="0"/>
    </xf>
    <xf numFmtId="3" fontId="33" fillId="12" borderId="61" xfId="0" applyNumberFormat="1" applyFont="1" applyFill="1" applyBorder="1" applyAlignment="1" applyProtection="1">
      <alignment horizontal="right" vertical="center"/>
      <protection locked="0"/>
    </xf>
    <xf numFmtId="0" fontId="33" fillId="0" borderId="53" xfId="0" applyFont="1" applyFill="1" applyBorder="1" applyAlignment="1" applyProtection="1">
      <alignment horizontal="center" vertical="center"/>
    </xf>
    <xf numFmtId="3" fontId="33" fillId="12" borderId="161" xfId="0" applyNumberFormat="1" applyFont="1" applyFill="1" applyBorder="1" applyAlignment="1" applyProtection="1">
      <alignment horizontal="right" vertical="center"/>
      <protection locked="0"/>
    </xf>
    <xf numFmtId="0" fontId="35" fillId="16" borderId="1" xfId="0" applyNumberFormat="1" applyFont="1" applyFill="1" applyBorder="1" applyAlignment="1" applyProtection="1">
      <alignment horizontal="left" vertical="top" wrapText="1"/>
    </xf>
    <xf numFmtId="3" fontId="66" fillId="16" borderId="61" xfId="0" applyNumberFormat="1" applyFont="1" applyFill="1" applyBorder="1" applyAlignment="1" applyProtection="1">
      <alignment horizontal="left" vertical="top" wrapText="1"/>
    </xf>
    <xf numFmtId="0" fontId="35" fillId="16" borderId="226" xfId="0" applyFont="1" applyFill="1" applyBorder="1" applyAlignment="1" applyProtection="1">
      <alignment horizontal="left" vertical="top" wrapText="1"/>
    </xf>
    <xf numFmtId="0" fontId="35" fillId="16" borderId="174" xfId="0" applyFont="1" applyFill="1" applyBorder="1" applyAlignment="1" applyProtection="1">
      <alignment horizontal="left" vertical="top" wrapText="1"/>
    </xf>
    <xf numFmtId="0" fontId="9" fillId="16" borderId="185" xfId="0" applyFont="1" applyFill="1" applyBorder="1" applyAlignment="1" applyProtection="1">
      <alignment horizontal="center" vertical="center" wrapText="1"/>
    </xf>
    <xf numFmtId="3" fontId="33" fillId="20" borderId="0" xfId="0" applyNumberFormat="1" applyFont="1" applyFill="1" applyBorder="1" applyAlignment="1" applyProtection="1">
      <alignment horizontal="right" vertical="center"/>
    </xf>
    <xf numFmtId="3" fontId="33" fillId="21" borderId="0" xfId="0" applyNumberFormat="1" applyFont="1" applyFill="1" applyBorder="1" applyAlignment="1" applyProtection="1">
      <alignment horizontal="right" vertical="center"/>
    </xf>
    <xf numFmtId="0" fontId="13" fillId="20" borderId="0" xfId="0" applyFont="1" applyFill="1" applyBorder="1" applyAlignment="1" applyProtection="1">
      <alignment horizontal="left" vertical="center" wrapText="1"/>
    </xf>
    <xf numFmtId="3" fontId="33" fillId="20" borderId="0" xfId="0" applyNumberFormat="1" applyFont="1" applyFill="1" applyBorder="1" applyAlignment="1" applyProtection="1">
      <alignment horizontal="right" vertical="top" wrapText="1"/>
      <protection locked="0"/>
    </xf>
    <xf numFmtId="3" fontId="33" fillId="20" borderId="0" xfId="0" applyNumberFormat="1" applyFont="1" applyFill="1" applyBorder="1" applyAlignment="1" applyProtection="1">
      <alignment horizontal="right" vertical="top" wrapText="1"/>
    </xf>
    <xf numFmtId="0" fontId="13" fillId="21" borderId="0" xfId="0" applyFont="1" applyFill="1" applyBorder="1" applyAlignment="1" applyProtection="1">
      <alignment horizontal="left" vertical="center" wrapText="1"/>
    </xf>
    <xf numFmtId="3" fontId="33" fillId="21" borderId="0" xfId="0" applyNumberFormat="1" applyFont="1" applyFill="1" applyBorder="1" applyAlignment="1" applyProtection="1">
      <alignment horizontal="right" vertical="top" wrapText="1"/>
      <protection locked="0"/>
    </xf>
    <xf numFmtId="3" fontId="33" fillId="21" borderId="0" xfId="0" applyNumberFormat="1" applyFont="1" applyFill="1" applyBorder="1" applyAlignment="1" applyProtection="1">
      <alignment horizontal="right" vertical="top" wrapText="1"/>
    </xf>
    <xf numFmtId="3" fontId="33" fillId="0" borderId="248" xfId="0" applyNumberFormat="1" applyFont="1" applyFill="1" applyBorder="1" applyAlignment="1" applyProtection="1">
      <alignment horizontal="right" vertical="center"/>
    </xf>
    <xf numFmtId="3" fontId="33" fillId="0" borderId="198" xfId="0" applyNumberFormat="1" applyFont="1" applyFill="1" applyBorder="1" applyAlignment="1" applyProtection="1">
      <alignment horizontal="right" vertical="center"/>
    </xf>
    <xf numFmtId="3" fontId="33" fillId="0" borderId="195" xfId="0" applyNumberFormat="1" applyFont="1" applyFill="1" applyBorder="1" applyAlignment="1" applyProtection="1">
      <alignment horizontal="right" vertical="center"/>
    </xf>
    <xf numFmtId="169" fontId="33" fillId="0" borderId="149" xfId="14" applyNumberFormat="1" applyFont="1" applyFill="1" applyBorder="1" applyAlignment="1" applyProtection="1">
      <alignment horizontal="right" vertical="center"/>
      <protection locked="0"/>
    </xf>
    <xf numFmtId="0" fontId="11" fillId="11" borderId="203"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wrapText="1"/>
      <protection locked="0"/>
    </xf>
    <xf numFmtId="0" fontId="1" fillId="8" borderId="0" xfId="3" applyFont="1" applyFill="1" applyBorder="1" applyAlignment="1" applyProtection="1">
      <alignment horizontal="left" wrapText="1"/>
    </xf>
    <xf numFmtId="0" fontId="33" fillId="0" borderId="0" xfId="0" applyFont="1" applyFill="1" applyBorder="1" applyAlignment="1" applyProtection="1">
      <alignment horizontal="center" vertical="center" wrapText="1"/>
    </xf>
    <xf numFmtId="3" fontId="11" fillId="11" borderId="18" xfId="0" applyNumberFormat="1"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wrapText="1"/>
      <protection locked="0"/>
    </xf>
    <xf numFmtId="0" fontId="33" fillId="7" borderId="50" xfId="0" applyFont="1" applyFill="1" applyBorder="1" applyAlignment="1" applyProtection="1">
      <alignment horizontal="left" vertical="top" wrapText="1"/>
    </xf>
    <xf numFmtId="0" fontId="33" fillId="7" borderId="64" xfId="0" applyFont="1" applyFill="1" applyBorder="1" applyAlignment="1" applyProtection="1">
      <alignment horizontal="left" vertical="top" wrapText="1"/>
    </xf>
    <xf numFmtId="0" fontId="33" fillId="7" borderId="22" xfId="0" applyFont="1" applyFill="1" applyBorder="1" applyAlignment="1" applyProtection="1">
      <alignment horizontal="left" vertical="top" wrapText="1"/>
    </xf>
    <xf numFmtId="0" fontId="33" fillId="7" borderId="152" xfId="0" applyFont="1" applyFill="1" applyBorder="1" applyAlignment="1" applyProtection="1">
      <alignment horizontal="left" vertical="top" wrapText="1"/>
      <protection locked="0"/>
    </xf>
    <xf numFmtId="0" fontId="33" fillId="7" borderId="9" xfId="0" applyFont="1" applyFill="1" applyBorder="1" applyAlignment="1" applyProtection="1">
      <alignment horizontal="left" vertical="top" wrapText="1"/>
      <protection locked="0"/>
    </xf>
    <xf numFmtId="0" fontId="33" fillId="7" borderId="153" xfId="0" applyFont="1" applyFill="1" applyBorder="1" applyAlignment="1" applyProtection="1">
      <alignment horizontal="left" vertical="top" wrapText="1"/>
      <protection locked="0"/>
    </xf>
    <xf numFmtId="0" fontId="33" fillId="7" borderId="56" xfId="0" applyFont="1" applyFill="1" applyBorder="1" applyAlignment="1" applyProtection="1">
      <alignment horizontal="left" vertical="top" wrapText="1"/>
    </xf>
    <xf numFmtId="0" fontId="33" fillId="7" borderId="108" xfId="0" applyFont="1" applyFill="1" applyBorder="1" applyAlignment="1" applyProtection="1">
      <alignment horizontal="left" vertical="top" wrapText="1"/>
    </xf>
    <xf numFmtId="0" fontId="33" fillId="7" borderId="135" xfId="0" applyFont="1" applyFill="1" applyBorder="1" applyAlignment="1" applyProtection="1">
      <alignment horizontal="left" vertical="top" wrapText="1"/>
    </xf>
    <xf numFmtId="0" fontId="33" fillId="7" borderId="11" xfId="0" applyFont="1" applyFill="1" applyBorder="1" applyAlignment="1" applyProtection="1">
      <alignment horizontal="left" vertical="top" wrapText="1"/>
    </xf>
    <xf numFmtId="0" fontId="33" fillId="7" borderId="49" xfId="0" applyFont="1" applyFill="1" applyBorder="1" applyAlignment="1" applyProtection="1">
      <alignment horizontal="left" vertical="top" wrapText="1"/>
    </xf>
    <xf numFmtId="0" fontId="33" fillId="7" borderId="152" xfId="0" applyFont="1" applyFill="1" applyBorder="1" applyAlignment="1" applyProtection="1">
      <alignment horizontal="left" vertical="top" wrapText="1"/>
    </xf>
    <xf numFmtId="0" fontId="33" fillId="7" borderId="9" xfId="0" applyFont="1" applyFill="1" applyBorder="1" applyAlignment="1" applyProtection="1">
      <alignment horizontal="left" vertical="top" wrapText="1"/>
    </xf>
    <xf numFmtId="0" fontId="33" fillId="7" borderId="51" xfId="0" applyFont="1" applyFill="1" applyBorder="1" applyAlignment="1" applyProtection="1">
      <alignment horizontal="left" vertical="top" wrapText="1"/>
    </xf>
    <xf numFmtId="0" fontId="33" fillId="7" borderId="84" xfId="0" applyFont="1" applyFill="1" applyBorder="1" applyAlignment="1" applyProtection="1">
      <alignment horizontal="left" vertical="top" wrapText="1"/>
    </xf>
    <xf numFmtId="0" fontId="33" fillId="7" borderId="153" xfId="0" applyFont="1" applyFill="1" applyBorder="1" applyAlignment="1" applyProtection="1">
      <alignment horizontal="left" vertical="top" wrapText="1"/>
    </xf>
    <xf numFmtId="3" fontId="11" fillId="6" borderId="52" xfId="0" applyNumberFormat="1" applyFont="1" applyFill="1" applyBorder="1" applyAlignment="1" applyProtection="1">
      <alignment horizontal="center" vertical="center"/>
    </xf>
    <xf numFmtId="3" fontId="11" fillId="6" borderId="85" xfId="0" applyNumberFormat="1" applyFont="1" applyFill="1" applyBorder="1" applyAlignment="1" applyProtection="1">
      <alignment horizontal="center" vertical="center"/>
    </xf>
    <xf numFmtId="3" fontId="11" fillId="6" borderId="127" xfId="0" applyNumberFormat="1" applyFont="1" applyFill="1" applyBorder="1" applyAlignment="1" applyProtection="1">
      <alignment horizontal="center" vertical="center"/>
    </xf>
    <xf numFmtId="0" fontId="47" fillId="0" borderId="25" xfId="0" applyFont="1" applyFill="1" applyBorder="1" applyAlignment="1" applyProtection="1">
      <alignment horizontal="center" vertical="center" wrapText="1"/>
      <protection locked="0"/>
    </xf>
    <xf numFmtId="3" fontId="11" fillId="6" borderId="56" xfId="0" applyNumberFormat="1" applyFont="1" applyFill="1" applyBorder="1" applyAlignment="1" applyProtection="1">
      <alignment horizontal="center" vertical="center"/>
      <protection locked="0"/>
    </xf>
    <xf numFmtId="0" fontId="47" fillId="0" borderId="249" xfId="0" applyFont="1" applyFill="1" applyBorder="1" applyAlignment="1" applyProtection="1">
      <alignment horizontal="center" vertical="center" wrapText="1"/>
      <protection locked="0"/>
    </xf>
    <xf numFmtId="0" fontId="33" fillId="7" borderId="88" xfId="0" applyFont="1" applyFill="1" applyBorder="1" applyAlignment="1" applyProtection="1">
      <alignment vertical="top" wrapText="1"/>
    </xf>
    <xf numFmtId="0" fontId="33" fillId="12" borderId="5" xfId="0" applyFont="1" applyFill="1" applyBorder="1" applyAlignment="1" applyProtection="1">
      <alignment horizontal="center" wrapText="1"/>
      <protection locked="0"/>
    </xf>
    <xf numFmtId="0" fontId="33" fillId="12" borderId="148" xfId="0" applyFont="1" applyFill="1" applyBorder="1" applyAlignment="1" applyProtection="1">
      <alignment horizontal="center" wrapText="1"/>
      <protection locked="0"/>
    </xf>
    <xf numFmtId="0" fontId="33" fillId="0" borderId="5" xfId="0" applyFont="1" applyFill="1" applyBorder="1" applyAlignment="1" applyProtection="1">
      <alignment horizontal="center" wrapText="1"/>
      <protection locked="0"/>
    </xf>
    <xf numFmtId="0" fontId="33" fillId="0" borderId="148" xfId="0" applyFont="1" applyFill="1" applyBorder="1" applyAlignment="1" applyProtection="1">
      <alignment horizontal="center" wrapText="1"/>
      <protection locked="0"/>
    </xf>
    <xf numFmtId="0" fontId="33" fillId="0" borderId="169" xfId="0" applyFont="1" applyFill="1" applyBorder="1" applyAlignment="1" applyProtection="1">
      <alignment horizontal="center" wrapText="1"/>
      <protection locked="0"/>
    </xf>
    <xf numFmtId="0" fontId="46" fillId="12" borderId="149" xfId="0" applyFont="1" applyFill="1" applyBorder="1" applyAlignment="1" applyProtection="1">
      <alignment horizontal="center" vertical="center" wrapText="1"/>
      <protection locked="0"/>
    </xf>
    <xf numFmtId="0" fontId="30" fillId="8" borderId="0" xfId="5" applyFont="1" applyFill="1" applyBorder="1" applyAlignment="1" applyProtection="1">
      <alignment horizontal="left" vertical="center"/>
    </xf>
    <xf numFmtId="0" fontId="89" fillId="8" borderId="18" xfId="5" applyFont="1" applyFill="1" applyBorder="1" applyAlignment="1" applyProtection="1">
      <alignment horizontal="left" vertical="center" wrapText="1"/>
    </xf>
    <xf numFmtId="0" fontId="90" fillId="8" borderId="0" xfId="5" applyFont="1" applyFill="1" applyBorder="1" applyProtection="1"/>
    <xf numFmtId="0" fontId="2" fillId="4" borderId="18" xfId="5" applyFont="1" applyFill="1" applyBorder="1" applyAlignment="1" applyProtection="1">
      <alignment horizontal="center" vertical="center" wrapText="1"/>
      <protection locked="0"/>
    </xf>
    <xf numFmtId="0" fontId="1" fillId="13" borderId="33" xfId="7" applyFont="1" applyFill="1" applyBorder="1" applyAlignment="1" applyProtection="1">
      <alignment horizontal="left" vertical="top" wrapText="1"/>
      <protection locked="0"/>
    </xf>
    <xf numFmtId="0" fontId="87" fillId="0" borderId="0" xfId="0" applyFont="1" applyFill="1" applyAlignment="1" applyProtection="1">
      <alignment horizontal="center" vertical="top"/>
    </xf>
    <xf numFmtId="0" fontId="33" fillId="7" borderId="109" xfId="0" applyFont="1" applyFill="1" applyBorder="1" applyAlignment="1" applyProtection="1">
      <alignment horizontal="left" vertical="top" wrapText="1"/>
      <protection locked="0"/>
    </xf>
    <xf numFmtId="0" fontId="33" fillId="7" borderId="3" xfId="0" applyFont="1" applyFill="1" applyBorder="1" applyAlignment="1" applyProtection="1">
      <alignment horizontal="left" vertical="top" wrapText="1"/>
      <protection locked="0"/>
    </xf>
    <xf numFmtId="0" fontId="33" fillId="7" borderId="110" xfId="0" applyFont="1" applyFill="1" applyBorder="1" applyAlignment="1" applyProtection="1">
      <alignment horizontal="left" vertical="top" wrapText="1"/>
      <protection locked="0"/>
    </xf>
    <xf numFmtId="3" fontId="11" fillId="6" borderId="54" xfId="0" applyNumberFormat="1" applyFont="1" applyFill="1" applyBorder="1" applyAlignment="1" applyProtection="1">
      <alignment horizontal="center" vertical="center"/>
      <protection locked="0"/>
    </xf>
    <xf numFmtId="0" fontId="33" fillId="0" borderId="86" xfId="0" applyFont="1" applyFill="1" applyBorder="1" applyAlignment="1" applyProtection="1">
      <alignment horizontal="left" vertical="top" wrapText="1"/>
      <protection locked="0"/>
    </xf>
    <xf numFmtId="0" fontId="33" fillId="0" borderId="87" xfId="0" applyFont="1" applyFill="1" applyBorder="1" applyAlignment="1" applyProtection="1">
      <alignment horizontal="left" vertical="top" wrapText="1"/>
      <protection locked="0"/>
    </xf>
    <xf numFmtId="0" fontId="33" fillId="0" borderId="88" xfId="0" applyFont="1" applyFill="1" applyBorder="1" applyAlignment="1" applyProtection="1">
      <alignment horizontal="left" vertical="top" wrapText="1"/>
      <protection locked="0"/>
    </xf>
    <xf numFmtId="3" fontId="11" fillId="6" borderId="90" xfId="0" applyNumberFormat="1" applyFont="1" applyFill="1" applyBorder="1" applyAlignment="1" applyProtection="1">
      <alignment horizontal="center" vertical="center"/>
      <protection locked="0"/>
    </xf>
    <xf numFmtId="0" fontId="87" fillId="0" borderId="0" xfId="0" applyNumberFormat="1" applyFont="1" applyFill="1" applyBorder="1" applyAlignment="1" applyProtection="1">
      <alignment horizontal="center" vertical="top" wrapText="1"/>
    </xf>
    <xf numFmtId="3" fontId="33" fillId="0" borderId="213" xfId="0" applyNumberFormat="1" applyFont="1" applyFill="1" applyBorder="1" applyAlignment="1" applyProtection="1">
      <alignment horizontal="right" vertical="center"/>
    </xf>
    <xf numFmtId="0" fontId="47" fillId="0" borderId="0" xfId="0" applyFont="1" applyFill="1" applyBorder="1" applyAlignment="1" applyProtection="1">
      <alignment horizontal="center" vertical="center" wrapText="1"/>
    </xf>
    <xf numFmtId="3" fontId="11" fillId="11" borderId="18" xfId="0" applyNumberFormat="1" applyFont="1" applyFill="1" applyBorder="1" applyAlignment="1" applyProtection="1">
      <alignment horizontal="center" vertical="center" wrapText="1"/>
    </xf>
    <xf numFmtId="3" fontId="33" fillId="19" borderId="80" xfId="0" applyNumberFormat="1" applyFont="1" applyFill="1" applyBorder="1" applyAlignment="1" applyProtection="1">
      <alignment horizontal="right" vertical="center"/>
    </xf>
    <xf numFmtId="3" fontId="33" fillId="19" borderId="46" xfId="0" applyNumberFormat="1" applyFont="1" applyFill="1" applyBorder="1" applyAlignment="1" applyProtection="1">
      <alignment horizontal="right" vertical="center"/>
    </xf>
    <xf numFmtId="3" fontId="33" fillId="19" borderId="79" xfId="0" applyNumberFormat="1" applyFont="1" applyFill="1" applyBorder="1" applyAlignment="1" applyProtection="1">
      <alignment horizontal="right" vertical="center"/>
    </xf>
    <xf numFmtId="3" fontId="33" fillId="19" borderId="48" xfId="0" applyNumberFormat="1" applyFont="1" applyFill="1" applyBorder="1" applyAlignment="1" applyProtection="1">
      <alignment horizontal="right" vertical="center"/>
    </xf>
    <xf numFmtId="0" fontId="33" fillId="4" borderId="62" xfId="0" applyFont="1" applyFill="1" applyBorder="1" applyAlignment="1" applyProtection="1">
      <alignment vertical="center" wrapText="1"/>
    </xf>
    <xf numFmtId="0" fontId="5" fillId="4" borderId="58" xfId="0" applyFont="1" applyFill="1" applyBorder="1" applyAlignment="1" applyProtection="1">
      <alignment horizontal="center" vertical="center" wrapText="1"/>
    </xf>
    <xf numFmtId="3" fontId="11" fillId="11" borderId="190" xfId="0" applyNumberFormat="1" applyFont="1" applyFill="1" applyBorder="1" applyAlignment="1" applyProtection="1">
      <alignment horizontal="center" vertical="center"/>
    </xf>
    <xf numFmtId="0" fontId="93" fillId="12" borderId="62" xfId="0" applyFont="1" applyFill="1" applyBorder="1" applyAlignment="1" applyProtection="1">
      <alignment vertical="center" wrapText="1"/>
    </xf>
    <xf numFmtId="0" fontId="93" fillId="12" borderId="48" xfId="0" applyFont="1" applyFill="1" applyBorder="1" applyAlignment="1" applyProtection="1">
      <alignment horizontal="center" vertical="center" wrapText="1"/>
    </xf>
    <xf numFmtId="0" fontId="35" fillId="16" borderId="175" xfId="0" applyNumberFormat="1" applyFont="1" applyFill="1" applyBorder="1" applyAlignment="1" applyProtection="1">
      <alignment horizontal="left" vertical="top" wrapText="1"/>
    </xf>
    <xf numFmtId="3" fontId="66" fillId="26" borderId="165" xfId="0" applyNumberFormat="1" applyFont="1" applyFill="1" applyBorder="1" applyAlignment="1" applyProtection="1">
      <alignment horizontal="left" vertical="center" wrapText="1"/>
    </xf>
    <xf numFmtId="3" fontId="66" fillId="26" borderId="174" xfId="0" applyNumberFormat="1" applyFont="1" applyFill="1" applyBorder="1" applyAlignment="1" applyProtection="1">
      <alignment horizontal="left" vertical="center" wrapText="1"/>
    </xf>
    <xf numFmtId="0" fontId="35" fillId="16" borderId="250" xfId="0" applyNumberFormat="1" applyFont="1" applyFill="1" applyBorder="1" applyAlignment="1" applyProtection="1">
      <alignment horizontal="left" vertical="top" wrapText="1"/>
    </xf>
    <xf numFmtId="3" fontId="33" fillId="0" borderId="156" xfId="0" applyNumberFormat="1" applyFont="1" applyFill="1" applyBorder="1" applyAlignment="1" applyProtection="1">
      <alignment horizontal="left" vertical="top" wrapText="1"/>
      <protection locked="0"/>
    </xf>
    <xf numFmtId="3" fontId="33" fillId="0" borderId="68" xfId="0" applyNumberFormat="1" applyFont="1" applyFill="1" applyBorder="1" applyAlignment="1" applyProtection="1">
      <alignment horizontal="left" vertical="top" wrapText="1"/>
      <protection locked="0"/>
    </xf>
    <xf numFmtId="3" fontId="33" fillId="0" borderId="186" xfId="0" applyNumberFormat="1" applyFont="1" applyFill="1" applyBorder="1" applyAlignment="1" applyProtection="1">
      <alignment horizontal="left" vertical="top" wrapText="1"/>
      <protection locked="0"/>
    </xf>
    <xf numFmtId="3" fontId="87" fillId="0" borderId="0" xfId="0" applyNumberFormat="1" applyFont="1" applyFill="1" applyBorder="1" applyAlignment="1" applyProtection="1">
      <alignment horizontal="center" vertical="top"/>
      <protection locked="0"/>
    </xf>
    <xf numFmtId="3" fontId="11" fillId="12" borderId="38" xfId="0" applyNumberFormat="1" applyFont="1" applyFill="1" applyBorder="1" applyAlignment="1" applyProtection="1">
      <alignment vertical="center" wrapText="1"/>
    </xf>
    <xf numFmtId="0" fontId="33" fillId="0" borderId="0" xfId="0" applyFont="1" applyFill="1" applyBorder="1" applyAlignment="1" applyProtection="1">
      <alignment horizontal="left" vertical="top" wrapText="1"/>
    </xf>
    <xf numFmtId="3" fontId="11" fillId="0" borderId="0" xfId="0" applyNumberFormat="1" applyFont="1" applyFill="1" applyBorder="1" applyAlignment="1" applyProtection="1">
      <alignment horizontal="center" vertical="center"/>
      <protection locked="0"/>
    </xf>
    <xf numFmtId="3" fontId="35" fillId="0" borderId="0" xfId="0" applyNumberFormat="1" applyFont="1" applyFill="1" applyBorder="1" applyAlignment="1" applyProtection="1">
      <alignment horizontal="left" vertical="center" wrapText="1"/>
    </xf>
    <xf numFmtId="0" fontId="34" fillId="0" borderId="0" xfId="0" applyFont="1" applyBorder="1" applyAlignment="1" applyProtection="1">
      <alignment vertical="top"/>
    </xf>
    <xf numFmtId="0" fontId="0" fillId="7" borderId="189" xfId="0" applyFill="1" applyBorder="1" applyProtection="1"/>
    <xf numFmtId="0" fontId="0" fillId="9" borderId="133" xfId="0" quotePrefix="1" applyFill="1" applyBorder="1" applyAlignment="1" applyProtection="1">
      <alignment horizontal="left" vertical="center" wrapText="1"/>
    </xf>
    <xf numFmtId="0" fontId="0" fillId="7" borderId="140" xfId="0" quotePrefix="1" applyFill="1" applyBorder="1" applyAlignment="1" applyProtection="1">
      <alignment horizontal="left" vertical="center" wrapText="1"/>
    </xf>
    <xf numFmtId="0" fontId="0" fillId="9" borderId="141" xfId="0" quotePrefix="1" applyFill="1" applyBorder="1" applyAlignment="1" applyProtection="1">
      <alignment horizontal="left" vertical="center" wrapText="1"/>
    </xf>
    <xf numFmtId="0" fontId="0" fillId="7" borderId="92" xfId="0" applyFill="1" applyBorder="1" applyProtection="1"/>
    <xf numFmtId="0" fontId="0" fillId="14" borderId="42" xfId="0" quotePrefix="1" applyFill="1" applyBorder="1" applyAlignment="1" applyProtection="1">
      <alignment horizontal="left" vertical="center" wrapText="1"/>
    </xf>
    <xf numFmtId="0" fontId="0" fillId="14" borderId="43" xfId="0" quotePrefix="1" applyFill="1" applyBorder="1" applyAlignment="1" applyProtection="1">
      <alignment horizontal="left" vertical="center" wrapText="1"/>
    </xf>
    <xf numFmtId="0" fontId="0" fillId="7" borderId="77" xfId="0" quotePrefix="1" applyFill="1" applyBorder="1" applyAlignment="1" applyProtection="1">
      <alignment horizontal="left" vertical="center" wrapText="1"/>
    </xf>
    <xf numFmtId="0" fontId="0" fillId="14" borderId="168" xfId="0" quotePrefix="1" applyFill="1" applyBorder="1" applyAlignment="1" applyProtection="1">
      <alignment horizontal="left" vertical="center" wrapText="1"/>
    </xf>
    <xf numFmtId="0" fontId="0" fillId="13" borderId="42" xfId="0" quotePrefix="1" applyFill="1" applyBorder="1" applyAlignment="1" applyProtection="1">
      <alignment horizontal="left" vertical="center" wrapText="1"/>
    </xf>
    <xf numFmtId="0" fontId="0" fillId="13" borderId="43" xfId="0" quotePrefix="1" applyFill="1" applyBorder="1" applyAlignment="1" applyProtection="1">
      <alignment horizontal="left" vertical="center" wrapText="1"/>
    </xf>
    <xf numFmtId="0" fontId="0" fillId="13" borderId="168" xfId="0" quotePrefix="1" applyFill="1" applyBorder="1" applyAlignment="1" applyProtection="1">
      <alignment horizontal="left" vertical="center" wrapText="1"/>
    </xf>
    <xf numFmtId="0" fontId="0" fillId="12" borderId="42" xfId="0" quotePrefix="1" applyFill="1" applyBorder="1" applyAlignment="1" applyProtection="1">
      <alignment horizontal="left" vertical="center" wrapText="1"/>
    </xf>
    <xf numFmtId="0" fontId="0" fillId="12" borderId="43" xfId="0" quotePrefix="1" applyFill="1" applyBorder="1" applyAlignment="1" applyProtection="1">
      <alignment horizontal="left" vertical="center" wrapText="1"/>
    </xf>
    <xf numFmtId="0" fontId="0" fillId="10" borderId="42" xfId="0" quotePrefix="1" applyFill="1" applyBorder="1" applyAlignment="1" applyProtection="1">
      <alignment horizontal="left" vertical="center" wrapText="1"/>
    </xf>
    <xf numFmtId="0" fontId="34" fillId="0" borderId="28" xfId="0" applyFont="1" applyBorder="1" applyAlignment="1" applyProtection="1">
      <alignment vertical="top"/>
    </xf>
    <xf numFmtId="0" fontId="47" fillId="0" borderId="28" xfId="0" applyFont="1" applyFill="1" applyBorder="1" applyAlignment="1" applyProtection="1">
      <alignment horizontal="center" vertical="center" wrapText="1"/>
    </xf>
    <xf numFmtId="0" fontId="0" fillId="0" borderId="28" xfId="0" applyBorder="1" applyProtection="1"/>
    <xf numFmtId="0" fontId="0" fillId="12" borderId="134" xfId="0" applyFill="1" applyBorder="1" applyAlignment="1" applyProtection="1">
      <alignment horizontal="left" vertical="center"/>
    </xf>
    <xf numFmtId="0" fontId="0" fillId="12" borderId="192" xfId="0" quotePrefix="1" applyFill="1" applyBorder="1" applyAlignment="1" applyProtection="1">
      <alignment horizontal="left" vertical="center" wrapText="1"/>
    </xf>
    <xf numFmtId="0" fontId="0" fillId="12" borderId="136" xfId="0" applyFill="1" applyBorder="1" applyAlignment="1" applyProtection="1">
      <alignment horizontal="right" vertical="center"/>
    </xf>
    <xf numFmtId="0" fontId="94" fillId="3" borderId="0" xfId="0" applyFont="1" applyFill="1" applyAlignment="1" applyProtection="1">
      <alignment vertical="center"/>
    </xf>
    <xf numFmtId="0" fontId="0" fillId="12" borderId="192" xfId="0" applyFill="1" applyBorder="1" applyAlignment="1" applyProtection="1">
      <alignment horizontal="left" vertical="center"/>
    </xf>
    <xf numFmtId="0" fontId="0" fillId="12" borderId="26" xfId="0" quotePrefix="1" applyFill="1" applyBorder="1" applyAlignment="1" applyProtection="1">
      <alignment horizontal="center" vertical="center" wrapText="1"/>
    </xf>
    <xf numFmtId="0" fontId="48" fillId="12" borderId="71" xfId="0" quotePrefix="1" applyFont="1" applyFill="1" applyBorder="1" applyAlignment="1" applyProtection="1">
      <alignment horizontal="left" vertical="center"/>
    </xf>
    <xf numFmtId="0" fontId="47" fillId="12" borderId="42" xfId="0" applyFont="1" applyFill="1" applyBorder="1" applyAlignment="1" applyProtection="1">
      <alignment horizontal="left" vertical="center" wrapText="1"/>
    </xf>
    <xf numFmtId="0" fontId="48" fillId="12" borderId="75" xfId="0" quotePrefix="1" applyFont="1" applyFill="1" applyBorder="1" applyAlignment="1" applyProtection="1">
      <alignment horizontal="left" vertical="center"/>
    </xf>
    <xf numFmtId="0" fontId="47" fillId="12" borderId="168" xfId="0" applyFont="1" applyFill="1" applyBorder="1" applyAlignment="1" applyProtection="1">
      <alignment horizontal="left" vertical="center" wrapText="1"/>
    </xf>
    <xf numFmtId="0" fontId="2" fillId="12" borderId="168" xfId="0" applyFont="1" applyFill="1" applyBorder="1" applyAlignment="1" applyProtection="1">
      <alignment horizontal="left" vertical="center"/>
    </xf>
    <xf numFmtId="0" fontId="0" fillId="0" borderId="0" xfId="0"/>
    <xf numFmtId="0" fontId="0" fillId="0" borderId="0" xfId="0" applyProtection="1"/>
    <xf numFmtId="0" fontId="0" fillId="0" borderId="0" xfId="0" applyFill="1" applyProtection="1"/>
    <xf numFmtId="0" fontId="32" fillId="0" borderId="0" xfId="0" applyFont="1" applyFill="1" applyAlignment="1" applyProtection="1">
      <alignment horizontal="left" vertical="center" wrapText="1"/>
    </xf>
    <xf numFmtId="0" fontId="33" fillId="0" borderId="0" xfId="0" applyFont="1" applyProtection="1"/>
    <xf numFmtId="0" fontId="0" fillId="0" borderId="0" xfId="0" applyFill="1" applyBorder="1" applyProtection="1"/>
    <xf numFmtId="0" fontId="1" fillId="4" borderId="0" xfId="5" applyFont="1" applyFill="1" applyBorder="1" applyAlignment="1" applyProtection="1">
      <alignment horizontal="left" vertical="center"/>
    </xf>
    <xf numFmtId="0" fontId="7" fillId="0" borderId="0" xfId="1" quotePrefix="1" applyAlignment="1" applyProtection="1"/>
    <xf numFmtId="0" fontId="33" fillId="0" borderId="0" xfId="0" applyFont="1" applyFill="1" applyBorder="1" applyAlignment="1" applyProtection="1">
      <alignment vertical="center" wrapText="1"/>
    </xf>
    <xf numFmtId="0" fontId="11" fillId="0" borderId="0" xfId="0" applyFont="1" applyAlignment="1" applyProtection="1">
      <alignment horizontal="center"/>
    </xf>
    <xf numFmtId="0" fontId="9" fillId="0" borderId="0" xfId="0" applyFont="1" applyFill="1" applyBorder="1" applyAlignment="1" applyProtection="1">
      <alignment horizontal="center" vertical="center"/>
    </xf>
    <xf numFmtId="0" fontId="33" fillId="0" borderId="0" xfId="0" applyFont="1" applyFill="1" applyBorder="1" applyProtection="1"/>
    <xf numFmtId="0" fontId="8" fillId="0" borderId="0" xfId="0" applyFont="1" applyAlignment="1" applyProtection="1"/>
    <xf numFmtId="0" fontId="32" fillId="3" borderId="0" xfId="0" applyFont="1" applyFill="1" applyAlignment="1" applyProtection="1">
      <alignment vertical="center"/>
    </xf>
    <xf numFmtId="0" fontId="39" fillId="0" borderId="0" xfId="0" applyFont="1" applyProtection="1"/>
    <xf numFmtId="0" fontId="33" fillId="7" borderId="83" xfId="0" applyFont="1" applyFill="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47" fillId="0" borderId="42" xfId="0" applyFont="1" applyFill="1" applyBorder="1" applyAlignment="1" applyProtection="1">
      <alignment horizontal="left" vertical="center" wrapText="1"/>
    </xf>
    <xf numFmtId="0" fontId="34" fillId="0" borderId="0" xfId="0" applyFont="1" applyAlignment="1" applyProtection="1">
      <alignment vertical="top"/>
    </xf>
    <xf numFmtId="0" fontId="8" fillId="0" borderId="0" xfId="0" applyFont="1" applyFill="1" applyBorder="1" applyAlignment="1" applyProtection="1">
      <alignment vertical="center" wrapText="1"/>
    </xf>
    <xf numFmtId="0" fontId="9" fillId="0" borderId="121" xfId="0" applyFont="1" applyFill="1" applyBorder="1" applyAlignment="1" applyProtection="1">
      <alignment horizontal="center" vertical="center" wrapText="1"/>
    </xf>
    <xf numFmtId="0" fontId="9" fillId="0" borderId="121" xfId="0" applyFont="1" applyFill="1" applyBorder="1" applyAlignment="1" applyProtection="1">
      <alignment horizontal="center" vertical="center"/>
    </xf>
    <xf numFmtId="0" fontId="33" fillId="0" borderId="0" xfId="0" applyNumberFormat="1" applyFont="1" applyFill="1" applyBorder="1" applyAlignment="1" applyProtection="1">
      <alignment horizontal="left" vertical="top" wrapText="1"/>
    </xf>
    <xf numFmtId="0" fontId="33" fillId="13" borderId="144"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center" wrapText="1"/>
    </xf>
    <xf numFmtId="3" fontId="35" fillId="0" borderId="0" xfId="0" applyNumberFormat="1" applyFont="1" applyFill="1" applyBorder="1" applyAlignment="1" applyProtection="1">
      <alignment horizontal="left" vertical="center" wrapText="1"/>
      <protection locked="0"/>
    </xf>
    <xf numFmtId="0" fontId="47" fillId="0" borderId="0" xfId="0" applyFont="1" applyFill="1" applyBorder="1" applyAlignment="1" applyProtection="1">
      <alignment horizontal="center" vertical="center" wrapText="1"/>
      <protection locked="0"/>
    </xf>
    <xf numFmtId="0" fontId="33" fillId="7" borderId="215" xfId="0" applyFont="1" applyFill="1" applyBorder="1" applyAlignment="1" applyProtection="1">
      <alignment horizontal="left" vertical="top" wrapText="1"/>
    </xf>
    <xf numFmtId="0" fontId="47" fillId="0" borderId="0" xfId="0" applyFont="1" applyFill="1" applyBorder="1" applyAlignment="1" applyProtection="1">
      <alignment horizontal="center" vertical="center" wrapText="1"/>
    </xf>
    <xf numFmtId="0" fontId="33" fillId="0" borderId="169" xfId="0" applyFont="1" applyFill="1" applyBorder="1" applyAlignment="1" applyProtection="1">
      <alignment horizontal="center" wrapText="1"/>
      <protection locked="0"/>
    </xf>
    <xf numFmtId="0" fontId="67" fillId="0" borderId="0" xfId="0" applyNumberFormat="1" applyFont="1" applyFill="1" applyBorder="1" applyAlignment="1" applyProtection="1">
      <alignment horizontal="center" vertical="top" wrapText="1"/>
    </xf>
    <xf numFmtId="3" fontId="33" fillId="12" borderId="22" xfId="0" applyNumberFormat="1" applyFont="1" applyFill="1" applyBorder="1" applyAlignment="1" applyProtection="1">
      <alignment horizontal="right" vertical="center" wrapText="1"/>
      <protection locked="0"/>
    </xf>
    <xf numFmtId="0" fontId="26" fillId="16" borderId="200" xfId="0" quotePrefix="1" applyFont="1" applyFill="1" applyBorder="1" applyAlignment="1" applyProtection="1">
      <alignment horizontal="center" vertical="center" wrapText="1"/>
    </xf>
    <xf numFmtId="0" fontId="26" fillId="16" borderId="94" xfId="0" quotePrefix="1" applyFont="1" applyFill="1" applyBorder="1" applyAlignment="1" applyProtection="1">
      <alignment horizontal="center" vertical="center" wrapText="1"/>
    </xf>
    <xf numFmtId="3" fontId="33" fillId="0" borderId="8" xfId="0" applyNumberFormat="1" applyFont="1" applyFill="1" applyBorder="1" applyAlignment="1" applyProtection="1">
      <alignment horizontal="right" vertical="center" wrapText="1"/>
      <protection locked="0"/>
    </xf>
    <xf numFmtId="0" fontId="4" fillId="7" borderId="215" xfId="0" applyFont="1" applyFill="1" applyBorder="1" applyAlignment="1" applyProtection="1">
      <alignment horizontal="left" vertical="center" wrapText="1"/>
    </xf>
    <xf numFmtId="3" fontId="33" fillId="0" borderId="64" xfId="0" applyNumberFormat="1" applyFont="1" applyFill="1" applyBorder="1" applyAlignment="1" applyProtection="1">
      <alignment horizontal="right" vertical="center" wrapText="1"/>
      <protection locked="0"/>
    </xf>
    <xf numFmtId="0" fontId="9" fillId="0" borderId="25" xfId="0" applyFont="1" applyFill="1" applyBorder="1" applyAlignment="1" applyProtection="1">
      <alignment horizontal="center" vertical="center" wrapText="1"/>
    </xf>
    <xf numFmtId="0" fontId="46" fillId="12" borderId="149" xfId="0" applyFont="1" applyFill="1" applyBorder="1" applyAlignment="1" applyProtection="1">
      <alignment horizontal="center" vertical="center" wrapText="1"/>
      <protection locked="0"/>
    </xf>
    <xf numFmtId="0" fontId="26" fillId="16" borderId="8" xfId="0" quotePrefix="1" applyFont="1" applyFill="1" applyBorder="1" applyAlignment="1" applyProtection="1">
      <alignment horizontal="center" vertical="center" wrapText="1"/>
    </xf>
    <xf numFmtId="0" fontId="26" fillId="16" borderId="6" xfId="0" quotePrefix="1" applyFont="1" applyFill="1" applyBorder="1" applyAlignment="1" applyProtection="1">
      <alignment horizontal="center" vertical="center" wrapText="1"/>
    </xf>
    <xf numFmtId="3" fontId="33" fillId="12" borderId="8" xfId="0" applyNumberFormat="1" applyFont="1" applyFill="1" applyBorder="1" applyAlignment="1" applyProtection="1">
      <alignment horizontal="right" vertical="center" wrapText="1"/>
      <protection locked="0"/>
    </xf>
    <xf numFmtId="0" fontId="33" fillId="7" borderId="154" xfId="0" applyFont="1" applyFill="1" applyBorder="1" applyAlignment="1" applyProtection="1">
      <alignment horizontal="left" vertical="top" wrapText="1"/>
    </xf>
    <xf numFmtId="0" fontId="33" fillId="7" borderId="6" xfId="0" applyFont="1" applyFill="1" applyBorder="1" applyAlignment="1" applyProtection="1">
      <alignment horizontal="left" vertical="top" wrapText="1"/>
    </xf>
    <xf numFmtId="0" fontId="33" fillId="7" borderId="93" xfId="0" applyFont="1" applyFill="1" applyBorder="1" applyAlignment="1" applyProtection="1">
      <alignment horizontal="left" vertical="top" wrapText="1"/>
    </xf>
    <xf numFmtId="0" fontId="9" fillId="0" borderId="0" xfId="0" applyFont="1" applyFill="1" applyBorder="1" applyAlignment="1" applyProtection="1">
      <alignment horizontal="center" vertical="center" wrapText="1"/>
    </xf>
    <xf numFmtId="0" fontId="33" fillId="10" borderId="131" xfId="0" applyFont="1" applyFill="1" applyBorder="1" applyAlignment="1" applyProtection="1">
      <alignment horizontal="center" wrapText="1"/>
    </xf>
    <xf numFmtId="3" fontId="35" fillId="0" borderId="0" xfId="0" applyNumberFormat="1" applyFont="1" applyFill="1" applyBorder="1" applyAlignment="1" applyProtection="1">
      <alignment vertical="center" wrapText="1"/>
    </xf>
    <xf numFmtId="3" fontId="33" fillId="0" borderId="0" xfId="0" applyNumberFormat="1" applyFont="1" applyFill="1" applyBorder="1" applyAlignment="1" applyProtection="1">
      <alignment horizontal="right" vertical="center" wrapText="1"/>
      <protection locked="0"/>
    </xf>
    <xf numFmtId="0" fontId="33" fillId="12" borderId="5" xfId="0" applyFont="1" applyFill="1" applyBorder="1" applyAlignment="1" applyProtection="1">
      <alignment horizontal="center" wrapText="1"/>
      <protection locked="0"/>
    </xf>
    <xf numFmtId="0" fontId="33" fillId="12" borderId="148" xfId="0" applyFont="1" applyFill="1" applyBorder="1" applyAlignment="1" applyProtection="1">
      <alignment horizontal="center" wrapText="1"/>
      <protection locked="0"/>
    </xf>
    <xf numFmtId="0" fontId="4" fillId="12" borderId="154" xfId="0" applyFont="1" applyFill="1" applyBorder="1" applyAlignment="1" applyProtection="1">
      <alignment horizontal="left" vertical="center" wrapText="1"/>
    </xf>
    <xf numFmtId="0" fontId="4" fillId="12" borderId="215" xfId="0" applyFont="1" applyFill="1" applyBorder="1" applyAlignment="1" applyProtection="1">
      <alignment horizontal="left" vertical="center" wrapText="1"/>
    </xf>
    <xf numFmtId="0" fontId="33" fillId="12" borderId="215" xfId="0" applyFont="1" applyFill="1" applyBorder="1" applyAlignment="1" applyProtection="1">
      <alignment horizontal="left" vertical="top" wrapText="1"/>
    </xf>
    <xf numFmtId="3" fontId="33" fillId="12" borderId="64" xfId="0" applyNumberFormat="1" applyFont="1" applyFill="1" applyBorder="1" applyAlignment="1" applyProtection="1">
      <alignment horizontal="right" vertical="center" wrapText="1"/>
      <protection locked="0"/>
    </xf>
    <xf numFmtId="0" fontId="47" fillId="12" borderId="94" xfId="0" applyFont="1" applyFill="1" applyBorder="1" applyAlignment="1" applyProtection="1">
      <alignment horizontal="left" vertical="center" wrapText="1"/>
      <protection locked="0"/>
    </xf>
    <xf numFmtId="0" fontId="47" fillId="12" borderId="8" xfId="0" applyFont="1" applyFill="1" applyBorder="1" applyAlignment="1" applyProtection="1">
      <alignment horizontal="left" vertical="center" wrapText="1"/>
      <protection locked="0"/>
    </xf>
    <xf numFmtId="0" fontId="47" fillId="12" borderId="12" xfId="0" applyFont="1" applyFill="1" applyBorder="1" applyAlignment="1" applyProtection="1">
      <alignment horizontal="left" vertical="center" wrapText="1"/>
      <protection locked="0"/>
    </xf>
    <xf numFmtId="0" fontId="83" fillId="16" borderId="8" xfId="0" quotePrefix="1" applyFont="1" applyFill="1" applyBorder="1" applyAlignment="1" applyProtection="1">
      <alignment horizontal="center" vertical="center" wrapText="1"/>
    </xf>
    <xf numFmtId="0" fontId="83" fillId="16" borderId="94" xfId="0" quotePrefix="1" applyFont="1" applyFill="1" applyBorder="1" applyAlignment="1" applyProtection="1">
      <alignment horizontal="center" vertical="center" wrapText="1"/>
    </xf>
    <xf numFmtId="0" fontId="83" fillId="16" borderId="200" xfId="0" quotePrefix="1" applyFont="1" applyFill="1" applyBorder="1" applyAlignment="1" applyProtection="1">
      <alignment horizontal="center" vertical="center" wrapText="1"/>
    </xf>
    <xf numFmtId="0" fontId="83" fillId="16" borderId="93" xfId="0" quotePrefix="1" applyFont="1" applyFill="1" applyBorder="1" applyAlignment="1" applyProtection="1">
      <alignment horizontal="center" vertical="center" wrapText="1"/>
    </xf>
    <xf numFmtId="0" fontId="83" fillId="16" borderId="6" xfId="0" quotePrefix="1" applyFont="1" applyFill="1" applyBorder="1" applyAlignment="1" applyProtection="1">
      <alignment horizontal="center" vertical="center" wrapText="1"/>
    </xf>
    <xf numFmtId="0" fontId="47" fillId="12" borderId="142" xfId="0" applyFont="1" applyFill="1" applyBorder="1" applyAlignment="1" applyProtection="1">
      <alignment horizontal="left" vertical="center" wrapText="1"/>
      <protection locked="0"/>
    </xf>
    <xf numFmtId="0" fontId="47" fillId="12" borderId="10" xfId="0" applyFont="1" applyFill="1" applyBorder="1" applyAlignment="1" applyProtection="1">
      <alignment horizontal="left" vertical="center" wrapText="1"/>
      <protection locked="0"/>
    </xf>
    <xf numFmtId="3" fontId="33" fillId="12" borderId="10" xfId="0" applyNumberFormat="1" applyFont="1" applyFill="1" applyBorder="1" applyAlignment="1" applyProtection="1">
      <alignment horizontal="right" vertical="center" wrapText="1"/>
      <protection locked="0"/>
    </xf>
    <xf numFmtId="3" fontId="33" fillId="0" borderId="135" xfId="0" applyNumberFormat="1" applyFont="1" applyFill="1" applyBorder="1" applyAlignment="1" applyProtection="1">
      <alignment horizontal="right" vertical="center" wrapText="1"/>
      <protection locked="0"/>
    </xf>
    <xf numFmtId="3" fontId="33" fillId="12" borderId="24" xfId="0" applyNumberFormat="1" applyFont="1" applyFill="1" applyBorder="1" applyAlignment="1" applyProtection="1">
      <alignment horizontal="right" vertical="center" wrapText="1"/>
      <protection locked="0"/>
    </xf>
    <xf numFmtId="0" fontId="4" fillId="7" borderId="215" xfId="0" applyFont="1" applyFill="1" applyBorder="1" applyAlignment="1" applyProtection="1">
      <alignment horizontal="left" vertical="center" wrapText="1"/>
      <protection locked="0"/>
    </xf>
    <xf numFmtId="3" fontId="11" fillId="7" borderId="83" xfId="0" applyNumberFormat="1" applyFont="1" applyFill="1" applyBorder="1" applyAlignment="1" applyProtection="1">
      <alignment horizontal="center" vertical="center"/>
      <protection locked="0"/>
    </xf>
    <xf numFmtId="3" fontId="33" fillId="0" borderId="245" xfId="0" applyNumberFormat="1" applyFont="1" applyFill="1" applyBorder="1" applyAlignment="1" applyProtection="1">
      <alignment horizontal="right" vertical="center" wrapText="1"/>
      <protection locked="0"/>
    </xf>
    <xf numFmtId="3" fontId="33" fillId="0" borderId="23" xfId="0" applyNumberFormat="1" applyFont="1" applyFill="1" applyBorder="1" applyAlignment="1" applyProtection="1">
      <alignment horizontal="right" vertical="center" wrapText="1"/>
      <protection locked="0"/>
    </xf>
    <xf numFmtId="0" fontId="13" fillId="12" borderId="142" xfId="0" applyFont="1" applyFill="1" applyBorder="1" applyAlignment="1" applyProtection="1">
      <alignment horizontal="left" vertical="center" wrapText="1"/>
      <protection locked="0"/>
    </xf>
    <xf numFmtId="0" fontId="13" fillId="12" borderId="10" xfId="0" applyFont="1" applyFill="1" applyBorder="1" applyAlignment="1" applyProtection="1">
      <alignment horizontal="left" vertical="center" wrapText="1"/>
      <protection locked="0"/>
    </xf>
    <xf numFmtId="3" fontId="33" fillId="12" borderId="135" xfId="0" applyNumberFormat="1" applyFont="1" applyFill="1" applyBorder="1" applyAlignment="1" applyProtection="1">
      <alignment horizontal="right" vertical="center" wrapText="1"/>
      <protection locked="0"/>
    </xf>
    <xf numFmtId="0" fontId="13" fillId="12" borderId="13" xfId="0" applyFont="1" applyFill="1" applyBorder="1" applyAlignment="1" applyProtection="1">
      <alignment horizontal="left" vertical="center" wrapText="1"/>
      <protection locked="0"/>
    </xf>
    <xf numFmtId="3" fontId="33" fillId="12" borderId="215" xfId="0" applyNumberFormat="1" applyFont="1" applyFill="1" applyBorder="1" applyAlignment="1" applyProtection="1">
      <alignment horizontal="right" vertical="center" wrapText="1"/>
      <protection locked="0"/>
    </xf>
    <xf numFmtId="3" fontId="33" fillId="12" borderId="83" xfId="0" applyNumberFormat="1" applyFont="1" applyFill="1" applyBorder="1" applyAlignment="1" applyProtection="1">
      <alignment horizontal="right" vertical="center" wrapText="1"/>
      <protection locked="0"/>
    </xf>
    <xf numFmtId="3" fontId="33" fillId="12" borderId="152" xfId="0" applyNumberFormat="1" applyFont="1" applyFill="1" applyBorder="1" applyAlignment="1" applyProtection="1">
      <alignment horizontal="right" vertical="center" wrapText="1"/>
      <protection locked="0"/>
    </xf>
    <xf numFmtId="3" fontId="33" fillId="12" borderId="11" xfId="0" applyNumberFormat="1" applyFont="1" applyFill="1" applyBorder="1" applyAlignment="1" applyProtection="1">
      <alignment horizontal="right" vertical="center" wrapText="1"/>
      <protection locked="0"/>
    </xf>
    <xf numFmtId="0" fontId="26" fillId="4" borderId="93" xfId="0" quotePrefix="1" applyFont="1" applyFill="1" applyBorder="1" applyAlignment="1" applyProtection="1">
      <alignment horizontal="center" vertical="center" wrapText="1"/>
    </xf>
    <xf numFmtId="0" fontId="26" fillId="4" borderId="200" xfId="0" quotePrefix="1" applyFont="1" applyFill="1" applyBorder="1" applyAlignment="1" applyProtection="1">
      <alignment horizontal="center" vertical="center" wrapText="1"/>
    </xf>
    <xf numFmtId="0" fontId="26" fillId="4" borderId="94" xfId="0" quotePrefix="1" applyFont="1" applyFill="1" applyBorder="1" applyAlignment="1" applyProtection="1">
      <alignment horizontal="center" vertical="center" wrapText="1"/>
    </xf>
    <xf numFmtId="3" fontId="11" fillId="0" borderId="126" xfId="0" applyNumberFormat="1" applyFont="1" applyFill="1" applyBorder="1" applyAlignment="1" applyProtection="1">
      <alignment horizontal="center" vertical="center"/>
      <protection locked="0"/>
    </xf>
    <xf numFmtId="0" fontId="48" fillId="12" borderId="244" xfId="0" quotePrefix="1" applyFont="1" applyFill="1" applyBorder="1" applyAlignment="1" applyProtection="1">
      <alignment horizontal="left" vertical="center"/>
    </xf>
    <xf numFmtId="0" fontId="47" fillId="12" borderId="92" xfId="0" applyFont="1" applyFill="1" applyBorder="1" applyAlignment="1" applyProtection="1">
      <alignment horizontal="left" vertical="center" wrapText="1"/>
    </xf>
    <xf numFmtId="0" fontId="8" fillId="0" borderId="0" xfId="0" applyFont="1" applyAlignment="1" applyProtection="1">
      <alignment horizontal="left" vertical="top" wrapText="1"/>
    </xf>
    <xf numFmtId="0" fontId="83" fillId="16" borderId="63" xfId="0" quotePrefix="1" applyFont="1" applyFill="1" applyBorder="1" applyAlignment="1" applyProtection="1">
      <alignment horizontal="center" vertical="center" wrapText="1"/>
    </xf>
    <xf numFmtId="3" fontId="35" fillId="16" borderId="64" xfId="0" applyNumberFormat="1" applyFont="1" applyFill="1" applyBorder="1" applyAlignment="1" applyProtection="1">
      <alignment vertical="center" wrapText="1"/>
    </xf>
    <xf numFmtId="3" fontId="35" fillId="4" borderId="64" xfId="0" applyNumberFormat="1" applyFont="1" applyFill="1" applyBorder="1" applyAlignment="1" applyProtection="1">
      <alignment vertical="center" wrapText="1"/>
    </xf>
    <xf numFmtId="3" fontId="35" fillId="16" borderId="63" xfId="0" applyNumberFormat="1" applyFont="1" applyFill="1" applyBorder="1" applyAlignment="1" applyProtection="1">
      <alignment vertical="center" wrapText="1"/>
    </xf>
    <xf numFmtId="0" fontId="33" fillId="9" borderId="40" xfId="0" applyFont="1" applyFill="1" applyBorder="1" applyAlignment="1" applyProtection="1">
      <alignment horizontal="center" wrapText="1"/>
    </xf>
    <xf numFmtId="0" fontId="33" fillId="14" borderId="40" xfId="0" applyFont="1" applyFill="1" applyBorder="1" applyAlignment="1" applyProtection="1">
      <alignment horizontal="center" wrapText="1"/>
    </xf>
    <xf numFmtId="0" fontId="33" fillId="13" borderId="40" xfId="0" applyFont="1" applyFill="1" applyBorder="1" applyAlignment="1" applyProtection="1">
      <alignment horizontal="center" wrapText="1"/>
    </xf>
    <xf numFmtId="0" fontId="33" fillId="12" borderId="40" xfId="0" applyFont="1" applyFill="1" applyBorder="1" applyAlignment="1" applyProtection="1">
      <alignment horizontal="center" wrapText="1"/>
    </xf>
    <xf numFmtId="0" fontId="33" fillId="7" borderId="109" xfId="0" applyFont="1" applyFill="1" applyBorder="1" applyAlignment="1" applyProtection="1">
      <alignment horizontal="left" vertical="top" wrapText="1"/>
    </xf>
    <xf numFmtId="0" fontId="33" fillId="14" borderId="67" xfId="0" applyFont="1" applyFill="1" applyBorder="1" applyAlignment="1" applyProtection="1">
      <alignment horizontal="center" wrapText="1"/>
    </xf>
    <xf numFmtId="0" fontId="33" fillId="12" borderId="67" xfId="0" applyFont="1" applyFill="1" applyBorder="1" applyAlignment="1" applyProtection="1">
      <alignment horizontal="center" wrapText="1"/>
    </xf>
    <xf numFmtId="0" fontId="33" fillId="9" borderId="67" xfId="0" applyFont="1" applyFill="1" applyBorder="1" applyAlignment="1" applyProtection="1">
      <alignment horizontal="center" wrapText="1"/>
    </xf>
    <xf numFmtId="0" fontId="33" fillId="13" borderId="67" xfId="0" applyFont="1" applyFill="1" applyBorder="1" applyAlignment="1" applyProtection="1">
      <alignment horizontal="center" wrapText="1"/>
    </xf>
    <xf numFmtId="0" fontId="13" fillId="12" borderId="168" xfId="0" applyFont="1" applyFill="1" applyBorder="1" applyAlignment="1" applyProtection="1">
      <alignment horizontal="left" vertical="center" wrapText="1"/>
    </xf>
    <xf numFmtId="0" fontId="48" fillId="12" borderId="175" xfId="0" quotePrefix="1" applyFont="1" applyFill="1" applyBorder="1" applyAlignment="1" applyProtection="1">
      <alignment horizontal="left" vertical="center"/>
    </xf>
    <xf numFmtId="0" fontId="4" fillId="7" borderId="47" xfId="0" applyFont="1" applyFill="1" applyBorder="1" applyAlignment="1" applyProtection="1">
      <alignment horizontal="left" vertical="center" wrapText="1"/>
    </xf>
    <xf numFmtId="0" fontId="4" fillId="7" borderId="47" xfId="0" applyFont="1" applyFill="1" applyBorder="1" applyAlignment="1" applyProtection="1">
      <alignment horizontal="left" vertical="center" wrapText="1"/>
      <protection locked="0"/>
    </xf>
    <xf numFmtId="0" fontId="33" fillId="0" borderId="183" xfId="0" applyFont="1" applyFill="1" applyBorder="1" applyAlignment="1" applyProtection="1">
      <alignment horizontal="center" vertical="center" wrapText="1"/>
    </xf>
    <xf numFmtId="0" fontId="5" fillId="8" borderId="145" xfId="0" quotePrefix="1" applyFont="1" applyFill="1" applyBorder="1" applyAlignment="1" applyProtection="1">
      <alignment horizontal="center" vertical="center" wrapText="1"/>
    </xf>
    <xf numFmtId="0" fontId="0" fillId="0" borderId="42" xfId="0" applyBorder="1"/>
    <xf numFmtId="0" fontId="7" fillId="2" borderId="0" xfId="1" applyFill="1" applyBorder="1" applyAlignment="1" applyProtection="1">
      <alignment horizontal="left" vertical="center"/>
    </xf>
    <xf numFmtId="3" fontId="66" fillId="16" borderId="180" xfId="0" applyNumberFormat="1" applyFont="1" applyFill="1" applyBorder="1" applyAlignment="1" applyProtection="1">
      <alignment horizontal="left" vertical="top" wrapText="1"/>
    </xf>
    <xf numFmtId="0" fontId="88" fillId="0" borderId="0" xfId="3" quotePrefix="1" applyFont="1" applyFill="1" applyAlignment="1" applyProtection="1">
      <alignment horizontal="left" vertical="top"/>
    </xf>
    <xf numFmtId="0" fontId="88" fillId="0" borderId="0" xfId="0" applyFont="1" applyFill="1" applyBorder="1" applyAlignment="1" applyProtection="1">
      <alignment vertical="center" wrapText="1"/>
    </xf>
    <xf numFmtId="165" fontId="30" fillId="2" borderId="0" xfId="4" applyNumberFormat="1" applyFont="1" applyFill="1" applyBorder="1" applyAlignment="1" applyProtection="1">
      <alignment horizontal="center" vertical="center"/>
    </xf>
    <xf numFmtId="0" fontId="33" fillId="12" borderId="169" xfId="0" applyFont="1" applyFill="1" applyBorder="1" applyAlignment="1" applyProtection="1">
      <alignment horizontal="center" wrapText="1"/>
      <protection locked="0"/>
    </xf>
    <xf numFmtId="0" fontId="13" fillId="12" borderId="42" xfId="0" applyFont="1" applyFill="1" applyBorder="1" applyAlignment="1" applyProtection="1">
      <alignment horizontal="left" vertical="center" wrapText="1"/>
    </xf>
    <xf numFmtId="0" fontId="48" fillId="12" borderId="184" xfId="0" quotePrefix="1" applyFont="1" applyFill="1" applyBorder="1" applyAlignment="1" applyProtection="1">
      <alignment horizontal="left" vertical="center"/>
    </xf>
    <xf numFmtId="0" fontId="47" fillId="12" borderId="185" xfId="0" applyFont="1" applyFill="1" applyBorder="1" applyAlignment="1" applyProtection="1">
      <alignment horizontal="left" vertical="center" wrapText="1"/>
    </xf>
    <xf numFmtId="0" fontId="48" fillId="12" borderId="159" xfId="0" quotePrefix="1" applyFont="1" applyFill="1" applyBorder="1" applyAlignment="1" applyProtection="1">
      <alignment horizontal="left" vertical="center"/>
    </xf>
    <xf numFmtId="0" fontId="76" fillId="0" borderId="251" xfId="0" applyFont="1" applyBorder="1" applyAlignment="1">
      <alignment horizontal="center" vertical="center" wrapText="1"/>
    </xf>
    <xf numFmtId="0" fontId="69" fillId="0" borderId="253" xfId="0" applyFont="1" applyBorder="1" applyAlignment="1">
      <alignment horizontal="left" vertical="center" wrapText="1"/>
    </xf>
    <xf numFmtId="0" fontId="0" fillId="12" borderId="133" xfId="0" applyFill="1" applyBorder="1" applyAlignment="1" applyProtection="1">
      <alignment horizontal="left" vertical="center"/>
    </xf>
    <xf numFmtId="0" fontId="97" fillId="0" borderId="0" xfId="0" applyFont="1" applyProtection="1"/>
    <xf numFmtId="0" fontId="98" fillId="0" borderId="0" xfId="0" applyFont="1" applyProtection="1"/>
    <xf numFmtId="0" fontId="0" fillId="12" borderId="168" xfId="0" quotePrefix="1" applyFill="1" applyBorder="1" applyAlignment="1" applyProtection="1">
      <alignment horizontal="left" vertical="center" wrapText="1"/>
    </xf>
    <xf numFmtId="0" fontId="0" fillId="12" borderId="78" xfId="0" quotePrefix="1" applyFill="1" applyBorder="1" applyAlignment="1" applyProtection="1">
      <alignment horizontal="left" vertical="center" wrapText="1"/>
    </xf>
    <xf numFmtId="0" fontId="33" fillId="19" borderId="30" xfId="0" applyFont="1" applyFill="1" applyBorder="1" applyAlignment="1" applyProtection="1">
      <alignment horizontal="center" vertical="center" wrapText="1"/>
    </xf>
    <xf numFmtId="0" fontId="5" fillId="19" borderId="6" xfId="0" quotePrefix="1" applyFont="1" applyFill="1" applyBorder="1" applyAlignment="1" applyProtection="1">
      <alignment horizontal="center" vertical="center" wrapText="1"/>
    </xf>
    <xf numFmtId="0" fontId="5" fillId="19" borderId="7" xfId="0" quotePrefix="1" applyFont="1" applyFill="1" applyBorder="1" applyAlignment="1" applyProtection="1">
      <alignment horizontal="center" vertical="center" wrapText="1"/>
    </xf>
    <xf numFmtId="0" fontId="33" fillId="12" borderId="30" xfId="0" applyFont="1" applyFill="1" applyBorder="1" applyAlignment="1" applyProtection="1">
      <alignment horizontal="center" vertical="center" wrapText="1"/>
      <protection locked="0"/>
    </xf>
    <xf numFmtId="0" fontId="33" fillId="12" borderId="32" xfId="0" applyFont="1" applyFill="1" applyBorder="1" applyAlignment="1" applyProtection="1">
      <alignment horizontal="center" vertical="center" wrapText="1"/>
      <protection locked="0"/>
    </xf>
    <xf numFmtId="0" fontId="33" fillId="12" borderId="79" xfId="0" applyFont="1" applyFill="1" applyBorder="1" applyAlignment="1" applyProtection="1">
      <alignment horizontal="center" vertical="center" wrapText="1"/>
      <protection locked="0"/>
    </xf>
    <xf numFmtId="0" fontId="33" fillId="9" borderId="32" xfId="0" applyFont="1" applyFill="1" applyBorder="1" applyAlignment="1" applyProtection="1">
      <alignment horizontal="center" vertical="center" wrapText="1"/>
    </xf>
    <xf numFmtId="0" fontId="33" fillId="9" borderId="79" xfId="0" applyFont="1" applyFill="1" applyBorder="1" applyAlignment="1" applyProtection="1">
      <alignment horizontal="center" vertical="center" wrapText="1"/>
    </xf>
    <xf numFmtId="0" fontId="5" fillId="9" borderId="9" xfId="0" quotePrefix="1" applyFont="1" applyFill="1" applyBorder="1" applyAlignment="1" applyProtection="1">
      <alignment horizontal="center" vertical="center" wrapText="1"/>
    </xf>
    <xf numFmtId="0" fontId="5" fillId="9" borderId="153" xfId="0" quotePrefix="1" applyFont="1" applyFill="1" applyBorder="1" applyAlignment="1" applyProtection="1">
      <alignment horizontal="center" vertical="center" wrapText="1"/>
    </xf>
    <xf numFmtId="0" fontId="5" fillId="8" borderId="84" xfId="0" quotePrefix="1" applyFont="1" applyFill="1" applyBorder="1" applyAlignment="1" applyProtection="1">
      <alignment horizontal="center" vertical="center" wrapText="1"/>
    </xf>
    <xf numFmtId="0" fontId="5" fillId="8" borderId="153" xfId="0" quotePrefix="1" applyFont="1" applyFill="1" applyBorder="1" applyAlignment="1" applyProtection="1">
      <alignment horizontal="center" vertical="center" wrapText="1"/>
    </xf>
    <xf numFmtId="0" fontId="5" fillId="8" borderId="254" xfId="0" quotePrefix="1" applyFont="1" applyFill="1" applyBorder="1" applyAlignment="1" applyProtection="1">
      <alignment horizontal="center" vertical="center" wrapText="1"/>
    </xf>
    <xf numFmtId="0" fontId="33" fillId="20" borderId="30" xfId="0" applyFont="1" applyFill="1" applyBorder="1" applyAlignment="1" applyProtection="1">
      <alignment horizontal="center" vertical="center" wrapText="1"/>
    </xf>
    <xf numFmtId="0" fontId="5" fillId="12" borderId="8" xfId="0" quotePrefix="1" applyFont="1" applyFill="1" applyBorder="1" applyAlignment="1" applyProtection="1">
      <alignment horizontal="center" vertical="center" wrapText="1"/>
      <protection locked="0"/>
    </xf>
    <xf numFmtId="0" fontId="5" fillId="12" borderId="145" xfId="0" quotePrefix="1" applyFont="1" applyFill="1" applyBorder="1" applyAlignment="1" applyProtection="1">
      <alignment horizontal="center" vertical="center" wrapText="1"/>
      <protection locked="0"/>
    </xf>
    <xf numFmtId="0" fontId="33" fillId="21" borderId="30" xfId="0" applyFont="1" applyFill="1" applyBorder="1" applyAlignment="1" applyProtection="1">
      <alignment horizontal="center" vertical="center" wrapText="1"/>
    </xf>
    <xf numFmtId="0" fontId="33" fillId="21" borderId="32" xfId="0" applyFont="1" applyFill="1" applyBorder="1" applyAlignment="1" applyProtection="1">
      <alignment horizontal="center" vertical="center" wrapText="1"/>
    </xf>
    <xf numFmtId="0" fontId="5" fillId="21" borderId="8" xfId="0" quotePrefix="1" applyFont="1" applyFill="1" applyBorder="1" applyAlignment="1" applyProtection="1">
      <alignment horizontal="center" vertical="center" wrapText="1"/>
    </xf>
    <xf numFmtId="0" fontId="5" fillId="21" borderId="9" xfId="0" quotePrefix="1"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0" fillId="0" borderId="0" xfId="0" applyFill="1" applyBorder="1" applyAlignment="1" applyProtection="1">
      <alignment horizontal="center"/>
    </xf>
    <xf numFmtId="0" fontId="5" fillId="0" borderId="0" xfId="0" quotePrefix="1" applyFont="1" applyFill="1" applyBorder="1" applyAlignment="1" applyProtection="1">
      <alignment horizontal="center" vertical="center" wrapText="1"/>
    </xf>
    <xf numFmtId="0" fontId="0" fillId="0" borderId="0" xfId="0" applyFill="1"/>
    <xf numFmtId="0" fontId="5" fillId="0" borderId="0" xfId="0" applyFont="1" applyBorder="1" applyAlignment="1" applyProtection="1">
      <alignment horizontal="center" vertical="center" wrapText="1"/>
    </xf>
    <xf numFmtId="0" fontId="33" fillId="0" borderId="79" xfId="0" applyFont="1" applyFill="1" applyBorder="1" applyAlignment="1" applyProtection="1">
      <alignment horizontal="center" vertical="center" wrapText="1"/>
      <protection locked="0"/>
    </xf>
    <xf numFmtId="0" fontId="5" fillId="0" borderId="145" xfId="0" quotePrefix="1" applyFont="1" applyFill="1" applyBorder="1" applyAlignment="1" applyProtection="1">
      <alignment horizontal="center" vertical="center" wrapText="1"/>
      <protection locked="0"/>
    </xf>
    <xf numFmtId="0" fontId="5" fillId="0" borderId="153" xfId="0" quotePrefix="1" applyFont="1" applyFill="1" applyBorder="1" applyAlignment="1" applyProtection="1">
      <alignment horizontal="center" vertical="center" wrapText="1"/>
      <protection locked="0"/>
    </xf>
    <xf numFmtId="0" fontId="5" fillId="12" borderId="49" xfId="0" applyFont="1" applyFill="1" applyBorder="1" applyAlignment="1" applyProtection="1">
      <alignment horizontal="left" vertical="center" wrapText="1"/>
      <protection locked="0"/>
    </xf>
    <xf numFmtId="0" fontId="5" fillId="12" borderId="215" xfId="0" applyFont="1" applyFill="1" applyBorder="1" applyAlignment="1" applyProtection="1">
      <alignment horizontal="left" vertical="center" wrapText="1"/>
      <protection locked="0"/>
    </xf>
    <xf numFmtId="0" fontId="5" fillId="12" borderId="151" xfId="0" applyFont="1" applyFill="1" applyBorder="1" applyAlignment="1" applyProtection="1">
      <alignment horizontal="left" vertical="center" wrapText="1"/>
      <protection locked="0"/>
    </xf>
    <xf numFmtId="0" fontId="5" fillId="12" borderId="108" xfId="0" applyFont="1" applyFill="1" applyBorder="1" applyAlignment="1" applyProtection="1">
      <alignment horizontal="left" vertical="center" wrapText="1"/>
      <protection locked="0"/>
    </xf>
    <xf numFmtId="0" fontId="5" fillId="12" borderId="10" xfId="0" applyFont="1" applyFill="1" applyBorder="1" applyAlignment="1" applyProtection="1">
      <alignment horizontal="left" vertical="center" wrapText="1"/>
      <protection locked="0"/>
    </xf>
    <xf numFmtId="0" fontId="5" fillId="12" borderId="13" xfId="0" applyFont="1" applyFill="1" applyBorder="1" applyAlignment="1" applyProtection="1">
      <alignment horizontal="left" vertical="center" wrapText="1"/>
      <protection locked="0"/>
    </xf>
    <xf numFmtId="0" fontId="4" fillId="12" borderId="168" xfId="0" applyFont="1" applyFill="1" applyBorder="1" applyAlignment="1" applyProtection="1">
      <alignment horizontal="left" vertical="center" wrapText="1"/>
    </xf>
    <xf numFmtId="0" fontId="4" fillId="12" borderId="42" xfId="0" applyFont="1" applyFill="1" applyBorder="1" applyAlignment="1" applyProtection="1">
      <alignment horizontal="left" vertical="center" wrapText="1"/>
    </xf>
    <xf numFmtId="0" fontId="1" fillId="0" borderId="0" xfId="3" quotePrefix="1" applyFont="1" applyFill="1" applyAlignment="1" applyProtection="1">
      <alignment horizontal="left" vertical="top"/>
    </xf>
    <xf numFmtId="0" fontId="1" fillId="0" borderId="0" xfId="0" applyFont="1" applyFill="1" applyAlignment="1" applyProtection="1">
      <alignment horizontal="left" vertical="top"/>
    </xf>
    <xf numFmtId="0" fontId="2" fillId="12" borderId="78" xfId="0" applyFont="1" applyFill="1" applyBorder="1" applyAlignment="1" applyProtection="1">
      <alignment horizontal="left" vertical="center"/>
    </xf>
    <xf numFmtId="0" fontId="2" fillId="14" borderId="168" xfId="0" applyFont="1" applyFill="1" applyBorder="1" applyAlignment="1" applyProtection="1">
      <alignment horizontal="left" vertical="center"/>
    </xf>
    <xf numFmtId="0" fontId="2" fillId="13" borderId="141" xfId="0" applyFont="1" applyFill="1" applyBorder="1" applyAlignment="1" applyProtection="1">
      <alignment horizontal="left" vertical="center"/>
    </xf>
    <xf numFmtId="0" fontId="4" fillId="0" borderId="182" xfId="0" applyFont="1" applyFill="1" applyBorder="1" applyAlignment="1" applyProtection="1">
      <alignment horizontal="center" vertical="center" wrapText="1"/>
      <protection locked="0"/>
    </xf>
    <xf numFmtId="0" fontId="1" fillId="0" borderId="142"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4" fillId="0" borderId="53" xfId="0" applyFont="1" applyBorder="1" applyAlignment="1" applyProtection="1">
      <alignment horizontal="center" vertical="center" wrapText="1"/>
    </xf>
    <xf numFmtId="0" fontId="1" fillId="0" borderId="0" xfId="0" quotePrefix="1" applyFont="1" applyFill="1" applyAlignment="1" applyProtection="1">
      <alignment vertical="center"/>
    </xf>
    <xf numFmtId="0" fontId="100" fillId="0" borderId="252" xfId="0" applyFont="1" applyBorder="1" applyAlignment="1">
      <alignment horizontal="center" vertical="center" wrapText="1"/>
    </xf>
    <xf numFmtId="0" fontId="101" fillId="0" borderId="121" xfId="0" applyFont="1" applyFill="1" applyBorder="1" applyAlignment="1">
      <alignment horizontal="center" vertical="center"/>
    </xf>
    <xf numFmtId="0" fontId="101" fillId="0" borderId="0" xfId="0" applyFont="1" applyFill="1" applyBorder="1" applyAlignment="1">
      <alignment horizontal="center" vertical="center"/>
    </xf>
    <xf numFmtId="0" fontId="0" fillId="0" borderId="0" xfId="0" applyBorder="1"/>
    <xf numFmtId="166" fontId="0" fillId="0" borderId="0" xfId="0" applyNumberFormat="1" applyBorder="1"/>
    <xf numFmtId="0" fontId="0" fillId="0" borderId="69" xfId="0" applyBorder="1"/>
    <xf numFmtId="3" fontId="33" fillId="0" borderId="51" xfId="0" applyNumberFormat="1" applyFont="1" applyFill="1" applyBorder="1" applyAlignment="1" applyProtection="1">
      <alignment horizontal="right" vertical="center"/>
    </xf>
    <xf numFmtId="3" fontId="33" fillId="0" borderId="48" xfId="0" applyNumberFormat="1" applyFont="1" applyFill="1" applyBorder="1" applyAlignment="1" applyProtection="1">
      <alignment horizontal="right" vertical="center"/>
    </xf>
    <xf numFmtId="0" fontId="0" fillId="13" borderId="22" xfId="0" applyFill="1" applyBorder="1" applyAlignment="1" applyProtection="1">
      <alignment horizontal="right" vertical="center"/>
    </xf>
    <xf numFmtId="0" fontId="0" fillId="12" borderId="48" xfId="0" applyFill="1" applyBorder="1" applyAlignment="1" applyProtection="1">
      <alignment horizontal="right" vertical="center"/>
    </xf>
    <xf numFmtId="0" fontId="4" fillId="7" borderId="21" xfId="0" applyFont="1" applyFill="1" applyBorder="1" applyAlignment="1" applyProtection="1">
      <alignment horizontal="right" vertical="center"/>
    </xf>
    <xf numFmtId="0" fontId="0" fillId="13" borderId="58" xfId="0" applyFill="1" applyBorder="1" applyAlignment="1" applyProtection="1">
      <alignment horizontal="right" vertical="center"/>
    </xf>
    <xf numFmtId="0" fontId="0" fillId="13" borderId="48" xfId="0" applyFill="1" applyBorder="1" applyAlignment="1" applyProtection="1">
      <alignment horizontal="right" vertical="center"/>
    </xf>
    <xf numFmtId="0" fontId="0" fillId="13" borderId="24" xfId="0" applyFill="1" applyBorder="1" applyAlignment="1" applyProtection="1">
      <alignment horizontal="right" vertical="center"/>
    </xf>
    <xf numFmtId="0" fontId="4" fillId="7" borderId="21" xfId="0" applyFont="1" applyFill="1" applyBorder="1" applyAlignment="1" applyProtection="1">
      <alignment horizontal="left" vertical="center"/>
    </xf>
    <xf numFmtId="0" fontId="0" fillId="12" borderId="141" xfId="0" quotePrefix="1" applyFill="1" applyBorder="1" applyAlignment="1" applyProtection="1">
      <alignment horizontal="left" vertical="center" wrapText="1"/>
    </xf>
    <xf numFmtId="167" fontId="0" fillId="12" borderId="51" xfId="0" applyNumberFormat="1" applyFill="1" applyBorder="1" applyAlignment="1" applyProtection="1">
      <alignment horizontal="right" vertical="center"/>
    </xf>
    <xf numFmtId="171" fontId="0" fillId="0" borderId="0" xfId="0" applyNumberFormat="1"/>
    <xf numFmtId="0" fontId="33" fillId="2" borderId="0" xfId="5" applyFont="1" applyFill="1" applyBorder="1" applyAlignment="1" applyProtection="1">
      <alignment horizontal="left" vertical="top" wrapText="1"/>
    </xf>
    <xf numFmtId="0" fontId="4" fillId="2" borderId="0" xfId="5" applyFont="1" applyFill="1" applyBorder="1" applyAlignment="1" applyProtection="1">
      <alignment horizontal="right" vertical="top"/>
    </xf>
    <xf numFmtId="0" fontId="4" fillId="2" borderId="61" xfId="5" applyFont="1" applyFill="1" applyBorder="1" applyAlignment="1" applyProtection="1">
      <alignment horizontal="right" vertical="top"/>
    </xf>
    <xf numFmtId="0" fontId="1" fillId="17" borderId="118" xfId="5" applyFill="1" applyBorder="1" applyAlignment="1" applyProtection="1">
      <alignment horizontal="left" vertical="top" wrapText="1"/>
      <protection locked="0"/>
    </xf>
    <xf numFmtId="0" fontId="1" fillId="17" borderId="28" xfId="5" applyFill="1" applyBorder="1" applyAlignment="1" applyProtection="1">
      <alignment horizontal="left" vertical="top" wrapText="1"/>
      <protection locked="0"/>
    </xf>
    <xf numFmtId="0" fontId="1" fillId="17" borderId="29" xfId="5" applyFill="1" applyBorder="1" applyAlignment="1" applyProtection="1">
      <alignment horizontal="left" vertical="top" wrapText="1"/>
      <protection locked="0"/>
    </xf>
    <xf numFmtId="0" fontId="1" fillId="2" borderId="0" xfId="5" applyFill="1" applyBorder="1" applyAlignment="1" applyProtection="1">
      <alignment horizontal="left" vertical="center"/>
    </xf>
    <xf numFmtId="0" fontId="6" fillId="2" borderId="0" xfId="5" applyFont="1" applyFill="1" applyBorder="1" applyAlignment="1" applyProtection="1">
      <alignment horizontal="left" vertical="center"/>
    </xf>
    <xf numFmtId="0" fontId="7" fillId="2" borderId="0" xfId="1" applyFill="1" applyBorder="1" applyAlignment="1" applyProtection="1">
      <alignment horizontal="left" vertical="center"/>
    </xf>
    <xf numFmtId="0" fontId="1" fillId="2" borderId="25" xfId="5" applyFill="1" applyBorder="1" applyAlignment="1" applyProtection="1">
      <alignment horizontal="left" vertical="center"/>
    </xf>
    <xf numFmtId="0" fontId="33" fillId="2" borderId="0" xfId="4" applyFont="1" applyFill="1" applyBorder="1" applyAlignment="1" applyProtection="1">
      <alignment horizontal="right" vertical="top"/>
    </xf>
    <xf numFmtId="0" fontId="33" fillId="2" borderId="61" xfId="4" applyFont="1" applyFill="1" applyBorder="1" applyAlignment="1" applyProtection="1">
      <alignment horizontal="right" vertical="top"/>
    </xf>
    <xf numFmtId="49" fontId="33" fillId="17" borderId="118" xfId="4" applyNumberFormat="1" applyFont="1" applyFill="1" applyBorder="1" applyAlignment="1" applyProtection="1">
      <alignment horizontal="left" vertical="top" wrapText="1"/>
      <protection locked="0"/>
    </xf>
    <xf numFmtId="49" fontId="1" fillId="17" borderId="28" xfId="4" applyNumberFormat="1" applyFont="1" applyFill="1" applyBorder="1" applyAlignment="1" applyProtection="1">
      <alignment horizontal="left" vertical="top" wrapText="1"/>
      <protection locked="0"/>
    </xf>
    <xf numFmtId="49" fontId="1" fillId="17" borderId="29" xfId="4" applyNumberFormat="1" applyFont="1" applyFill="1" applyBorder="1" applyAlignment="1" applyProtection="1">
      <alignment horizontal="left" vertical="top" wrapText="1"/>
      <protection locked="0"/>
    </xf>
    <xf numFmtId="2" fontId="3" fillId="3" borderId="158" xfId="4" applyNumberFormat="1" applyFont="1" applyFill="1" applyBorder="1" applyAlignment="1" applyProtection="1">
      <alignment horizontal="center" vertical="center"/>
    </xf>
    <xf numFmtId="2" fontId="3" fillId="3" borderId="25" xfId="4" applyNumberFormat="1" applyFont="1" applyFill="1" applyBorder="1" applyAlignment="1" applyProtection="1">
      <alignment horizontal="center" vertical="center"/>
    </xf>
    <xf numFmtId="2" fontId="3" fillId="3" borderId="60" xfId="4" applyNumberFormat="1" applyFont="1" applyFill="1" applyBorder="1" applyAlignment="1" applyProtection="1">
      <alignment horizontal="center" vertical="center"/>
    </xf>
    <xf numFmtId="165" fontId="30" fillId="2" borderId="0" xfId="4" applyNumberFormat="1" applyFont="1" applyFill="1" applyBorder="1" applyAlignment="1" applyProtection="1">
      <alignment horizontal="center" vertical="center"/>
    </xf>
    <xf numFmtId="0" fontId="33" fillId="2" borderId="0" xfId="4" applyFont="1" applyFill="1" applyBorder="1" applyAlignment="1" applyProtection="1">
      <alignment horizontal="right" vertical="center"/>
    </xf>
    <xf numFmtId="0" fontId="33" fillId="2" borderId="61" xfId="4" applyFont="1" applyFill="1" applyBorder="1" applyAlignment="1" applyProtection="1">
      <alignment horizontal="right" vertical="center"/>
    </xf>
    <xf numFmtId="49" fontId="33" fillId="17" borderId="118" xfId="4" applyNumberFormat="1" applyFont="1" applyFill="1" applyBorder="1" applyAlignment="1" applyProtection="1">
      <alignment horizontal="left" vertical="center"/>
      <protection locked="0"/>
    </xf>
    <xf numFmtId="49" fontId="1" fillId="17" borderId="28" xfId="4" applyNumberFormat="1" applyFont="1" applyFill="1" applyBorder="1" applyAlignment="1" applyProtection="1">
      <alignment horizontal="left" vertical="center"/>
      <protection locked="0"/>
    </xf>
    <xf numFmtId="49" fontId="1" fillId="17" borderId="29" xfId="4" applyNumberFormat="1" applyFont="1" applyFill="1" applyBorder="1" applyAlignment="1" applyProtection="1">
      <alignment horizontal="left" vertical="center"/>
      <protection locked="0"/>
    </xf>
    <xf numFmtId="0" fontId="47" fillId="0" borderId="0" xfId="4" applyFont="1" applyFill="1" applyBorder="1" applyAlignment="1" applyProtection="1">
      <alignment horizontal="left" vertical="center"/>
    </xf>
    <xf numFmtId="3" fontId="33" fillId="17" borderId="118" xfId="4" applyNumberFormat="1" applyFont="1" applyFill="1" applyBorder="1" applyAlignment="1" applyProtection="1">
      <alignment horizontal="left" vertical="center"/>
      <protection locked="0"/>
    </xf>
    <xf numFmtId="3" fontId="1" fillId="17" borderId="28" xfId="4" applyNumberFormat="1" applyFont="1" applyFill="1" applyBorder="1" applyAlignment="1" applyProtection="1">
      <alignment horizontal="left" vertical="center"/>
      <protection locked="0"/>
    </xf>
    <xf numFmtId="3" fontId="1" fillId="17" borderId="29" xfId="4" applyNumberFormat="1" applyFont="1" applyFill="1" applyBorder="1" applyAlignment="1" applyProtection="1">
      <alignment horizontal="left" vertical="center"/>
      <protection locked="0"/>
    </xf>
    <xf numFmtId="165" fontId="33" fillId="2" borderId="0" xfId="4" applyNumberFormat="1" applyFont="1" applyFill="1" applyBorder="1" applyAlignment="1" applyProtection="1">
      <alignment horizontal="left" vertical="center" wrapText="1"/>
    </xf>
    <xf numFmtId="0" fontId="33" fillId="0" borderId="0" xfId="4" applyFont="1" applyFill="1" applyBorder="1" applyAlignment="1" applyProtection="1">
      <alignment horizontal="left" vertical="center" wrapText="1"/>
    </xf>
    <xf numFmtId="49" fontId="33" fillId="17" borderId="118" xfId="4" applyNumberFormat="1" applyFont="1" applyFill="1" applyBorder="1" applyAlignment="1" applyProtection="1">
      <alignment horizontal="left" vertical="top"/>
      <protection locked="0"/>
    </xf>
    <xf numFmtId="49" fontId="1" fillId="17" borderId="28" xfId="4" applyNumberFormat="1" applyFont="1" applyFill="1" applyBorder="1" applyAlignment="1" applyProtection="1">
      <alignment horizontal="left" vertical="top"/>
      <protection locked="0"/>
    </xf>
    <xf numFmtId="49" fontId="1" fillId="17" borderId="29" xfId="4" applyNumberFormat="1" applyFont="1" applyFill="1" applyBorder="1" applyAlignment="1" applyProtection="1">
      <alignment horizontal="left" vertical="top"/>
      <protection locked="0"/>
    </xf>
    <xf numFmtId="0" fontId="6" fillId="21" borderId="0" xfId="1" applyFont="1" applyFill="1" applyAlignment="1" applyProtection="1">
      <alignment horizontal="center"/>
    </xf>
    <xf numFmtId="0" fontId="0" fillId="0" borderId="0" xfId="0" applyAlignment="1" applyProtection="1">
      <alignment horizontal="center" vertical="center"/>
    </xf>
    <xf numFmtId="0" fontId="6" fillId="20" borderId="0" xfId="1" applyFont="1" applyFill="1" applyAlignment="1" applyProtection="1">
      <alignment horizontal="center"/>
    </xf>
    <xf numFmtId="0" fontId="6" fillId="9" borderId="0" xfId="1" applyFont="1" applyFill="1" applyAlignment="1" applyProtection="1">
      <alignment horizontal="center"/>
    </xf>
    <xf numFmtId="0" fontId="0" fillId="0" borderId="0" xfId="0" applyFill="1" applyBorder="1" applyAlignment="1" applyProtection="1">
      <alignment horizontal="center" vertical="top" textRotation="90"/>
    </xf>
    <xf numFmtId="0" fontId="0" fillId="0" borderId="0" xfId="0" applyFill="1" applyBorder="1" applyAlignment="1" applyProtection="1">
      <alignment horizontal="center" vertical="top" textRotation="90" wrapText="1"/>
    </xf>
    <xf numFmtId="0" fontId="1" fillId="21" borderId="158" xfId="0" applyFont="1" applyFill="1" applyBorder="1" applyAlignment="1" applyProtection="1">
      <alignment horizontal="center" vertical="center" wrapText="1"/>
      <protection locked="0"/>
    </xf>
    <xf numFmtId="0" fontId="1" fillId="21" borderId="68" xfId="0" applyFont="1" applyFill="1" applyBorder="1" applyAlignment="1" applyProtection="1">
      <alignment horizontal="center" vertical="center" wrapText="1"/>
      <protection locked="0"/>
    </xf>
    <xf numFmtId="0" fontId="33" fillId="21" borderId="68" xfId="0" applyFont="1" applyFill="1" applyBorder="1" applyAlignment="1" applyProtection="1">
      <alignment horizontal="center" vertical="center" wrapText="1"/>
    </xf>
    <xf numFmtId="0" fontId="33" fillId="21" borderId="157" xfId="0" applyFont="1" applyFill="1" applyBorder="1" applyAlignment="1" applyProtection="1">
      <alignment horizontal="center" vertical="center" wrapText="1"/>
    </xf>
    <xf numFmtId="0" fontId="33" fillId="21" borderId="161" xfId="0" applyFont="1" applyFill="1" applyBorder="1" applyAlignment="1" applyProtection="1">
      <alignment horizontal="center" vertical="center" wrapText="1"/>
    </xf>
    <xf numFmtId="0" fontId="33" fillId="21" borderId="157" xfId="0" applyFont="1" applyFill="1" applyBorder="1" applyAlignment="1" applyProtection="1">
      <alignment horizontal="center" vertical="center" wrapText="1"/>
      <protection locked="0"/>
    </xf>
    <xf numFmtId="0" fontId="33" fillId="21" borderId="161" xfId="0" applyFont="1" applyFill="1" applyBorder="1" applyAlignment="1" applyProtection="1">
      <alignment horizontal="center" vertical="center" wrapText="1"/>
      <protection locked="0"/>
    </xf>
    <xf numFmtId="0" fontId="33" fillId="21" borderId="176" xfId="0" applyFont="1" applyFill="1" applyBorder="1" applyAlignment="1" applyProtection="1">
      <alignment horizontal="center" vertical="center" wrapText="1"/>
    </xf>
    <xf numFmtId="0" fontId="8" fillId="21" borderId="1" xfId="0" applyFont="1" applyFill="1" applyBorder="1" applyAlignment="1" applyProtection="1">
      <alignment horizontal="center" vertical="center" wrapText="1"/>
    </xf>
    <xf numFmtId="0" fontId="33" fillId="21" borderId="0" xfId="0" applyFont="1" applyFill="1" applyBorder="1" applyAlignment="1" applyProtection="1">
      <alignment horizontal="center" vertical="center" wrapText="1"/>
    </xf>
    <xf numFmtId="0" fontId="33" fillId="21" borderId="178" xfId="0" applyFont="1" applyFill="1" applyBorder="1" applyAlignment="1" applyProtection="1">
      <alignment horizontal="center" vertical="center" wrapText="1"/>
    </xf>
    <xf numFmtId="0" fontId="33" fillId="21" borderId="159" xfId="0" applyFont="1" applyFill="1" applyBorder="1" applyAlignment="1" applyProtection="1">
      <alignment horizontal="center" vertical="center" wrapText="1"/>
    </xf>
    <xf numFmtId="0" fontId="33" fillId="21" borderId="158" xfId="0" applyFont="1" applyFill="1" applyBorder="1" applyAlignment="1" applyProtection="1">
      <alignment horizontal="center" vertical="center" wrapText="1"/>
    </xf>
    <xf numFmtId="0" fontId="33" fillId="21" borderId="177" xfId="0" applyFont="1" applyFill="1" applyBorder="1" applyAlignment="1" applyProtection="1">
      <alignment horizontal="center" vertical="center" wrapText="1"/>
    </xf>
    <xf numFmtId="0" fontId="1" fillId="0" borderId="157" xfId="0" applyFont="1" applyFill="1" applyBorder="1" applyAlignment="1" applyProtection="1">
      <alignment horizontal="center" vertical="center" wrapText="1"/>
      <protection locked="0"/>
    </xf>
    <xf numFmtId="0" fontId="1" fillId="0" borderId="161"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left" wrapText="1"/>
    </xf>
    <xf numFmtId="0" fontId="33" fillId="10" borderId="157" xfId="0" applyFont="1" applyFill="1" applyBorder="1" applyAlignment="1" applyProtection="1">
      <alignment horizontal="center" vertical="center" wrapText="1"/>
    </xf>
    <xf numFmtId="0" fontId="33" fillId="10" borderId="161" xfId="0" applyFont="1" applyFill="1" applyBorder="1" applyAlignment="1" applyProtection="1">
      <alignment horizontal="center" vertical="center" wrapText="1"/>
    </xf>
    <xf numFmtId="0" fontId="33" fillId="10" borderId="158" xfId="0" applyFont="1" applyFill="1" applyBorder="1" applyAlignment="1" applyProtection="1">
      <alignment horizontal="center" vertical="center" wrapText="1"/>
    </xf>
    <xf numFmtId="0" fontId="33" fillId="10" borderId="68" xfId="0" applyFont="1" applyFill="1" applyBorder="1" applyAlignment="1" applyProtection="1">
      <alignment horizontal="center" vertical="center" wrapText="1"/>
    </xf>
    <xf numFmtId="0" fontId="33" fillId="0" borderId="178" xfId="0" applyFont="1" applyFill="1" applyBorder="1" applyAlignment="1" applyProtection="1">
      <alignment horizontal="center" vertical="center" wrapText="1"/>
    </xf>
    <xf numFmtId="0" fontId="33" fillId="0" borderId="159" xfId="0" applyFont="1" applyFill="1" applyBorder="1" applyAlignment="1" applyProtection="1">
      <alignment horizontal="center" vertical="center" wrapText="1"/>
    </xf>
    <xf numFmtId="0" fontId="33" fillId="0" borderId="68" xfId="0" applyFont="1" applyFill="1" applyBorder="1" applyAlignment="1" applyProtection="1">
      <alignment horizontal="center" vertical="center" wrapText="1"/>
    </xf>
    <xf numFmtId="0" fontId="33" fillId="0" borderId="157" xfId="0" applyFont="1" applyFill="1" applyBorder="1" applyAlignment="1" applyProtection="1">
      <alignment horizontal="center" vertical="center" wrapText="1"/>
    </xf>
    <xf numFmtId="0" fontId="33" fillId="0" borderId="161" xfId="0" applyFont="1" applyFill="1" applyBorder="1" applyAlignment="1" applyProtection="1">
      <alignment horizontal="center" vertical="center" wrapText="1"/>
    </xf>
    <xf numFmtId="0" fontId="33" fillId="10" borderId="176" xfId="0" applyFont="1" applyFill="1" applyBorder="1" applyAlignment="1" applyProtection="1">
      <alignment horizontal="center" vertical="center" wrapText="1"/>
    </xf>
    <xf numFmtId="0" fontId="33" fillId="9" borderId="161" xfId="0" applyFont="1" applyFill="1" applyBorder="1" applyAlignment="1" applyProtection="1">
      <alignment horizontal="center" vertical="center" wrapText="1"/>
    </xf>
    <xf numFmtId="0" fontId="33" fillId="0" borderId="157" xfId="0" applyFont="1" applyFill="1" applyBorder="1" applyAlignment="1" applyProtection="1">
      <alignment horizontal="center" vertical="center" wrapText="1"/>
      <protection locked="0"/>
    </xf>
    <xf numFmtId="0" fontId="33" fillId="0" borderId="161" xfId="0" applyFont="1" applyFill="1" applyBorder="1" applyAlignment="1" applyProtection="1">
      <alignment horizontal="center" vertical="center" wrapText="1"/>
      <protection locked="0"/>
    </xf>
    <xf numFmtId="0" fontId="1" fillId="0" borderId="158" xfId="0" applyFont="1" applyFill="1" applyBorder="1" applyAlignment="1" applyProtection="1">
      <alignment horizontal="center" vertical="center" wrapText="1"/>
      <protection locked="0"/>
    </xf>
    <xf numFmtId="0" fontId="1" fillId="0" borderId="68"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vertical="center" wrapText="1"/>
    </xf>
    <xf numFmtId="0" fontId="33" fillId="12" borderId="137" xfId="0" applyFont="1" applyFill="1" applyBorder="1" applyAlignment="1" applyProtection="1">
      <alignment horizontal="center" vertical="center" wrapText="1"/>
    </xf>
    <xf numFmtId="0" fontId="1" fillId="20" borderId="158" xfId="0" applyFont="1" applyFill="1" applyBorder="1" applyAlignment="1" applyProtection="1">
      <alignment horizontal="center" vertical="center" wrapText="1"/>
      <protection locked="0"/>
    </xf>
    <xf numFmtId="0" fontId="1" fillId="20" borderId="68" xfId="0" applyFont="1" applyFill="1" applyBorder="1" applyAlignment="1" applyProtection="1">
      <alignment horizontal="center" vertical="center" wrapText="1"/>
      <protection locked="0"/>
    </xf>
    <xf numFmtId="0" fontId="8" fillId="20" borderId="1" xfId="0" applyFont="1" applyFill="1" applyBorder="1" applyAlignment="1" applyProtection="1">
      <alignment horizontal="center" vertical="center" wrapText="1"/>
    </xf>
    <xf numFmtId="0" fontId="33" fillId="20" borderId="0" xfId="0" applyFont="1" applyFill="1" applyBorder="1" applyAlignment="1" applyProtection="1">
      <alignment horizontal="center" vertical="center" wrapText="1"/>
    </xf>
    <xf numFmtId="0" fontId="33" fillId="20" borderId="178" xfId="0" applyFont="1" applyFill="1" applyBorder="1" applyAlignment="1" applyProtection="1">
      <alignment horizontal="center" vertical="center" wrapText="1"/>
    </xf>
    <xf numFmtId="0" fontId="33" fillId="20" borderId="159" xfId="0" applyFont="1" applyFill="1" applyBorder="1" applyAlignment="1" applyProtection="1">
      <alignment horizontal="center" vertical="center" wrapText="1"/>
    </xf>
    <xf numFmtId="0" fontId="33" fillId="20" borderId="161" xfId="0" applyFont="1" applyFill="1" applyBorder="1" applyAlignment="1" applyProtection="1">
      <alignment horizontal="center" vertical="center" wrapText="1"/>
    </xf>
    <xf numFmtId="0" fontId="33" fillId="20" borderId="68" xfId="0" applyFont="1" applyFill="1" applyBorder="1" applyAlignment="1" applyProtection="1">
      <alignment horizontal="center" vertical="center" wrapText="1"/>
    </xf>
    <xf numFmtId="0" fontId="33" fillId="20" borderId="158" xfId="0" applyFont="1" applyFill="1" applyBorder="1" applyAlignment="1" applyProtection="1">
      <alignment horizontal="center" vertical="center" wrapText="1"/>
    </xf>
    <xf numFmtId="0" fontId="33" fillId="20" borderId="157" xfId="0" applyFont="1" applyFill="1" applyBorder="1" applyAlignment="1" applyProtection="1">
      <alignment horizontal="center" vertical="center" wrapText="1"/>
      <protection locked="0"/>
    </xf>
    <xf numFmtId="0" fontId="33" fillId="20" borderId="161" xfId="0" applyFont="1" applyFill="1" applyBorder="1" applyAlignment="1" applyProtection="1">
      <alignment horizontal="center" vertical="center" wrapText="1"/>
      <protection locked="0"/>
    </xf>
    <xf numFmtId="0" fontId="33" fillId="20" borderId="157" xfId="0" applyFont="1" applyFill="1" applyBorder="1" applyAlignment="1" applyProtection="1">
      <alignment horizontal="center" vertical="center" wrapText="1"/>
    </xf>
    <xf numFmtId="0" fontId="33" fillId="20" borderId="177" xfId="0" applyFont="1" applyFill="1" applyBorder="1" applyAlignment="1" applyProtection="1">
      <alignment horizontal="center" vertical="center" wrapText="1"/>
    </xf>
    <xf numFmtId="3" fontId="23" fillId="12" borderId="118" xfId="0" applyNumberFormat="1" applyFont="1" applyFill="1" applyBorder="1" applyAlignment="1" applyProtection="1">
      <alignment horizontal="left" vertical="center" wrapText="1"/>
    </xf>
    <xf numFmtId="3" fontId="23" fillId="12" borderId="29" xfId="0" applyNumberFormat="1" applyFont="1" applyFill="1" applyBorder="1" applyAlignment="1" applyProtection="1">
      <alignment horizontal="left" vertical="center" wrapText="1"/>
    </xf>
    <xf numFmtId="0" fontId="33" fillId="20" borderId="176"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33" fillId="5" borderId="178" xfId="0" applyFont="1" applyFill="1" applyBorder="1" applyAlignment="1" applyProtection="1">
      <alignment horizontal="center" vertical="center" wrapText="1"/>
    </xf>
    <xf numFmtId="0" fontId="33" fillId="5" borderId="159" xfId="0" applyFont="1" applyFill="1" applyBorder="1" applyAlignment="1" applyProtection="1">
      <alignment horizontal="center" vertical="center" wrapText="1"/>
    </xf>
    <xf numFmtId="0" fontId="33" fillId="9" borderId="68" xfId="0" applyFont="1" applyFill="1" applyBorder="1" applyAlignment="1" applyProtection="1">
      <alignment horizontal="center" vertical="center" wrapText="1"/>
    </xf>
    <xf numFmtId="0" fontId="33" fillId="9" borderId="158" xfId="0" applyFont="1" applyFill="1" applyBorder="1" applyAlignment="1" applyProtection="1">
      <alignment horizontal="center" vertical="center" wrapText="1"/>
    </xf>
    <xf numFmtId="0" fontId="33" fillId="10" borderId="177" xfId="0" applyFont="1" applyFill="1" applyBorder="1" applyAlignment="1" applyProtection="1">
      <alignment horizontal="center" vertical="center" wrapText="1"/>
    </xf>
    <xf numFmtId="0" fontId="0" fillId="0" borderId="0" xfId="0" applyFill="1" applyBorder="1" applyAlignment="1" applyProtection="1">
      <alignment horizontal="center" vertical="center" textRotation="90"/>
    </xf>
    <xf numFmtId="0" fontId="0" fillId="28" borderId="118" xfId="0" applyFill="1" applyBorder="1" applyAlignment="1" applyProtection="1">
      <alignment horizontal="center"/>
    </xf>
    <xf numFmtId="0" fontId="0" fillId="28" borderId="28" xfId="0" applyFill="1" applyBorder="1" applyAlignment="1" applyProtection="1">
      <alignment horizontal="center"/>
    </xf>
    <xf numFmtId="0" fontId="0" fillId="28" borderId="29" xfId="0" applyFill="1" applyBorder="1" applyAlignment="1" applyProtection="1">
      <alignment horizontal="center"/>
    </xf>
    <xf numFmtId="0" fontId="33" fillId="5" borderId="123" xfId="0" applyFont="1" applyFill="1" applyBorder="1" applyAlignment="1" applyProtection="1">
      <alignment horizontal="center" vertical="center" wrapText="1"/>
    </xf>
    <xf numFmtId="0" fontId="33" fillId="5" borderId="255" xfId="0" applyFont="1" applyFill="1" applyBorder="1" applyAlignment="1" applyProtection="1">
      <alignment horizontal="center" vertical="center" wrapText="1"/>
    </xf>
    <xf numFmtId="0" fontId="33" fillId="5" borderId="158" xfId="0" applyFont="1" applyFill="1" applyBorder="1" applyAlignment="1" applyProtection="1">
      <alignment horizontal="center" vertical="center" wrapText="1"/>
    </xf>
    <xf numFmtId="0" fontId="33" fillId="5" borderId="25" xfId="0" applyFont="1" applyFill="1" applyBorder="1" applyAlignment="1" applyProtection="1">
      <alignment horizontal="center" vertical="center" wrapText="1"/>
    </xf>
    <xf numFmtId="0" fontId="33" fillId="5" borderId="187" xfId="0" applyFont="1" applyFill="1" applyBorder="1" applyAlignment="1" applyProtection="1">
      <alignment horizontal="center" vertical="center" wrapText="1"/>
    </xf>
    <xf numFmtId="0" fontId="33" fillId="5" borderId="121" xfId="0" applyFont="1" applyFill="1" applyBorder="1" applyAlignment="1" applyProtection="1">
      <alignment horizontal="center" vertical="center" wrapText="1"/>
    </xf>
    <xf numFmtId="0" fontId="7" fillId="9" borderId="0" xfId="1" applyFill="1" applyAlignment="1" applyProtection="1">
      <alignment horizontal="center"/>
    </xf>
    <xf numFmtId="0" fontId="7" fillId="20" borderId="0" xfId="1" applyFill="1" applyAlignment="1" applyProtection="1">
      <alignment horizontal="center"/>
    </xf>
    <xf numFmtId="0" fontId="7" fillId="21" borderId="0" xfId="1" applyFill="1" applyAlignment="1" applyProtection="1">
      <alignment horizontal="center"/>
    </xf>
    <xf numFmtId="0" fontId="0" fillId="0" borderId="0" xfId="0" applyFill="1" applyBorder="1" applyAlignment="1" applyProtection="1">
      <alignment horizontal="center" vertical="center" textRotation="90" wrapText="1"/>
    </xf>
    <xf numFmtId="0" fontId="33" fillId="12" borderId="35" xfId="0" applyFont="1" applyFill="1" applyBorder="1" applyAlignment="1" applyProtection="1">
      <alignment horizontal="center" vertical="center" wrapText="1"/>
    </xf>
    <xf numFmtId="0" fontId="33" fillId="12" borderId="221" xfId="0" applyFont="1" applyFill="1" applyBorder="1" applyAlignment="1" applyProtection="1">
      <alignment horizontal="center" vertical="center" wrapText="1"/>
    </xf>
    <xf numFmtId="0" fontId="11" fillId="11" borderId="203" xfId="0" applyFont="1" applyFill="1" applyBorder="1" applyAlignment="1" applyProtection="1">
      <alignment horizontal="center" vertical="center" wrapText="1"/>
    </xf>
    <xf numFmtId="0" fontId="11" fillId="11" borderId="209" xfId="0" applyFont="1" applyFill="1" applyBorder="1" applyAlignment="1" applyProtection="1">
      <alignment horizontal="center" vertical="center" wrapText="1"/>
    </xf>
    <xf numFmtId="0" fontId="33" fillId="0" borderId="58" xfId="0" applyFont="1" applyFill="1" applyBorder="1" applyAlignment="1" applyProtection="1">
      <alignment horizontal="center" vertical="center" wrapText="1"/>
    </xf>
    <xf numFmtId="0" fontId="33" fillId="0" borderId="206" xfId="0" applyFont="1" applyFill="1" applyBorder="1" applyAlignment="1" applyProtection="1">
      <alignment horizontal="center" vertical="center" wrapText="1"/>
    </xf>
    <xf numFmtId="0" fontId="33" fillId="0" borderId="98" xfId="0" applyFont="1" applyFill="1" applyBorder="1" applyAlignment="1" applyProtection="1">
      <alignment horizontal="center" vertical="center" wrapText="1"/>
    </xf>
    <xf numFmtId="0" fontId="33" fillId="0" borderId="205" xfId="0" applyFont="1" applyFill="1" applyBorder="1" applyAlignment="1" applyProtection="1">
      <alignment horizontal="center" vertical="center" wrapText="1"/>
    </xf>
    <xf numFmtId="0" fontId="33" fillId="0" borderId="97" xfId="0" applyFont="1" applyFill="1" applyBorder="1" applyAlignment="1" applyProtection="1">
      <alignment horizontal="center" vertical="center" wrapText="1"/>
    </xf>
    <xf numFmtId="0" fontId="33" fillId="0" borderId="210"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07" xfId="0" applyFont="1" applyFill="1" applyBorder="1" applyAlignment="1" applyProtection="1">
      <alignment horizontal="center" vertical="center" wrapText="1"/>
    </xf>
    <xf numFmtId="0" fontId="11" fillId="11" borderId="208" xfId="0" applyFont="1" applyFill="1" applyBorder="1" applyAlignment="1" applyProtection="1">
      <alignment horizontal="center" vertical="center" wrapText="1"/>
    </xf>
    <xf numFmtId="0" fontId="33" fillId="0" borderId="204" xfId="0" applyFont="1" applyFill="1" applyBorder="1" applyAlignment="1" applyProtection="1">
      <alignment horizontal="center" vertical="center" wrapText="1"/>
    </xf>
    <xf numFmtId="0" fontId="33" fillId="12" borderId="98" xfId="0" applyFont="1" applyFill="1" applyBorder="1" applyAlignment="1" applyProtection="1">
      <alignment horizontal="center" vertical="center" wrapText="1"/>
    </xf>
    <xf numFmtId="0" fontId="33" fillId="12" borderId="205" xfId="0" applyFont="1" applyFill="1" applyBorder="1" applyAlignment="1" applyProtection="1">
      <alignment horizontal="center" vertical="center" wrapText="1"/>
    </xf>
    <xf numFmtId="0" fontId="33" fillId="12" borderId="58" xfId="0" applyFont="1" applyFill="1" applyBorder="1" applyAlignment="1" applyProtection="1">
      <alignment horizontal="center" vertical="center" wrapText="1"/>
    </xf>
    <xf numFmtId="0" fontId="33" fillId="12" borderId="206" xfId="0" applyFont="1" applyFill="1" applyBorder="1" applyAlignment="1" applyProtection="1">
      <alignment horizontal="center" vertical="center" wrapText="1"/>
    </xf>
    <xf numFmtId="0" fontId="47" fillId="9" borderId="89"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33" fillId="0" borderId="53" xfId="0" applyFont="1" applyFill="1" applyBorder="1" applyAlignment="1" applyProtection="1">
      <alignment horizontal="center" vertical="center" wrapText="1"/>
    </xf>
    <xf numFmtId="0" fontId="47" fillId="10" borderId="80" xfId="0" applyFont="1" applyFill="1" applyBorder="1" applyAlignment="1" applyProtection="1">
      <alignment horizontal="center" vertical="center" wrapText="1"/>
    </xf>
    <xf numFmtId="0" fontId="47" fillId="10" borderId="140" xfId="0" applyFont="1" applyFill="1" applyBorder="1" applyAlignment="1" applyProtection="1">
      <alignment horizontal="center" vertical="center" wrapText="1"/>
    </xf>
    <xf numFmtId="0" fontId="11" fillId="12" borderId="208" xfId="0" applyFont="1" applyFill="1" applyBorder="1" applyAlignment="1" applyProtection="1">
      <alignment horizontal="center" vertical="center" wrapText="1"/>
    </xf>
    <xf numFmtId="0" fontId="11" fillId="12" borderId="209" xfId="0" applyFont="1" applyFill="1" applyBorder="1" applyAlignment="1" applyProtection="1">
      <alignment horizontal="center" vertical="center" wrapText="1"/>
    </xf>
    <xf numFmtId="0" fontId="33" fillId="0" borderId="34" xfId="0" applyFont="1" applyFill="1" applyBorder="1" applyAlignment="1" applyProtection="1">
      <alignment horizontal="center" vertical="center" wrapText="1"/>
    </xf>
    <xf numFmtId="0" fontId="47" fillId="10" borderId="68" xfId="0" applyFont="1" applyFill="1" applyBorder="1" applyAlignment="1" applyProtection="1">
      <alignment horizontal="center" vertical="center" wrapText="1"/>
    </xf>
    <xf numFmtId="0" fontId="47" fillId="10" borderId="0" xfId="0" applyFont="1" applyFill="1" applyBorder="1" applyAlignment="1" applyProtection="1">
      <alignment horizontal="center" vertical="center" wrapText="1"/>
    </xf>
    <xf numFmtId="0" fontId="47" fillId="10" borderId="54" xfId="0" applyFont="1" applyFill="1" applyBorder="1" applyAlignment="1" applyProtection="1">
      <alignment horizontal="center" vertical="center" wrapText="1"/>
    </xf>
    <xf numFmtId="0" fontId="33" fillId="12" borderId="0" xfId="0" applyFont="1" applyFill="1" applyBorder="1" applyAlignment="1" applyProtection="1">
      <alignment horizontal="center" vertical="center" wrapText="1"/>
    </xf>
    <xf numFmtId="0" fontId="33" fillId="12" borderId="207" xfId="0" applyFont="1" applyFill="1" applyBorder="1" applyAlignment="1" applyProtection="1">
      <alignment horizontal="center" vertical="center" wrapText="1"/>
    </xf>
    <xf numFmtId="0" fontId="33" fillId="12" borderId="26" xfId="0" applyFont="1" applyFill="1" applyBorder="1" applyAlignment="1" applyProtection="1">
      <alignment horizontal="center" vertical="center" wrapText="1"/>
    </xf>
    <xf numFmtId="0" fontId="47" fillId="9" borderId="178" xfId="0" applyFont="1" applyFill="1" applyBorder="1" applyAlignment="1" applyProtection="1">
      <alignment horizontal="center" vertical="center" wrapText="1"/>
    </xf>
    <xf numFmtId="0" fontId="47" fillId="9" borderId="60" xfId="0" applyFont="1" applyFill="1" applyBorder="1" applyAlignment="1" applyProtection="1">
      <alignment horizontal="center" vertical="center" wrapText="1"/>
    </xf>
    <xf numFmtId="0" fontId="47" fillId="9" borderId="158" xfId="0" applyFont="1" applyFill="1" applyBorder="1" applyAlignment="1" applyProtection="1">
      <alignment horizontal="center" vertical="center" wrapText="1"/>
    </xf>
    <xf numFmtId="0" fontId="47" fillId="9" borderId="90" xfId="0" applyFont="1" applyFill="1" applyBorder="1" applyAlignment="1" applyProtection="1">
      <alignment horizontal="center" vertical="center" wrapText="1"/>
    </xf>
    <xf numFmtId="0" fontId="47" fillId="9" borderId="81" xfId="0" applyFont="1" applyFill="1" applyBorder="1" applyAlignment="1" applyProtection="1">
      <alignment horizontal="center" vertical="center" wrapText="1"/>
    </xf>
    <xf numFmtId="0" fontId="47" fillId="9" borderId="140" xfId="0" applyFont="1" applyFill="1" applyBorder="1" applyAlignment="1" applyProtection="1">
      <alignment horizontal="center" vertical="center" wrapText="1"/>
    </xf>
    <xf numFmtId="0" fontId="33" fillId="12" borderId="192" xfId="0" applyFont="1" applyFill="1" applyBorder="1" applyAlignment="1" applyProtection="1">
      <alignment horizontal="center" vertical="center" wrapText="1"/>
    </xf>
    <xf numFmtId="0" fontId="33" fillId="12" borderId="222" xfId="0" applyFont="1" applyFill="1" applyBorder="1" applyAlignment="1" applyProtection="1">
      <alignment horizontal="center" vertical="center" wrapText="1"/>
    </xf>
    <xf numFmtId="0" fontId="33" fillId="0" borderId="223" xfId="0" applyFont="1" applyFill="1" applyBorder="1" applyAlignment="1" applyProtection="1">
      <alignment horizontal="center" vertical="center" wrapText="1"/>
    </xf>
    <xf numFmtId="0" fontId="47" fillId="9" borderId="54" xfId="0" applyFont="1" applyFill="1" applyBorder="1" applyAlignment="1" applyProtection="1">
      <alignment horizontal="center" vertical="center" wrapText="1"/>
    </xf>
    <xf numFmtId="0" fontId="47" fillId="9" borderId="80" xfId="0" applyFont="1" applyFill="1" applyBorder="1" applyAlignment="1" applyProtection="1">
      <alignment horizontal="center" vertical="center" wrapText="1"/>
    </xf>
    <xf numFmtId="0" fontId="11" fillId="12" borderId="203" xfId="0" applyFont="1" applyFill="1" applyBorder="1" applyAlignment="1" applyProtection="1">
      <alignment horizontal="center" vertical="center" wrapText="1"/>
    </xf>
    <xf numFmtId="0" fontId="11" fillId="11" borderId="211" xfId="0" applyFont="1" applyFill="1" applyBorder="1" applyAlignment="1" applyProtection="1">
      <alignment horizontal="center" vertical="center" wrapText="1"/>
    </xf>
    <xf numFmtId="0" fontId="96" fillId="27" borderId="0" xfId="1" applyFont="1" applyFill="1" applyAlignment="1" applyProtection="1">
      <alignment horizontal="center" vertical="center" wrapText="1"/>
    </xf>
    <xf numFmtId="0" fontId="96" fillId="18" borderId="0" xfId="1" applyFont="1" applyFill="1" applyAlignment="1" applyProtection="1">
      <alignment horizontal="center" vertical="center"/>
    </xf>
    <xf numFmtId="3" fontId="33" fillId="0" borderId="174" xfId="0" applyNumberFormat="1" applyFont="1" applyFill="1" applyBorder="1" applyAlignment="1" applyProtection="1">
      <alignment horizontal="left" vertical="top" wrapText="1"/>
      <protection locked="0"/>
    </xf>
    <xf numFmtId="3" fontId="33" fillId="0" borderId="149" xfId="0" applyNumberFormat="1" applyFont="1" applyFill="1" applyBorder="1" applyAlignment="1" applyProtection="1">
      <alignment horizontal="left" vertical="top" wrapText="1"/>
      <protection locked="0"/>
    </xf>
    <xf numFmtId="3" fontId="33" fillId="0" borderId="19" xfId="0" applyNumberFormat="1" applyFont="1" applyFill="1" applyBorder="1" applyAlignment="1" applyProtection="1">
      <alignment horizontal="left" vertical="top" wrapText="1"/>
      <protection locked="0"/>
    </xf>
    <xf numFmtId="3" fontId="33" fillId="0" borderId="179" xfId="0" applyNumberFormat="1" applyFont="1" applyFill="1" applyBorder="1" applyAlignment="1" applyProtection="1">
      <alignment horizontal="left" vertical="top" wrapText="1"/>
      <protection locked="0"/>
    </xf>
    <xf numFmtId="3" fontId="33" fillId="0" borderId="177" xfId="0" applyNumberFormat="1" applyFont="1" applyFill="1" applyBorder="1" applyAlignment="1" applyProtection="1">
      <alignment horizontal="left" vertical="top" wrapText="1"/>
      <protection locked="0"/>
    </xf>
    <xf numFmtId="3" fontId="33" fillId="0" borderId="4" xfId="0" applyNumberFormat="1" applyFont="1" applyFill="1" applyBorder="1" applyAlignment="1" applyProtection="1">
      <alignment horizontal="left" vertical="top" wrapText="1"/>
      <protection locked="0"/>
    </xf>
    <xf numFmtId="0" fontId="0" fillId="0" borderId="0" xfId="0" applyFill="1" applyAlignment="1" applyProtection="1">
      <alignment horizontal="left" vertical="top" wrapText="1"/>
    </xf>
    <xf numFmtId="3" fontId="33" fillId="0" borderId="155" xfId="0" applyNumberFormat="1" applyFont="1" applyFill="1" applyBorder="1" applyAlignment="1" applyProtection="1">
      <alignment horizontal="left" vertical="top" wrapText="1"/>
      <protection locked="0"/>
    </xf>
    <xf numFmtId="3" fontId="33" fillId="0" borderId="161" xfId="0" applyNumberFormat="1" applyFont="1" applyFill="1" applyBorder="1" applyAlignment="1" applyProtection="1">
      <alignment horizontal="left" vertical="top" wrapText="1"/>
      <protection locked="0"/>
    </xf>
    <xf numFmtId="3" fontId="33" fillId="0" borderId="180" xfId="0" applyNumberFormat="1" applyFont="1" applyFill="1" applyBorder="1" applyAlignment="1" applyProtection="1">
      <alignment horizontal="left" vertical="top" wrapText="1"/>
      <protection locked="0"/>
    </xf>
    <xf numFmtId="0" fontId="47" fillId="12" borderId="25" xfId="0" applyFont="1" applyFill="1" applyBorder="1" applyAlignment="1" applyProtection="1">
      <alignment horizontal="center" vertical="center" wrapText="1"/>
    </xf>
    <xf numFmtId="0" fontId="47" fillId="12" borderId="121" xfId="0" applyFont="1" applyFill="1" applyBorder="1" applyAlignment="1" applyProtection="1">
      <alignment horizontal="center" vertical="center" wrapText="1"/>
    </xf>
    <xf numFmtId="0" fontId="47" fillId="12" borderId="0"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wrapText="1"/>
    </xf>
    <xf numFmtId="0" fontId="33" fillId="0" borderId="173" xfId="0" applyFont="1" applyFill="1" applyBorder="1" applyAlignment="1" applyProtection="1">
      <alignment horizontal="center" vertical="center" wrapText="1"/>
    </xf>
    <xf numFmtId="0" fontId="33" fillId="0" borderId="69" xfId="0" applyFont="1" applyFill="1" applyBorder="1" applyAlignment="1" applyProtection="1">
      <alignment horizontal="center" vertical="center" wrapText="1"/>
    </xf>
    <xf numFmtId="0" fontId="33" fillId="0" borderId="185" xfId="0" applyFont="1" applyFill="1" applyBorder="1" applyAlignment="1" applyProtection="1">
      <alignment horizontal="center" vertical="center" wrapText="1"/>
    </xf>
    <xf numFmtId="3" fontId="33" fillId="0" borderId="114" xfId="0" applyNumberFormat="1" applyFont="1" applyFill="1" applyBorder="1" applyAlignment="1" applyProtection="1">
      <alignment horizontal="left" vertical="top" wrapText="1"/>
      <protection locked="0"/>
    </xf>
    <xf numFmtId="3" fontId="33" fillId="0" borderId="181" xfId="0" applyNumberFormat="1" applyFont="1" applyFill="1" applyBorder="1" applyAlignment="1" applyProtection="1">
      <alignment horizontal="left" vertical="top" wrapText="1"/>
      <protection locked="0"/>
    </xf>
    <xf numFmtId="3" fontId="33" fillId="0" borderId="182" xfId="0" applyNumberFormat="1" applyFont="1" applyFill="1" applyBorder="1" applyAlignment="1" applyProtection="1">
      <alignment horizontal="left" vertical="top" wrapText="1"/>
      <protection locked="0"/>
    </xf>
    <xf numFmtId="0" fontId="47" fillId="0" borderId="25" xfId="0"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wrapText="1"/>
    </xf>
    <xf numFmtId="0" fontId="47" fillId="4" borderId="25" xfId="0" applyFont="1" applyFill="1" applyBorder="1" applyAlignment="1" applyProtection="1">
      <alignment horizontal="center" vertical="center" wrapText="1"/>
    </xf>
    <xf numFmtId="0" fontId="47" fillId="4" borderId="0" xfId="0" applyFont="1" applyFill="1" applyBorder="1" applyAlignment="1" applyProtection="1">
      <alignment horizontal="center" vertical="center" wrapText="1"/>
    </xf>
    <xf numFmtId="0" fontId="0" fillId="12" borderId="25" xfId="0" applyFill="1" applyBorder="1" applyAlignment="1" applyProtection="1">
      <alignment horizontal="center" vertical="center"/>
      <protection locked="0"/>
    </xf>
    <xf numFmtId="0" fontId="0" fillId="12" borderId="121" xfId="0" applyFill="1" applyBorder="1" applyAlignment="1" applyProtection="1">
      <alignment horizontal="center" vertical="center"/>
      <protection locked="0"/>
    </xf>
    <xf numFmtId="0" fontId="0" fillId="12" borderId="25" xfId="0" applyFill="1" applyBorder="1" applyAlignment="1" applyProtection="1">
      <alignment horizontal="center" vertical="center" wrapText="1"/>
      <protection locked="0"/>
    </xf>
    <xf numFmtId="0" fontId="0" fillId="12" borderId="0" xfId="0" applyFill="1" applyBorder="1" applyAlignment="1" applyProtection="1">
      <alignment horizontal="center" vertical="center"/>
      <protection locked="0"/>
    </xf>
    <xf numFmtId="3" fontId="47" fillId="19" borderId="25" xfId="0" applyNumberFormat="1" applyFont="1" applyFill="1" applyBorder="1" applyAlignment="1" applyProtection="1">
      <alignment horizontal="center" vertical="center" textRotation="90" wrapText="1"/>
    </xf>
    <xf numFmtId="3" fontId="47" fillId="19" borderId="0" xfId="0" applyNumberFormat="1" applyFont="1" applyFill="1" applyBorder="1" applyAlignment="1" applyProtection="1">
      <alignment horizontal="center" vertical="center" textRotation="90" wrapText="1"/>
    </xf>
    <xf numFmtId="3" fontId="47" fillId="19" borderId="121" xfId="0" applyNumberFormat="1" applyFont="1" applyFill="1" applyBorder="1" applyAlignment="1" applyProtection="1">
      <alignment horizontal="center" vertical="center" textRotation="90" wrapText="1"/>
    </xf>
    <xf numFmtId="0" fontId="47" fillId="4" borderId="158" xfId="0" applyFont="1" applyFill="1" applyBorder="1" applyAlignment="1" applyProtection="1">
      <alignment horizontal="center" vertical="center" wrapText="1"/>
    </xf>
    <xf numFmtId="0" fontId="47" fillId="4" borderId="183" xfId="0" applyFont="1" applyFill="1" applyBorder="1" applyAlignment="1" applyProtection="1">
      <alignment horizontal="center" vertical="center" wrapText="1"/>
    </xf>
    <xf numFmtId="0" fontId="88" fillId="12" borderId="157" xfId="0" applyFont="1" applyFill="1" applyBorder="1" applyAlignment="1" applyProtection="1">
      <alignment horizontal="center" vertical="center" wrapText="1"/>
    </xf>
    <xf numFmtId="0" fontId="88" fillId="12" borderId="176" xfId="0" applyFont="1" applyFill="1" applyBorder="1" applyAlignment="1" applyProtection="1">
      <alignment horizontal="center" vertical="center" wrapText="1"/>
    </xf>
    <xf numFmtId="0" fontId="11" fillId="11" borderId="0" xfId="0" applyFont="1" applyFill="1" applyBorder="1" applyAlignment="1" applyProtection="1">
      <alignment horizontal="center" vertical="center" wrapText="1"/>
    </xf>
    <xf numFmtId="0" fontId="11" fillId="11" borderId="53" xfId="0" applyFont="1" applyFill="1" applyBorder="1" applyAlignment="1" applyProtection="1">
      <alignment horizontal="center" vertical="center" wrapText="1"/>
    </xf>
    <xf numFmtId="3" fontId="11" fillId="11" borderId="18" xfId="0" applyNumberFormat="1" applyFont="1" applyFill="1" applyBorder="1" applyAlignment="1" applyProtection="1">
      <alignment horizontal="center" vertical="center" wrapText="1"/>
    </xf>
    <xf numFmtId="3" fontId="11" fillId="11" borderId="18" xfId="0" applyNumberFormat="1" applyFont="1" applyFill="1" applyBorder="1" applyAlignment="1" applyProtection="1">
      <alignment horizontal="center" vertical="center"/>
    </xf>
    <xf numFmtId="3" fontId="11" fillId="11" borderId="118" xfId="0" applyNumberFormat="1" applyFont="1" applyFill="1" applyBorder="1" applyAlignment="1" applyProtection="1">
      <alignment horizontal="center" vertical="center"/>
    </xf>
    <xf numFmtId="3" fontId="11" fillId="11" borderId="29" xfId="0" applyNumberFormat="1" applyFont="1" applyFill="1" applyBorder="1" applyAlignment="1" applyProtection="1">
      <alignment horizontal="center" vertical="center"/>
    </xf>
    <xf numFmtId="0" fontId="14" fillId="0" borderId="1" xfId="0" applyFont="1" applyFill="1" applyBorder="1" applyAlignment="1" applyProtection="1">
      <alignment horizontal="left" vertical="center" wrapText="1"/>
    </xf>
    <xf numFmtId="0" fontId="47" fillId="0" borderId="159" xfId="0" applyFont="1" applyFill="1" applyBorder="1" applyAlignment="1" applyProtection="1">
      <alignment horizontal="center" vertical="center" wrapText="1"/>
    </xf>
    <xf numFmtId="0" fontId="47" fillId="0" borderId="68" xfId="0" applyFont="1" applyFill="1" applyBorder="1" applyAlignment="1" applyProtection="1">
      <alignment horizontal="center" vertical="center" wrapText="1"/>
    </xf>
    <xf numFmtId="0" fontId="47" fillId="4" borderId="68" xfId="0" applyFont="1" applyFill="1" applyBorder="1" applyAlignment="1" applyProtection="1">
      <alignment horizontal="center" vertical="center" wrapText="1"/>
    </xf>
    <xf numFmtId="0" fontId="47" fillId="0" borderId="220" xfId="0" applyFont="1" applyFill="1" applyBorder="1" applyAlignment="1" applyProtection="1">
      <alignment horizontal="center" vertical="center" wrapText="1"/>
    </xf>
    <xf numFmtId="0" fontId="47" fillId="0" borderId="183" xfId="0" applyFont="1" applyFill="1" applyBorder="1" applyAlignment="1" applyProtection="1">
      <alignment horizontal="center" vertical="center" wrapText="1"/>
    </xf>
    <xf numFmtId="0" fontId="47" fillId="12" borderId="68" xfId="0" applyFont="1" applyFill="1" applyBorder="1" applyAlignment="1" applyProtection="1">
      <alignment horizontal="center" vertical="center" wrapText="1"/>
    </xf>
    <xf numFmtId="0" fontId="47" fillId="12" borderId="183" xfId="0" applyFont="1" applyFill="1" applyBorder="1" applyAlignment="1" applyProtection="1">
      <alignment horizontal="center" vertical="center" wrapText="1"/>
    </xf>
    <xf numFmtId="3" fontId="11" fillId="11" borderId="184" xfId="0" applyNumberFormat="1" applyFont="1" applyFill="1" applyBorder="1" applyAlignment="1" applyProtection="1">
      <alignment horizontal="center" vertical="center"/>
    </xf>
    <xf numFmtId="3" fontId="11" fillId="11" borderId="216" xfId="0" applyNumberFormat="1" applyFont="1" applyFill="1" applyBorder="1" applyAlignment="1" applyProtection="1">
      <alignment horizontal="center" vertical="center"/>
    </xf>
    <xf numFmtId="3" fontId="11" fillId="11" borderId="186" xfId="0" applyNumberFormat="1" applyFont="1" applyFill="1" applyBorder="1" applyAlignment="1" applyProtection="1">
      <alignment horizontal="center" vertical="center"/>
    </xf>
    <xf numFmtId="3" fontId="11" fillId="11" borderId="69" xfId="0" applyNumberFormat="1" applyFont="1" applyFill="1" applyBorder="1" applyAlignment="1" applyProtection="1">
      <alignment horizontal="center" vertical="center"/>
    </xf>
    <xf numFmtId="3" fontId="11" fillId="12" borderId="186" xfId="0" applyNumberFormat="1" applyFont="1" applyFill="1" applyBorder="1" applyAlignment="1" applyProtection="1">
      <alignment horizontal="center" vertical="center"/>
    </xf>
    <xf numFmtId="3" fontId="11" fillId="12" borderId="216" xfId="0" applyNumberFormat="1" applyFont="1" applyFill="1" applyBorder="1" applyAlignment="1" applyProtection="1">
      <alignment horizontal="center" vertical="center"/>
    </xf>
    <xf numFmtId="3" fontId="11" fillId="12" borderId="69" xfId="0" applyNumberFormat="1" applyFont="1" applyFill="1" applyBorder="1" applyAlignment="1" applyProtection="1">
      <alignment horizontal="center" vertical="center"/>
    </xf>
    <xf numFmtId="0" fontId="88" fillId="12" borderId="158" xfId="0" applyFont="1" applyFill="1" applyBorder="1" applyAlignment="1" applyProtection="1">
      <alignment horizontal="center" vertical="center" wrapText="1"/>
    </xf>
    <xf numFmtId="0" fontId="88" fillId="12" borderId="183" xfId="0" applyFont="1" applyFill="1" applyBorder="1" applyAlignment="1" applyProtection="1">
      <alignment horizontal="center" vertical="center" wrapText="1"/>
    </xf>
    <xf numFmtId="0" fontId="88" fillId="12" borderId="68" xfId="0" applyFont="1" applyFill="1" applyBorder="1" applyAlignment="1" applyProtection="1">
      <alignment horizontal="center" vertical="center" wrapText="1"/>
    </xf>
    <xf numFmtId="0" fontId="6" fillId="20" borderId="0" xfId="1" applyFont="1" applyFill="1" applyAlignment="1" applyProtection="1">
      <alignment horizontal="center" vertical="center"/>
    </xf>
    <xf numFmtId="0" fontId="6" fillId="21" borderId="0" xfId="1" applyFont="1" applyFill="1" applyAlignment="1" applyProtection="1">
      <alignment horizontal="center" vertical="center"/>
    </xf>
    <xf numFmtId="0" fontId="6" fillId="9" borderId="0" xfId="1" applyFont="1" applyFill="1" applyAlignment="1" applyProtection="1">
      <alignment horizontal="center" vertical="center"/>
    </xf>
    <xf numFmtId="0" fontId="47" fillId="20" borderId="159" xfId="0" applyFont="1" applyFill="1" applyBorder="1" applyAlignment="1" applyProtection="1">
      <alignment horizontal="center" vertical="center" wrapText="1"/>
      <protection locked="0"/>
    </xf>
    <xf numFmtId="0" fontId="47" fillId="20" borderId="184" xfId="0" applyFont="1" applyFill="1" applyBorder="1" applyAlignment="1" applyProtection="1">
      <alignment horizontal="center" vertical="center" wrapText="1"/>
      <protection locked="0"/>
    </xf>
    <xf numFmtId="0" fontId="47" fillId="20" borderId="0" xfId="0" applyFont="1" applyFill="1" applyBorder="1" applyAlignment="1" applyProtection="1">
      <alignment horizontal="center" vertical="center" wrapText="1"/>
      <protection locked="0"/>
    </xf>
    <xf numFmtId="0" fontId="47" fillId="20" borderId="69" xfId="0" applyFont="1" applyFill="1" applyBorder="1" applyAlignment="1" applyProtection="1">
      <alignment horizontal="center" vertical="center" wrapText="1"/>
      <protection locked="0"/>
    </xf>
    <xf numFmtId="0" fontId="47" fillId="20" borderId="158" xfId="0" applyFont="1" applyFill="1" applyBorder="1" applyAlignment="1" applyProtection="1">
      <alignment horizontal="center" vertical="center" wrapText="1"/>
      <protection locked="0"/>
    </xf>
    <xf numFmtId="0" fontId="47" fillId="20" borderId="186" xfId="0" applyFont="1" applyFill="1" applyBorder="1" applyAlignment="1" applyProtection="1">
      <alignment horizontal="center" vertical="center" wrapText="1"/>
      <protection locked="0"/>
    </xf>
    <xf numFmtId="0" fontId="47" fillId="20" borderId="178" xfId="0" applyFont="1" applyFill="1" applyBorder="1" applyAlignment="1" applyProtection="1">
      <alignment horizontal="center" vertical="center" wrapText="1"/>
    </xf>
    <xf numFmtId="0" fontId="47" fillId="20" borderId="184" xfId="0" applyFont="1" applyFill="1" applyBorder="1" applyAlignment="1" applyProtection="1">
      <alignment horizontal="center" vertical="center" wrapText="1"/>
    </xf>
    <xf numFmtId="0" fontId="47" fillId="20" borderId="0" xfId="0" applyFont="1" applyFill="1" applyBorder="1" applyAlignment="1" applyProtection="1">
      <alignment horizontal="center" vertical="center" wrapText="1"/>
    </xf>
    <xf numFmtId="0" fontId="47" fillId="20" borderId="69" xfId="0" applyFont="1" applyFill="1" applyBorder="1" applyAlignment="1" applyProtection="1">
      <alignment horizontal="center" vertical="center" wrapText="1"/>
    </xf>
    <xf numFmtId="0" fontId="47" fillId="0" borderId="158" xfId="0" applyFont="1" applyFill="1" applyBorder="1" applyAlignment="1" applyProtection="1">
      <alignment horizontal="center" vertical="center" wrapText="1"/>
      <protection locked="0"/>
    </xf>
    <xf numFmtId="0" fontId="47" fillId="0" borderId="60" xfId="0" applyFont="1" applyFill="1" applyBorder="1" applyAlignment="1" applyProtection="1">
      <alignment horizontal="center" vertical="center" wrapText="1"/>
      <protection locked="0"/>
    </xf>
    <xf numFmtId="0" fontId="47" fillId="20" borderId="199" xfId="0" applyFont="1" applyFill="1" applyBorder="1" applyAlignment="1" applyProtection="1">
      <alignment horizontal="center" vertical="center" wrapText="1"/>
      <protection locked="0"/>
    </xf>
    <xf numFmtId="0" fontId="47" fillId="20" borderId="28" xfId="0" applyFont="1" applyFill="1" applyBorder="1" applyAlignment="1" applyProtection="1">
      <alignment horizontal="center" vertical="center" wrapText="1"/>
      <protection locked="0"/>
    </xf>
    <xf numFmtId="0" fontId="47" fillId="20" borderId="116" xfId="0" applyFont="1" applyFill="1" applyBorder="1" applyAlignment="1" applyProtection="1">
      <alignment horizontal="center" vertical="center" wrapText="1"/>
      <protection locked="0"/>
    </xf>
    <xf numFmtId="0" fontId="47" fillId="20" borderId="187"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xf>
    <xf numFmtId="0" fontId="8" fillId="0" borderId="53" xfId="0" applyFont="1" applyBorder="1" applyAlignment="1" applyProtection="1">
      <alignment horizontal="center" vertical="center" wrapText="1"/>
    </xf>
    <xf numFmtId="0" fontId="8" fillId="0" borderId="185" xfId="0" applyFont="1" applyBorder="1" applyAlignment="1" applyProtection="1">
      <alignment horizontal="center" vertical="center" wrapText="1"/>
    </xf>
    <xf numFmtId="0" fontId="47" fillId="0" borderId="159" xfId="0" applyFont="1" applyFill="1" applyBorder="1" applyAlignment="1" applyProtection="1">
      <alignment horizontal="center" vertical="center" wrapText="1"/>
      <protection locked="0"/>
    </xf>
    <xf numFmtId="0" fontId="47" fillId="0" borderId="184" xfId="0" applyFont="1" applyFill="1" applyBorder="1" applyAlignment="1" applyProtection="1">
      <alignment horizontal="center" vertical="center" wrapText="1"/>
      <protection locked="0"/>
    </xf>
    <xf numFmtId="0" fontId="47" fillId="0" borderId="0" xfId="0" applyFont="1" applyFill="1" applyBorder="1" applyAlignment="1" applyProtection="1">
      <alignment horizontal="center" vertical="center" wrapText="1"/>
      <protection locked="0"/>
    </xf>
    <xf numFmtId="0" fontId="47" fillId="0" borderId="69" xfId="0" applyFont="1" applyFill="1" applyBorder="1" applyAlignment="1" applyProtection="1">
      <alignment horizontal="center" vertical="center" wrapText="1"/>
      <protection locked="0"/>
    </xf>
    <xf numFmtId="0" fontId="33" fillId="0" borderId="53" xfId="0" applyFont="1" applyBorder="1" applyAlignment="1" applyProtection="1">
      <alignment horizontal="center" vertical="center" wrapText="1"/>
    </xf>
    <xf numFmtId="0" fontId="33" fillId="0" borderId="185"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47" fillId="0" borderId="80" xfId="0" applyFont="1" applyFill="1" applyBorder="1" applyAlignment="1" applyProtection="1">
      <alignment horizontal="center" vertical="center" wrapText="1"/>
      <protection locked="0"/>
    </xf>
    <xf numFmtId="0" fontId="47" fillId="0" borderId="77" xfId="0" applyFont="1" applyFill="1" applyBorder="1" applyAlignment="1" applyProtection="1">
      <alignment horizontal="center" vertical="center" wrapText="1"/>
      <protection locked="0"/>
    </xf>
    <xf numFmtId="0" fontId="47" fillId="20" borderId="178" xfId="0" applyFont="1" applyFill="1" applyBorder="1" applyAlignment="1" applyProtection="1">
      <alignment horizontal="center" vertical="center" wrapText="1"/>
      <protection locked="0"/>
    </xf>
    <xf numFmtId="0" fontId="47" fillId="20" borderId="60" xfId="0" applyFont="1" applyFill="1" applyBorder="1" applyAlignment="1" applyProtection="1">
      <alignment horizontal="center" vertical="center" wrapText="1"/>
      <protection locked="0"/>
    </xf>
    <xf numFmtId="0" fontId="47" fillId="0" borderId="199" xfId="0" applyFont="1" applyFill="1" applyBorder="1" applyAlignment="1" applyProtection="1">
      <alignment horizontal="center" vertical="center" wrapText="1"/>
      <protection locked="0"/>
    </xf>
    <xf numFmtId="0" fontId="47" fillId="0" borderId="28" xfId="0" applyFont="1" applyFill="1" applyBorder="1" applyAlignment="1" applyProtection="1">
      <alignment horizontal="center" vertical="center" wrapText="1"/>
      <protection locked="0"/>
    </xf>
    <xf numFmtId="0" fontId="47" fillId="0" borderId="116" xfId="0" applyFont="1" applyFill="1" applyBorder="1" applyAlignment="1" applyProtection="1">
      <alignment horizontal="center" vertical="center" wrapText="1"/>
      <protection locked="0"/>
    </xf>
    <xf numFmtId="0" fontId="47" fillId="0" borderId="178" xfId="0" applyFont="1" applyFill="1" applyBorder="1" applyAlignment="1" applyProtection="1">
      <alignment horizontal="center" vertical="center" wrapText="1"/>
      <protection locked="0"/>
    </xf>
    <xf numFmtId="0" fontId="47" fillId="0" borderId="186" xfId="0" applyFont="1" applyFill="1" applyBorder="1" applyAlignment="1" applyProtection="1">
      <alignment horizontal="center" vertical="center" wrapText="1"/>
      <protection locked="0"/>
    </xf>
    <xf numFmtId="0" fontId="47" fillId="0" borderId="178" xfId="0" applyFont="1" applyFill="1" applyBorder="1" applyAlignment="1" applyProtection="1">
      <alignment horizontal="center" vertical="center" wrapText="1"/>
    </xf>
    <xf numFmtId="0" fontId="47" fillId="0" borderId="184" xfId="0" applyFont="1" applyFill="1" applyBorder="1" applyAlignment="1" applyProtection="1">
      <alignment horizontal="center" vertical="center" wrapText="1"/>
    </xf>
    <xf numFmtId="0" fontId="47" fillId="20" borderId="159" xfId="0" applyFont="1" applyFill="1" applyBorder="1" applyAlignment="1" applyProtection="1">
      <alignment horizontal="center" vertical="center" wrapText="1"/>
    </xf>
    <xf numFmtId="0" fontId="47" fillId="20" borderId="53" xfId="0" applyFont="1" applyFill="1" applyBorder="1" applyAlignment="1" applyProtection="1">
      <alignment horizontal="center" vertical="center" wrapText="1"/>
      <protection locked="0"/>
    </xf>
    <xf numFmtId="0" fontId="47" fillId="20" borderId="196" xfId="0" applyFont="1" applyFill="1" applyBorder="1" applyAlignment="1" applyProtection="1">
      <alignment horizontal="center" vertical="center" wrapText="1"/>
      <protection locked="0"/>
    </xf>
    <xf numFmtId="0" fontId="47" fillId="20" borderId="81" xfId="0" applyFont="1" applyFill="1" applyBorder="1" applyAlignment="1" applyProtection="1">
      <alignment horizontal="center" vertical="center" wrapText="1"/>
      <protection locked="0"/>
    </xf>
    <xf numFmtId="0" fontId="47" fillId="20" borderId="140" xfId="0" applyFont="1" applyFill="1" applyBorder="1" applyAlignment="1" applyProtection="1">
      <alignment horizontal="center" vertical="center" wrapText="1"/>
      <protection locked="0"/>
    </xf>
    <xf numFmtId="0" fontId="47" fillId="21" borderId="53" xfId="0" applyFont="1" applyFill="1" applyBorder="1" applyAlignment="1" applyProtection="1">
      <alignment horizontal="center" vertical="center" wrapText="1"/>
      <protection locked="0"/>
    </xf>
    <xf numFmtId="0" fontId="47" fillId="21" borderId="196" xfId="0" applyFont="1" applyFill="1" applyBorder="1" applyAlignment="1" applyProtection="1">
      <alignment horizontal="center" vertical="center" wrapText="1"/>
      <protection locked="0"/>
    </xf>
    <xf numFmtId="0" fontId="47" fillId="21" borderId="0" xfId="0" applyFont="1" applyFill="1" applyBorder="1" applyAlignment="1" applyProtection="1">
      <alignment horizontal="center" vertical="center" wrapText="1"/>
      <protection locked="0"/>
    </xf>
    <xf numFmtId="0" fontId="47" fillId="21" borderId="69" xfId="0" applyFont="1" applyFill="1" applyBorder="1" applyAlignment="1" applyProtection="1">
      <alignment horizontal="center" vertical="center" wrapText="1"/>
      <protection locked="0"/>
    </xf>
    <xf numFmtId="0" fontId="47" fillId="21" borderId="159" xfId="0" applyFont="1" applyFill="1" applyBorder="1" applyAlignment="1" applyProtection="1">
      <alignment horizontal="center" vertical="center" wrapText="1"/>
      <protection locked="0"/>
    </xf>
    <xf numFmtId="0" fontId="47" fillId="21" borderId="184" xfId="0" applyFont="1" applyFill="1" applyBorder="1" applyAlignment="1" applyProtection="1">
      <alignment horizontal="center" vertical="center" wrapText="1"/>
      <protection locked="0"/>
    </xf>
    <xf numFmtId="0" fontId="47" fillId="21" borderId="159" xfId="0" applyFont="1" applyFill="1" applyBorder="1" applyAlignment="1" applyProtection="1">
      <alignment horizontal="center" vertical="center" wrapText="1"/>
    </xf>
    <xf numFmtId="0" fontId="47" fillId="21" borderId="184" xfId="0" applyFont="1" applyFill="1" applyBorder="1" applyAlignment="1" applyProtection="1">
      <alignment horizontal="center" vertical="center" wrapText="1"/>
    </xf>
    <xf numFmtId="0" fontId="47" fillId="21" borderId="0" xfId="0" applyFont="1" applyFill="1" applyBorder="1" applyAlignment="1" applyProtection="1">
      <alignment horizontal="center" vertical="center" wrapText="1"/>
    </xf>
    <xf numFmtId="0" fontId="47" fillId="21" borderId="69" xfId="0" applyFont="1" applyFill="1" applyBorder="1" applyAlignment="1" applyProtection="1">
      <alignment horizontal="center" vertical="center" wrapText="1"/>
    </xf>
    <xf numFmtId="0" fontId="47" fillId="21" borderId="178" xfId="0" applyFont="1" applyFill="1" applyBorder="1" applyAlignment="1" applyProtection="1">
      <alignment horizontal="center" vertical="center" wrapText="1"/>
    </xf>
    <xf numFmtId="0" fontId="47" fillId="21" borderId="199" xfId="0" applyFont="1" applyFill="1" applyBorder="1" applyAlignment="1" applyProtection="1">
      <alignment horizontal="center" vertical="center" wrapText="1"/>
      <protection locked="0"/>
    </xf>
    <xf numFmtId="0" fontId="47" fillId="21" borderId="28" xfId="0" applyFont="1" applyFill="1" applyBorder="1" applyAlignment="1" applyProtection="1">
      <alignment horizontal="center" vertical="center" wrapText="1"/>
      <protection locked="0"/>
    </xf>
    <xf numFmtId="0" fontId="47" fillId="21" borderId="116" xfId="0" applyFont="1" applyFill="1" applyBorder="1" applyAlignment="1" applyProtection="1">
      <alignment horizontal="center" vertical="center" wrapText="1"/>
      <protection locked="0"/>
    </xf>
    <xf numFmtId="0" fontId="47" fillId="21" borderId="81" xfId="0" applyFont="1" applyFill="1" applyBorder="1" applyAlignment="1" applyProtection="1">
      <alignment horizontal="center" vertical="center" wrapText="1"/>
      <protection locked="0"/>
    </xf>
    <xf numFmtId="0" fontId="47" fillId="21" borderId="140" xfId="0" applyFont="1" applyFill="1" applyBorder="1" applyAlignment="1" applyProtection="1">
      <alignment horizontal="center" vertical="center" wrapText="1"/>
      <protection locked="0"/>
    </xf>
    <xf numFmtId="0" fontId="47" fillId="21" borderId="158" xfId="0" applyFont="1" applyFill="1" applyBorder="1" applyAlignment="1" applyProtection="1">
      <alignment horizontal="center" vertical="center" wrapText="1"/>
      <protection locked="0"/>
    </xf>
    <xf numFmtId="0" fontId="47" fillId="21" borderId="60" xfId="0" applyFont="1" applyFill="1" applyBorder="1" applyAlignment="1" applyProtection="1">
      <alignment horizontal="center" vertical="center" wrapText="1"/>
      <protection locked="0"/>
    </xf>
    <xf numFmtId="0" fontId="47" fillId="21" borderId="187" xfId="0" applyFont="1" applyFill="1" applyBorder="1" applyAlignment="1" applyProtection="1">
      <alignment horizontal="center" vertical="center" wrapText="1"/>
      <protection locked="0"/>
    </xf>
    <xf numFmtId="0" fontId="1" fillId="0" borderId="0" xfId="0" quotePrefix="1" applyFont="1" applyFill="1" applyAlignment="1" applyProtection="1">
      <alignment horizontal="left" vertical="top" wrapText="1"/>
    </xf>
    <xf numFmtId="0" fontId="47" fillId="21" borderId="178" xfId="0" applyFont="1" applyFill="1" applyBorder="1" applyAlignment="1" applyProtection="1">
      <alignment horizontal="center" vertical="center" wrapText="1"/>
      <protection locked="0"/>
    </xf>
    <xf numFmtId="0" fontId="47" fillId="21" borderId="183" xfId="0" applyFont="1" applyFill="1" applyBorder="1" applyAlignment="1" applyProtection="1">
      <alignment horizontal="center" vertical="center" wrapText="1"/>
      <protection locked="0"/>
    </xf>
    <xf numFmtId="0" fontId="10" fillId="0" borderId="0" xfId="0" applyFont="1" applyFill="1" applyAlignment="1" applyProtection="1">
      <alignment horizontal="center"/>
    </xf>
    <xf numFmtId="0" fontId="8" fillId="0" borderId="0" xfId="0" applyFont="1" applyAlignment="1" applyProtection="1">
      <alignment horizontal="left" vertical="top" wrapText="1"/>
    </xf>
    <xf numFmtId="0" fontId="47" fillId="9" borderId="28" xfId="0" applyFont="1" applyFill="1" applyBorder="1" applyAlignment="1" applyProtection="1">
      <alignment horizontal="center" vertical="center" wrapText="1"/>
    </xf>
    <xf numFmtId="0" fontId="47" fillId="9" borderId="29" xfId="0" applyFont="1" applyFill="1" applyBorder="1" applyAlignment="1" applyProtection="1">
      <alignment horizontal="center" vertical="center" wrapText="1"/>
    </xf>
    <xf numFmtId="0" fontId="26" fillId="4" borderId="64" xfId="0" quotePrefix="1" applyFont="1" applyFill="1" applyBorder="1" applyAlignment="1" applyProtection="1">
      <alignment horizontal="center" vertical="center" wrapText="1"/>
    </xf>
    <xf numFmtId="0" fontId="26" fillId="4" borderId="42" xfId="0" quotePrefix="1" applyFont="1" applyFill="1" applyBorder="1" applyAlignment="1" applyProtection="1">
      <alignment horizontal="center" vertical="center" wrapText="1"/>
    </xf>
    <xf numFmtId="0" fontId="4" fillId="4" borderId="64" xfId="0" quotePrefix="1" applyFont="1" applyFill="1" applyBorder="1" applyAlignment="1" applyProtection="1">
      <alignment horizontal="left" vertical="top" wrapText="1"/>
    </xf>
    <xf numFmtId="0" fontId="4" fillId="4" borderId="42" xfId="0" quotePrefix="1" applyFont="1" applyFill="1" applyBorder="1" applyAlignment="1" applyProtection="1">
      <alignment horizontal="left" vertical="top" wrapText="1"/>
    </xf>
    <xf numFmtId="0" fontId="9" fillId="16" borderId="64" xfId="0" quotePrefix="1" applyFont="1" applyFill="1" applyBorder="1" applyAlignment="1" applyProtection="1">
      <alignment horizontal="center" vertical="center" wrapText="1"/>
    </xf>
    <xf numFmtId="0" fontId="9" fillId="16" borderId="42" xfId="0" quotePrefix="1" applyFont="1" applyFill="1" applyBorder="1" applyAlignment="1" applyProtection="1">
      <alignment horizontal="center" vertical="center" wrapText="1"/>
    </xf>
    <xf numFmtId="0" fontId="47" fillId="0" borderId="29" xfId="0" applyFont="1" applyFill="1" applyBorder="1" applyAlignment="1" applyProtection="1">
      <alignment horizontal="center" vertical="center" wrapText="1"/>
      <protection locked="0"/>
    </xf>
    <xf numFmtId="0" fontId="47" fillId="0" borderId="118" xfId="0" applyFont="1" applyFill="1" applyBorder="1" applyAlignment="1" applyProtection="1">
      <alignment horizontal="center" vertical="center" wrapText="1"/>
      <protection locked="0"/>
    </xf>
    <xf numFmtId="0" fontId="47" fillId="24" borderId="123" xfId="0" applyFont="1" applyFill="1" applyBorder="1" applyAlignment="1" applyProtection="1">
      <alignment horizontal="center" vertical="center" wrapText="1"/>
    </xf>
    <xf numFmtId="0" fontId="47" fillId="24" borderId="182" xfId="0" applyFont="1" applyFill="1" applyBorder="1" applyAlignment="1" applyProtection="1">
      <alignment horizontal="center" vertical="center" wrapText="1"/>
    </xf>
    <xf numFmtId="0" fontId="9" fillId="16" borderId="83" xfId="0" quotePrefix="1" applyFont="1" applyFill="1" applyBorder="1" applyAlignment="1" applyProtection="1">
      <alignment horizontal="center" vertical="center" wrapText="1"/>
    </xf>
    <xf numFmtId="0" fontId="9" fillId="16" borderId="92" xfId="0" quotePrefix="1" applyFont="1" applyFill="1" applyBorder="1" applyAlignment="1" applyProtection="1">
      <alignment horizontal="center" vertical="center" wrapText="1"/>
    </xf>
    <xf numFmtId="0" fontId="26" fillId="16" borderId="64" xfId="0" quotePrefix="1" applyFont="1" applyFill="1" applyBorder="1" applyAlignment="1" applyProtection="1">
      <alignment horizontal="center" vertical="center" wrapText="1"/>
    </xf>
    <xf numFmtId="0" fontId="26" fillId="16" borderId="42" xfId="0" quotePrefix="1" applyFont="1" applyFill="1" applyBorder="1" applyAlignment="1" applyProtection="1">
      <alignment horizontal="center" vertical="center" wrapText="1"/>
    </xf>
    <xf numFmtId="0" fontId="26" fillId="16" borderId="83" xfId="0" quotePrefix="1" applyFont="1" applyFill="1" applyBorder="1" applyAlignment="1" applyProtection="1">
      <alignment horizontal="center" vertical="center" wrapText="1"/>
    </xf>
    <xf numFmtId="0" fontId="26" fillId="16" borderId="92" xfId="0" quotePrefix="1" applyFont="1" applyFill="1" applyBorder="1" applyAlignment="1" applyProtection="1">
      <alignment horizontal="center" vertical="center" wrapText="1"/>
    </xf>
    <xf numFmtId="0" fontId="47" fillId="9" borderId="118" xfId="0" applyFont="1" applyFill="1" applyBorder="1" applyAlignment="1" applyProtection="1">
      <alignment horizontal="center" vertical="center" wrapText="1"/>
    </xf>
    <xf numFmtId="0" fontId="47" fillId="14" borderId="118" xfId="0" applyFont="1" applyFill="1" applyBorder="1" applyAlignment="1" applyProtection="1">
      <alignment horizontal="center" vertical="center" wrapText="1"/>
    </xf>
    <xf numFmtId="0" fontId="47" fillId="14" borderId="28" xfId="0" applyFont="1" applyFill="1" applyBorder="1" applyAlignment="1" applyProtection="1">
      <alignment horizontal="center" vertical="center" wrapText="1"/>
    </xf>
    <xf numFmtId="0" fontId="47" fillId="14" borderId="29" xfId="0" applyFont="1" applyFill="1" applyBorder="1" applyAlignment="1" applyProtection="1">
      <alignment horizontal="center" vertical="center" wrapText="1"/>
    </xf>
    <xf numFmtId="0" fontId="47" fillId="13" borderId="118" xfId="0" applyFont="1" applyFill="1" applyBorder="1" applyAlignment="1" applyProtection="1">
      <alignment horizontal="center" vertical="center" wrapText="1"/>
    </xf>
    <xf numFmtId="0" fontId="47" fillId="13" borderId="28" xfId="0" applyFont="1" applyFill="1" applyBorder="1" applyAlignment="1" applyProtection="1">
      <alignment horizontal="center" vertical="center" wrapText="1"/>
    </xf>
    <xf numFmtId="0" fontId="47" fillId="13" borderId="29" xfId="0" applyFont="1" applyFill="1" applyBorder="1" applyAlignment="1" applyProtection="1">
      <alignment horizontal="center" vertical="center" wrapText="1"/>
    </xf>
    <xf numFmtId="0" fontId="47" fillId="12" borderId="118" xfId="0" applyFont="1" applyFill="1" applyBorder="1" applyAlignment="1" applyProtection="1">
      <alignment horizontal="center" vertical="center" wrapText="1"/>
    </xf>
    <xf numFmtId="0" fontId="47" fillId="12" borderId="28" xfId="0" applyFont="1" applyFill="1" applyBorder="1" applyAlignment="1" applyProtection="1">
      <alignment horizontal="center" vertical="center" wrapText="1"/>
    </xf>
    <xf numFmtId="0" fontId="47" fillId="12" borderId="29" xfId="0" applyFont="1" applyFill="1" applyBorder="1" applyAlignment="1" applyProtection="1">
      <alignment horizontal="center" vertical="center" wrapText="1"/>
    </xf>
    <xf numFmtId="0" fontId="47" fillId="10" borderId="118" xfId="0" applyFont="1" applyFill="1" applyBorder="1" applyAlignment="1" applyProtection="1">
      <alignment horizontal="center" vertical="center" wrapText="1"/>
    </xf>
    <xf numFmtId="0" fontId="47" fillId="10" borderId="28" xfId="0" applyFont="1" applyFill="1" applyBorder="1" applyAlignment="1" applyProtection="1">
      <alignment horizontal="center" vertical="center" wrapText="1"/>
    </xf>
    <xf numFmtId="0" fontId="47" fillId="10" borderId="29" xfId="0" applyFont="1" applyFill="1" applyBorder="1" applyAlignment="1" applyProtection="1">
      <alignment horizontal="center" vertical="center" wrapText="1"/>
    </xf>
    <xf numFmtId="0" fontId="0" fillId="4" borderId="158" xfId="0" applyNumberFormat="1" applyFill="1" applyBorder="1" applyAlignment="1" applyProtection="1">
      <alignment horizontal="left" vertical="top" wrapText="1"/>
      <protection locked="0"/>
    </xf>
    <xf numFmtId="0" fontId="0" fillId="4" borderId="25" xfId="0" applyNumberFormat="1" applyFill="1" applyBorder="1" applyAlignment="1" applyProtection="1">
      <alignment horizontal="left" vertical="top" wrapText="1"/>
      <protection locked="0"/>
    </xf>
    <xf numFmtId="0" fontId="0" fillId="4" borderId="60" xfId="0" applyNumberFormat="1" applyFill="1" applyBorder="1" applyAlignment="1" applyProtection="1">
      <alignment horizontal="left" vertical="top" wrapText="1"/>
      <protection locked="0"/>
    </xf>
    <xf numFmtId="0" fontId="0" fillId="4" borderId="68" xfId="0" applyNumberFormat="1" applyFill="1" applyBorder="1" applyAlignment="1" applyProtection="1">
      <alignment horizontal="left" vertical="top" wrapText="1"/>
      <protection locked="0"/>
    </xf>
    <xf numFmtId="0" fontId="0" fillId="4" borderId="0" xfId="0" applyNumberFormat="1" applyFill="1" applyBorder="1" applyAlignment="1" applyProtection="1">
      <alignment horizontal="left" vertical="top" wrapText="1"/>
      <protection locked="0"/>
    </xf>
    <xf numFmtId="0" fontId="0" fillId="4" borderId="61" xfId="0" applyNumberFormat="1" applyFill="1" applyBorder="1" applyAlignment="1" applyProtection="1">
      <alignment horizontal="left" vertical="top" wrapText="1"/>
      <protection locked="0"/>
    </xf>
    <xf numFmtId="0" fontId="0" fillId="4" borderId="183" xfId="0" applyNumberFormat="1" applyFill="1" applyBorder="1" applyAlignment="1" applyProtection="1">
      <alignment horizontal="left" vertical="top" wrapText="1"/>
      <protection locked="0"/>
    </xf>
    <xf numFmtId="0" fontId="0" fillId="4" borderId="121" xfId="0" applyNumberFormat="1" applyFill="1" applyBorder="1" applyAlignment="1" applyProtection="1">
      <alignment horizontal="left" vertical="top" wrapText="1"/>
      <protection locked="0"/>
    </xf>
    <xf numFmtId="0" fontId="0" fillId="4" borderId="190" xfId="0" applyNumberFormat="1" applyFill="1" applyBorder="1" applyAlignment="1" applyProtection="1">
      <alignment horizontal="left" vertical="top" wrapText="1"/>
      <protection locked="0"/>
    </xf>
    <xf numFmtId="0" fontId="9" fillId="4" borderId="18" xfId="5" applyFont="1" applyFill="1" applyBorder="1" applyAlignment="1" applyProtection="1">
      <alignment horizontal="center" vertical="center"/>
      <protection locked="0"/>
    </xf>
    <xf numFmtId="0" fontId="1" fillId="4" borderId="18" xfId="5" applyFont="1" applyFill="1" applyBorder="1" applyAlignment="1" applyProtection="1">
      <alignment horizontal="center" vertical="center"/>
      <protection locked="0"/>
    </xf>
    <xf numFmtId="0" fontId="1" fillId="4" borderId="18" xfId="5" applyFont="1" applyFill="1" applyBorder="1" applyAlignment="1" applyProtection="1">
      <alignment horizontal="left" vertical="center" wrapText="1"/>
      <protection locked="0"/>
    </xf>
    <xf numFmtId="0" fontId="1" fillId="4" borderId="118" xfId="5" applyFont="1" applyFill="1" applyBorder="1" applyAlignment="1" applyProtection="1">
      <alignment horizontal="left" vertical="center" wrapText="1"/>
      <protection locked="0"/>
    </xf>
    <xf numFmtId="0" fontId="1" fillId="4" borderId="28" xfId="5" applyFont="1" applyFill="1" applyBorder="1" applyAlignment="1" applyProtection="1">
      <alignment horizontal="left" vertical="center" wrapText="1"/>
      <protection locked="0"/>
    </xf>
    <xf numFmtId="0" fontId="1" fillId="4" borderId="29" xfId="5" applyFont="1" applyFill="1" applyBorder="1" applyAlignment="1" applyProtection="1">
      <alignment horizontal="left" vertical="center" wrapText="1"/>
      <protection locked="0"/>
    </xf>
    <xf numFmtId="0" fontId="1" fillId="4" borderId="118" xfId="5" applyFont="1" applyFill="1" applyBorder="1" applyAlignment="1" applyProtection="1">
      <alignment horizontal="center" vertical="center"/>
      <protection locked="0"/>
    </xf>
    <xf numFmtId="0" fontId="1" fillId="4" borderId="28" xfId="5" applyFont="1" applyFill="1" applyBorder="1" applyAlignment="1" applyProtection="1">
      <alignment horizontal="center" vertical="center"/>
      <protection locked="0"/>
    </xf>
    <xf numFmtId="0" fontId="1" fillId="4" borderId="29" xfId="5" applyFont="1" applyFill="1" applyBorder="1" applyAlignment="1" applyProtection="1">
      <alignment horizontal="center" vertical="center"/>
      <protection locked="0"/>
    </xf>
    <xf numFmtId="0" fontId="91" fillId="8" borderId="158" xfId="5" applyFont="1" applyFill="1" applyBorder="1" applyAlignment="1" applyProtection="1">
      <alignment horizontal="left" vertical="center" wrapText="1"/>
    </xf>
    <xf numFmtId="0" fontId="91" fillId="8" borderId="25" xfId="5" applyFont="1" applyFill="1" applyBorder="1" applyAlignment="1" applyProtection="1">
      <alignment horizontal="left" vertical="center" wrapText="1"/>
    </xf>
    <xf numFmtId="0" fontId="91" fillId="8" borderId="0" xfId="5" applyFont="1" applyFill="1" applyBorder="1" applyAlignment="1" applyProtection="1">
      <alignment horizontal="left" vertical="top" wrapText="1"/>
    </xf>
    <xf numFmtId="0" fontId="30" fillId="8" borderId="121" xfId="5" applyFont="1" applyFill="1" applyBorder="1" applyAlignment="1" applyProtection="1">
      <alignment horizontal="left" vertical="center" wrapText="1"/>
    </xf>
    <xf numFmtId="0" fontId="33" fillId="13" borderId="158" xfId="0" applyFont="1" applyFill="1" applyBorder="1" applyAlignment="1" applyProtection="1">
      <alignment horizontal="left" vertical="top"/>
      <protection locked="0"/>
    </xf>
    <xf numFmtId="0" fontId="33" fillId="13" borderId="25" xfId="0" applyFont="1" applyFill="1" applyBorder="1" applyAlignment="1" applyProtection="1">
      <alignment horizontal="left" vertical="top"/>
      <protection locked="0"/>
    </xf>
    <xf numFmtId="0" fontId="33" fillId="13" borderId="60" xfId="0" applyFont="1" applyFill="1" applyBorder="1" applyAlignment="1" applyProtection="1">
      <alignment horizontal="left" vertical="top"/>
      <protection locked="0"/>
    </xf>
    <xf numFmtId="0" fontId="33" fillId="13" borderId="68" xfId="0" applyFont="1" applyFill="1" applyBorder="1" applyAlignment="1" applyProtection="1">
      <alignment horizontal="left" vertical="top"/>
      <protection locked="0"/>
    </xf>
    <xf numFmtId="0" fontId="33" fillId="13" borderId="0" xfId="0" applyFont="1" applyFill="1" applyBorder="1" applyAlignment="1" applyProtection="1">
      <alignment horizontal="left" vertical="top"/>
      <protection locked="0"/>
    </xf>
    <xf numFmtId="0" fontId="33" fillId="13" borderId="61" xfId="0" applyFont="1" applyFill="1" applyBorder="1" applyAlignment="1" applyProtection="1">
      <alignment horizontal="left" vertical="top"/>
      <protection locked="0"/>
    </xf>
    <xf numFmtId="0" fontId="33" fillId="13" borderId="183" xfId="0" applyFont="1" applyFill="1" applyBorder="1" applyAlignment="1" applyProtection="1">
      <alignment horizontal="left" vertical="top"/>
      <protection locked="0"/>
    </xf>
    <xf numFmtId="0" fontId="33" fillId="13" borderId="121" xfId="0" applyFont="1" applyFill="1" applyBorder="1" applyAlignment="1" applyProtection="1">
      <alignment horizontal="left" vertical="top"/>
      <protection locked="0"/>
    </xf>
    <xf numFmtId="0" fontId="33" fillId="13" borderId="190" xfId="0" applyFont="1" applyFill="1" applyBorder="1" applyAlignment="1" applyProtection="1">
      <alignment horizontal="left" vertical="top"/>
      <protection locked="0"/>
    </xf>
    <xf numFmtId="0" fontId="30" fillId="0" borderId="158" xfId="0" applyFont="1" applyFill="1" applyBorder="1" applyAlignment="1">
      <alignment horizontal="left" wrapText="1"/>
    </xf>
    <xf numFmtId="0" fontId="30" fillId="0" borderId="25" xfId="0" applyFont="1" applyFill="1" applyBorder="1" applyAlignment="1">
      <alignment horizontal="left" wrapText="1"/>
    </xf>
    <xf numFmtId="0" fontId="30" fillId="0" borderId="60" xfId="0" applyFont="1" applyFill="1" applyBorder="1" applyAlignment="1">
      <alignment horizontal="left" wrapText="1"/>
    </xf>
    <xf numFmtId="0" fontId="38" fillId="8" borderId="0" xfId="5" applyFont="1" applyFill="1" applyBorder="1" applyAlignment="1" applyProtection="1">
      <alignment horizontal="left" vertical="top" wrapText="1"/>
    </xf>
    <xf numFmtId="0" fontId="1" fillId="0" borderId="32" xfId="7" applyFont="1" applyBorder="1" applyAlignment="1" applyProtection="1">
      <alignment horizontal="left" vertical="top" wrapText="1"/>
      <protection locked="0"/>
    </xf>
    <xf numFmtId="0" fontId="1" fillId="0" borderId="76" xfId="7" applyFont="1" applyBorder="1" applyAlignment="1" applyProtection="1">
      <alignment horizontal="left" vertical="top" wrapText="1"/>
      <protection locked="0"/>
    </xf>
    <xf numFmtId="0" fontId="1" fillId="0" borderId="33" xfId="7" applyFont="1" applyBorder="1" applyAlignment="1" applyProtection="1">
      <alignment horizontal="left" vertical="top" wrapText="1"/>
      <protection locked="0"/>
    </xf>
    <xf numFmtId="0" fontId="1" fillId="0" borderId="122" xfId="7" applyFont="1" applyBorder="1" applyAlignment="1" applyProtection="1">
      <alignment horizontal="left" vertical="top" wrapText="1"/>
      <protection locked="0"/>
    </xf>
    <xf numFmtId="0" fontId="1" fillId="0" borderId="133" xfId="7" applyFont="1" applyBorder="1" applyAlignment="1" applyProtection="1">
      <alignment horizontal="left" vertical="top" wrapText="1"/>
      <protection locked="0"/>
    </xf>
    <xf numFmtId="0" fontId="1" fillId="0" borderId="141" xfId="7" applyFont="1" applyBorder="1" applyAlignment="1" applyProtection="1">
      <alignment horizontal="left" vertical="top" wrapText="1"/>
      <protection locked="0"/>
    </xf>
    <xf numFmtId="0" fontId="1" fillId="0" borderId="89" xfId="7" applyFont="1" applyBorder="1" applyAlignment="1" applyProtection="1">
      <alignment horizontal="left" vertical="top" wrapText="1"/>
      <protection locked="0"/>
    </xf>
    <xf numFmtId="0" fontId="33" fillId="0" borderId="140" xfId="7" applyFont="1" applyBorder="1" applyAlignment="1" applyProtection="1">
      <alignment horizontal="left" vertical="top"/>
      <protection locked="0"/>
    </xf>
    <xf numFmtId="0" fontId="33" fillId="0" borderId="133" xfId="7" applyFont="1" applyBorder="1" applyAlignment="1" applyProtection="1">
      <alignment horizontal="left" vertical="top"/>
      <protection locked="0"/>
    </xf>
    <xf numFmtId="0" fontId="1" fillId="0" borderId="80" xfId="7" applyFont="1" applyBorder="1" applyAlignment="1" applyProtection="1">
      <alignment horizontal="left" vertical="top" wrapText="1"/>
      <protection locked="0"/>
    </xf>
    <xf numFmtId="0" fontId="46" fillId="0" borderId="33" xfId="0" applyFont="1" applyBorder="1" applyAlignment="1" applyProtection="1">
      <alignment horizontal="left" vertical="top" wrapText="1"/>
      <protection locked="0"/>
    </xf>
    <xf numFmtId="0" fontId="1" fillId="8" borderId="33" xfId="7" applyFont="1" applyFill="1" applyBorder="1" applyAlignment="1" applyProtection="1">
      <alignment horizontal="center" vertical="top" wrapText="1"/>
    </xf>
    <xf numFmtId="0" fontId="46" fillId="0" borderId="22" xfId="0" applyFont="1" applyBorder="1" applyAlignment="1" applyProtection="1">
      <alignment horizontal="left" vertical="top" wrapText="1"/>
      <protection locked="0"/>
    </xf>
    <xf numFmtId="0" fontId="1" fillId="4" borderId="80" xfId="3" applyFont="1" applyFill="1" applyBorder="1" applyAlignment="1" applyProtection="1">
      <alignment horizontal="left" vertical="center"/>
    </xf>
    <xf numFmtId="0" fontId="1" fillId="4" borderId="140" xfId="3" applyFont="1" applyFill="1" applyBorder="1" applyAlignment="1" applyProtection="1">
      <alignment horizontal="left" vertical="center"/>
    </xf>
    <xf numFmtId="0" fontId="1" fillId="4" borderId="32" xfId="3" applyFont="1" applyFill="1" applyBorder="1" applyAlignment="1" applyProtection="1">
      <alignment horizontal="left" vertical="center"/>
    </xf>
    <xf numFmtId="0" fontId="1" fillId="4" borderId="133" xfId="3" applyFont="1" applyFill="1" applyBorder="1" applyAlignment="1" applyProtection="1">
      <alignment horizontal="left" vertical="center"/>
    </xf>
    <xf numFmtId="0" fontId="1" fillId="4" borderId="34" xfId="3" applyFont="1" applyFill="1" applyBorder="1" applyAlignment="1" applyProtection="1">
      <alignment horizontal="left" vertical="center"/>
    </xf>
    <xf numFmtId="0" fontId="1" fillId="4" borderId="192" xfId="3" applyFont="1" applyFill="1" applyBorder="1" applyAlignment="1" applyProtection="1">
      <alignment horizontal="left" vertical="center"/>
    </xf>
    <xf numFmtId="0" fontId="46" fillId="0" borderId="46" xfId="0" applyFont="1" applyBorder="1" applyAlignment="1" applyProtection="1">
      <alignment horizontal="left" vertical="top" wrapText="1"/>
      <protection locked="0"/>
    </xf>
    <xf numFmtId="0" fontId="46" fillId="0" borderId="58" xfId="0" applyFont="1" applyBorder="1" applyAlignment="1" applyProtection="1">
      <alignment horizontal="left" vertical="top" wrapText="1"/>
      <protection locked="0"/>
    </xf>
    <xf numFmtId="0" fontId="25" fillId="4" borderId="80" xfId="3" applyFont="1" applyFill="1" applyBorder="1" applyAlignment="1" applyProtection="1">
      <alignment horizontal="center" vertical="center" textRotation="90"/>
    </xf>
    <xf numFmtId="0" fontId="25" fillId="4" borderId="32" xfId="3" applyFont="1" applyFill="1" applyBorder="1" applyAlignment="1" applyProtection="1">
      <alignment horizontal="center" vertical="center" textRotation="90"/>
    </xf>
    <xf numFmtId="0" fontId="25" fillId="4" borderId="76" xfId="3" applyFont="1" applyFill="1" applyBorder="1" applyAlignment="1" applyProtection="1">
      <alignment horizontal="center" vertical="center" textRotation="90"/>
    </xf>
    <xf numFmtId="0" fontId="9" fillId="4" borderId="140" xfId="3" applyFont="1" applyFill="1" applyBorder="1" applyAlignment="1" applyProtection="1">
      <alignment horizontal="left" vertical="center" wrapText="1"/>
      <protection locked="0"/>
    </xf>
    <xf numFmtId="0" fontId="9" fillId="4" borderId="133" xfId="3" applyFont="1" applyFill="1" applyBorder="1" applyAlignment="1" applyProtection="1">
      <alignment horizontal="left" vertical="center" wrapText="1"/>
      <protection locked="0"/>
    </xf>
    <xf numFmtId="0" fontId="46" fillId="0" borderId="89" xfId="0" applyFont="1" applyBorder="1" applyAlignment="1" applyProtection="1">
      <alignment horizontal="left" vertical="top" wrapText="1"/>
      <protection locked="0"/>
    </xf>
    <xf numFmtId="0" fontId="1" fillId="8" borderId="89" xfId="7" applyFont="1" applyFill="1" applyBorder="1" applyAlignment="1" applyProtection="1">
      <alignment horizontal="center" vertical="top" wrapText="1"/>
    </xf>
    <xf numFmtId="0" fontId="9" fillId="4" borderId="141" xfId="3" applyFont="1" applyFill="1" applyBorder="1" applyAlignment="1" applyProtection="1">
      <alignment horizontal="left" vertical="center" wrapText="1"/>
      <protection locked="0"/>
    </xf>
    <xf numFmtId="0" fontId="46" fillId="0" borderId="122" xfId="0" applyFont="1" applyBorder="1" applyAlignment="1" applyProtection="1">
      <alignment horizontal="left" vertical="top" wrapText="1"/>
      <protection locked="0"/>
    </xf>
    <xf numFmtId="0" fontId="1" fillId="8" borderId="122" xfId="7" applyFont="1" applyFill="1" applyBorder="1" applyAlignment="1" applyProtection="1">
      <alignment horizontal="center" vertical="top" wrapText="1"/>
    </xf>
    <xf numFmtId="0" fontId="46" fillId="0" borderId="24" xfId="0" applyFont="1" applyBorder="1" applyAlignment="1" applyProtection="1">
      <alignment horizontal="left" vertical="top" wrapText="1"/>
      <protection locked="0"/>
    </xf>
    <xf numFmtId="0" fontId="1" fillId="0" borderId="35" xfId="7" applyFont="1" applyBorder="1" applyAlignment="1" applyProtection="1">
      <alignment horizontal="left" vertical="top" wrapText="1"/>
      <protection locked="0"/>
    </xf>
    <xf numFmtId="0" fontId="33" fillId="0" borderId="192" xfId="7" applyFont="1" applyBorder="1" applyAlignment="1" applyProtection="1">
      <alignment horizontal="left" vertical="top"/>
      <protection locked="0"/>
    </xf>
    <xf numFmtId="0" fontId="46" fillId="0" borderId="33" xfId="0" applyFont="1" applyBorder="1" applyAlignment="1" applyProtection="1">
      <alignment horizontal="left" vertical="top"/>
      <protection locked="0"/>
    </xf>
    <xf numFmtId="0" fontId="46" fillId="0" borderId="35" xfId="0" applyFont="1" applyBorder="1" applyAlignment="1" applyProtection="1">
      <alignment horizontal="left" vertical="top"/>
      <protection locked="0"/>
    </xf>
    <xf numFmtId="0" fontId="1" fillId="0" borderId="34" xfId="7" applyFont="1" applyBorder="1" applyAlignment="1" applyProtection="1">
      <alignment horizontal="left" vertical="top" wrapText="1"/>
      <protection locked="0"/>
    </xf>
    <xf numFmtId="0" fontId="4" fillId="4" borderId="80" xfId="3" applyFont="1" applyFill="1" applyBorder="1" applyAlignment="1" applyProtection="1">
      <alignment horizontal="center" vertical="center" textRotation="90" wrapText="1"/>
    </xf>
    <xf numFmtId="0" fontId="4" fillId="4" borderId="32" xfId="3" applyFont="1" applyFill="1" applyBorder="1" applyAlignment="1" applyProtection="1">
      <alignment horizontal="center" vertical="center" textRotation="90" wrapText="1"/>
    </xf>
    <xf numFmtId="0" fontId="4" fillId="4" borderId="34" xfId="3" applyFont="1" applyFill="1" applyBorder="1" applyAlignment="1" applyProtection="1">
      <alignment horizontal="center" vertical="center" textRotation="90" wrapText="1"/>
    </xf>
    <xf numFmtId="0" fontId="1" fillId="0" borderId="140" xfId="7" applyFont="1" applyBorder="1" applyAlignment="1" applyProtection="1">
      <alignment horizontal="left" vertical="center" wrapText="1"/>
    </xf>
    <xf numFmtId="0" fontId="1" fillId="0" borderId="133" xfId="7" applyFont="1" applyBorder="1" applyAlignment="1" applyProtection="1">
      <alignment horizontal="left" vertical="center" wrapText="1"/>
    </xf>
    <xf numFmtId="0" fontId="1" fillId="0" borderId="192" xfId="7" applyFont="1" applyBorder="1" applyAlignment="1" applyProtection="1">
      <alignment horizontal="left" vertical="center" wrapText="1"/>
    </xf>
    <xf numFmtId="0" fontId="4" fillId="4" borderId="80" xfId="3" applyNumberFormat="1" applyFont="1" applyFill="1" applyBorder="1" applyAlignment="1" applyProtection="1">
      <alignment horizontal="center" vertical="center" textRotation="90" wrapText="1"/>
    </xf>
    <xf numFmtId="0" fontId="4" fillId="4" borderId="32" xfId="3" applyNumberFormat="1" applyFont="1" applyFill="1" applyBorder="1" applyAlignment="1" applyProtection="1">
      <alignment horizontal="center" vertical="center" textRotation="90" wrapText="1"/>
    </xf>
    <xf numFmtId="0" fontId="4" fillId="4" borderId="34" xfId="3" applyNumberFormat="1" applyFont="1" applyFill="1" applyBorder="1" applyAlignment="1" applyProtection="1">
      <alignment horizontal="center" vertical="center" textRotation="90" wrapText="1"/>
    </xf>
    <xf numFmtId="0" fontId="4" fillId="4" borderId="89" xfId="3" applyFont="1" applyFill="1" applyBorder="1" applyAlignment="1" applyProtection="1">
      <alignment horizontal="left" vertical="center" wrapText="1"/>
    </xf>
    <xf numFmtId="0" fontId="46" fillId="0" borderId="80" xfId="7" applyFont="1" applyBorder="1" applyAlignment="1" applyProtection="1">
      <alignment horizontal="left" vertical="top" wrapText="1"/>
      <protection locked="0"/>
    </xf>
    <xf numFmtId="0" fontId="46" fillId="0" borderId="54" xfId="7" applyFont="1" applyBorder="1" applyAlignment="1" applyProtection="1">
      <alignment horizontal="left" vertical="top" wrapText="1"/>
      <protection locked="0"/>
    </xf>
    <xf numFmtId="0" fontId="4" fillId="4" borderId="115" xfId="3" applyFont="1" applyFill="1" applyBorder="1" applyAlignment="1" applyProtection="1">
      <alignment horizontal="left" vertical="center" wrapText="1"/>
    </xf>
    <xf numFmtId="0" fontId="46" fillId="0" borderId="79" xfId="7" applyFont="1" applyBorder="1" applyAlignment="1" applyProtection="1">
      <alignment horizontal="left" vertical="top" wrapText="1"/>
      <protection locked="0"/>
    </xf>
    <xf numFmtId="0" fontId="46" fillId="0" borderId="134" xfId="7" applyFont="1" applyBorder="1" applyAlignment="1" applyProtection="1">
      <alignment horizontal="left" vertical="top" wrapText="1"/>
      <protection locked="0"/>
    </xf>
    <xf numFmtId="0" fontId="4" fillId="0" borderId="193" xfId="7" applyFont="1" applyBorder="1" applyAlignment="1" applyProtection="1">
      <alignment horizontal="left" vertical="top" wrapText="1"/>
    </xf>
    <xf numFmtId="0" fontId="4" fillId="0" borderId="194" xfId="7" applyFont="1" applyBorder="1" applyAlignment="1" applyProtection="1">
      <alignment horizontal="left" vertical="top" wrapText="1"/>
    </xf>
    <xf numFmtId="0" fontId="4" fillId="0" borderId="195" xfId="7" applyFont="1" applyBorder="1" applyAlignment="1" applyProtection="1">
      <alignment horizontal="left" vertical="top" wrapText="1"/>
    </xf>
    <xf numFmtId="0" fontId="4" fillId="8" borderId="0" xfId="3" applyFont="1" applyFill="1" applyBorder="1" applyAlignment="1" applyProtection="1">
      <alignment horizontal="center" vertical="center"/>
    </xf>
    <xf numFmtId="0" fontId="1" fillId="0" borderId="140" xfId="7" applyFont="1" applyBorder="1" applyAlignment="1" applyProtection="1">
      <alignment horizontal="left" vertical="top" wrapText="1"/>
      <protection locked="0"/>
    </xf>
    <xf numFmtId="0" fontId="9" fillId="4" borderId="140" xfId="3" applyFont="1" applyFill="1" applyBorder="1" applyAlignment="1" applyProtection="1">
      <alignment horizontal="left" vertical="center"/>
      <protection locked="0"/>
    </xf>
    <xf numFmtId="0" fontId="9" fillId="4" borderId="133" xfId="3" applyFont="1" applyFill="1" applyBorder="1" applyAlignment="1" applyProtection="1">
      <alignment horizontal="left" vertical="center"/>
      <protection locked="0"/>
    </xf>
    <xf numFmtId="0" fontId="9" fillId="0" borderId="46" xfId="7" applyFont="1" applyBorder="1" applyAlignment="1" applyProtection="1">
      <alignment horizontal="left" vertical="top" wrapText="1"/>
      <protection locked="0"/>
    </xf>
    <xf numFmtId="0" fontId="9" fillId="0" borderId="22" xfId="7" applyFont="1" applyBorder="1" applyAlignment="1" applyProtection="1">
      <alignment horizontal="left" vertical="top" wrapText="1"/>
      <protection locked="0"/>
    </xf>
    <xf numFmtId="0" fontId="9" fillId="4" borderId="141" xfId="3" applyFont="1" applyFill="1" applyBorder="1" applyAlignment="1" applyProtection="1">
      <alignment horizontal="left" vertical="center"/>
      <protection locked="0"/>
    </xf>
    <xf numFmtId="0" fontId="1" fillId="8" borderId="35" xfId="7" applyFont="1" applyFill="1" applyBorder="1" applyAlignment="1" applyProtection="1">
      <alignment horizontal="left" vertical="top" wrapText="1"/>
    </xf>
    <xf numFmtId="0" fontId="1" fillId="8" borderId="161" xfId="7" applyFont="1" applyFill="1" applyBorder="1" applyAlignment="1" applyProtection="1">
      <alignment horizontal="left" vertical="top" wrapText="1"/>
    </xf>
    <xf numFmtId="0" fontId="1" fillId="8" borderId="180" xfId="7" applyFont="1" applyFill="1" applyBorder="1" applyAlignment="1" applyProtection="1">
      <alignment horizontal="left" vertical="top" wrapText="1"/>
    </xf>
    <xf numFmtId="0" fontId="9" fillId="0" borderId="24" xfId="7" applyFont="1" applyBorder="1" applyAlignment="1" applyProtection="1">
      <alignment horizontal="left" vertical="top" wrapText="1"/>
      <protection locked="0"/>
    </xf>
    <xf numFmtId="0" fontId="9" fillId="0" borderId="58" xfId="7" applyFont="1" applyBorder="1" applyAlignment="1" applyProtection="1">
      <alignment horizontal="left" vertical="top" wrapText="1"/>
      <protection locked="0"/>
    </xf>
    <xf numFmtId="0" fontId="1" fillId="0" borderId="80" xfId="7" applyFont="1" applyBorder="1" applyAlignment="1" applyProtection="1">
      <alignment horizontal="left" vertical="center" wrapText="1"/>
    </xf>
    <xf numFmtId="0" fontId="1" fillId="0" borderId="32" xfId="7" applyFont="1" applyBorder="1" applyAlignment="1" applyProtection="1">
      <alignment horizontal="left" vertical="center" wrapText="1"/>
    </xf>
    <xf numFmtId="0" fontId="1" fillId="0" borderId="34" xfId="7" applyFont="1" applyBorder="1" applyAlignment="1" applyProtection="1">
      <alignment horizontal="left" vertical="center" wrapText="1"/>
    </xf>
    <xf numFmtId="0" fontId="1" fillId="8" borderId="35" xfId="7" applyFont="1" applyFill="1" applyBorder="1" applyAlignment="1" applyProtection="1">
      <alignment horizontal="center" vertical="top" wrapText="1"/>
    </xf>
    <xf numFmtId="0" fontId="46" fillId="0" borderId="140" xfId="7" applyFont="1" applyBorder="1" applyAlignment="1" applyProtection="1">
      <alignment horizontal="left" vertical="top" wrapText="1"/>
      <protection locked="0"/>
    </xf>
    <xf numFmtId="0" fontId="53" fillId="8" borderId="0" xfId="3" applyFont="1" applyFill="1" applyBorder="1" applyAlignment="1" applyProtection="1">
      <alignment horizontal="left"/>
    </xf>
    <xf numFmtId="0" fontId="0" fillId="8" borderId="35" xfId="0" applyFill="1" applyBorder="1" applyAlignment="1" applyProtection="1">
      <alignment horizontal="center"/>
    </xf>
    <xf numFmtId="0" fontId="0" fillId="8" borderId="161" xfId="0" applyFill="1" applyBorder="1" applyAlignment="1" applyProtection="1">
      <alignment horizontal="center"/>
    </xf>
    <xf numFmtId="0" fontId="0" fillId="8" borderId="180" xfId="0" applyFill="1" applyBorder="1" applyAlignment="1" applyProtection="1">
      <alignment horizontal="center"/>
    </xf>
    <xf numFmtId="0" fontId="46" fillId="0" borderId="35" xfId="0" applyFont="1" applyBorder="1" applyAlignment="1" applyProtection="1">
      <alignment horizontal="left" vertical="top" wrapText="1"/>
      <protection locked="0"/>
    </xf>
    <xf numFmtId="0" fontId="1" fillId="0" borderId="55" xfId="7" applyFont="1" applyBorder="1" applyAlignment="1" applyProtection="1">
      <alignment horizontal="left" vertical="center" wrapText="1"/>
    </xf>
    <xf numFmtId="0" fontId="1" fillId="0" borderId="46" xfId="7" applyFont="1" applyBorder="1" applyAlignment="1" applyProtection="1">
      <alignment horizontal="left" vertical="center" wrapText="1"/>
    </xf>
    <xf numFmtId="0" fontId="1" fillId="0" borderId="12" xfId="7" applyFont="1" applyBorder="1" applyAlignment="1" applyProtection="1">
      <alignment horizontal="left" vertical="center" wrapText="1"/>
    </xf>
    <xf numFmtId="0" fontId="1" fillId="0" borderId="22" xfId="7" applyFont="1" applyBorder="1" applyAlignment="1" applyProtection="1">
      <alignment horizontal="left" vertical="center" wrapText="1"/>
    </xf>
    <xf numFmtId="0" fontId="1" fillId="0" borderId="98" xfId="7" applyFont="1" applyBorder="1" applyAlignment="1" applyProtection="1">
      <alignment horizontal="left" vertical="center" wrapText="1"/>
    </xf>
    <xf numFmtId="0" fontId="1" fillId="0" borderId="58" xfId="7" applyFont="1" applyBorder="1" applyAlignment="1" applyProtection="1">
      <alignment horizontal="left" vertical="center" wrapText="1"/>
    </xf>
    <xf numFmtId="0" fontId="38" fillId="8" borderId="0" xfId="5" applyFont="1" applyFill="1" applyBorder="1" applyAlignment="1" applyProtection="1">
      <alignment horizontal="center" vertical="center" wrapText="1"/>
    </xf>
    <xf numFmtId="0" fontId="1" fillId="8" borderId="0" xfId="3" applyFont="1" applyFill="1" applyBorder="1" applyAlignment="1" applyProtection="1">
      <alignment horizontal="left" wrapText="1"/>
    </xf>
    <xf numFmtId="0" fontId="0" fillId="8" borderId="33" xfId="0" applyFill="1" applyBorder="1" applyAlignment="1" applyProtection="1">
      <alignment horizontal="center"/>
    </xf>
    <xf numFmtId="0" fontId="0" fillId="8" borderId="122" xfId="0" applyFill="1" applyBorder="1" applyAlignment="1" applyProtection="1">
      <alignment horizontal="center"/>
    </xf>
    <xf numFmtId="0" fontId="1" fillId="0" borderId="54" xfId="7" applyFont="1" applyBorder="1" applyAlignment="1" applyProtection="1">
      <alignment horizontal="left" vertical="top" wrapText="1"/>
      <protection locked="0"/>
    </xf>
    <xf numFmtId="0" fontId="1" fillId="0" borderId="3" xfId="7" applyFont="1" applyBorder="1" applyAlignment="1" applyProtection="1">
      <alignment horizontal="left" vertical="top" wrapText="1"/>
      <protection locked="0"/>
    </xf>
    <xf numFmtId="0" fontId="1" fillId="0" borderId="26" xfId="7" applyFont="1" applyBorder="1" applyAlignment="1" applyProtection="1">
      <alignment horizontal="left" vertical="top" wrapText="1"/>
      <protection locked="0"/>
    </xf>
    <xf numFmtId="0" fontId="9" fillId="0" borderId="85" xfId="7" applyFont="1" applyBorder="1" applyAlignment="1" applyProtection="1">
      <alignment horizontal="left" vertical="top" wrapText="1"/>
      <protection locked="0"/>
    </xf>
    <xf numFmtId="0" fontId="9" fillId="0" borderId="64" xfId="7" applyFont="1" applyBorder="1" applyAlignment="1" applyProtection="1">
      <alignment horizontal="left" vertical="top" wrapText="1"/>
      <protection locked="0"/>
    </xf>
    <xf numFmtId="0" fontId="9" fillId="0" borderId="59" xfId="7" applyFont="1" applyBorder="1" applyAlignment="1" applyProtection="1">
      <alignment horizontal="left" vertical="top" wrapText="1"/>
      <protection locked="0"/>
    </xf>
    <xf numFmtId="0" fontId="46" fillId="0" borderId="110" xfId="7" applyFont="1" applyBorder="1" applyAlignment="1" applyProtection="1">
      <alignment horizontal="left" vertical="top" wrapText="1"/>
      <protection locked="0"/>
    </xf>
    <xf numFmtId="0" fontId="1" fillId="0" borderId="134" xfId="7" applyFont="1" applyBorder="1" applyAlignment="1" applyProtection="1">
      <alignment horizontal="left" vertical="top" wrapText="1"/>
      <protection locked="0"/>
    </xf>
    <xf numFmtId="0" fontId="9" fillId="4" borderId="134" xfId="3" applyFont="1" applyFill="1" applyBorder="1" applyAlignment="1" applyProtection="1">
      <alignment horizontal="left" vertical="center"/>
      <protection locked="0"/>
    </xf>
    <xf numFmtId="0" fontId="46" fillId="0" borderId="115" xfId="0" applyFont="1" applyBorder="1" applyAlignment="1" applyProtection="1">
      <alignment horizontal="left" vertical="top" wrapText="1"/>
      <protection locked="0"/>
    </xf>
    <xf numFmtId="0" fontId="9" fillId="0" borderId="48" xfId="7" applyFont="1" applyBorder="1" applyAlignment="1" applyProtection="1">
      <alignment horizontal="left" vertical="top" wrapText="1"/>
      <protection locked="0"/>
    </xf>
    <xf numFmtId="0" fontId="1" fillId="0" borderId="79" xfId="7" applyFont="1" applyBorder="1" applyAlignment="1" applyProtection="1">
      <alignment horizontal="left" vertical="top" wrapText="1"/>
      <protection locked="0"/>
    </xf>
    <xf numFmtId="0" fontId="1" fillId="0" borderId="115" xfId="7" applyFont="1" applyBorder="1" applyAlignment="1" applyProtection="1">
      <alignment horizontal="left" vertical="top" wrapText="1"/>
      <protection locked="0"/>
    </xf>
    <xf numFmtId="0" fontId="25" fillId="0" borderId="80" xfId="3" applyFont="1" applyFill="1" applyBorder="1" applyAlignment="1" applyProtection="1">
      <alignment horizontal="center" vertical="center" textRotation="90"/>
    </xf>
    <xf numFmtId="0" fontId="25" fillId="0" borderId="32" xfId="3" applyFont="1" applyFill="1" applyBorder="1" applyAlignment="1" applyProtection="1">
      <alignment horizontal="center" vertical="center" textRotation="90"/>
    </xf>
    <xf numFmtId="0" fontId="25" fillId="0" borderId="79" xfId="3" applyFont="1" applyFill="1" applyBorder="1" applyAlignment="1" applyProtection="1">
      <alignment horizontal="center" vertical="center" textRotation="90"/>
    </xf>
    <xf numFmtId="0" fontId="1" fillId="0" borderId="79" xfId="7" applyFont="1" applyBorder="1" applyAlignment="1" applyProtection="1">
      <alignment horizontal="left" vertical="center" wrapText="1"/>
    </xf>
    <xf numFmtId="0" fontId="1" fillId="0" borderId="134" xfId="7" applyFont="1" applyBorder="1" applyAlignment="1" applyProtection="1">
      <alignment horizontal="left" vertical="center" wrapText="1"/>
    </xf>
    <xf numFmtId="0" fontId="1" fillId="0" borderId="46" xfId="7" applyFont="1" applyBorder="1" applyAlignment="1" applyProtection="1">
      <alignment horizontal="left" vertical="top" wrapText="1"/>
      <protection locked="0"/>
    </xf>
    <xf numFmtId="0" fontId="1" fillId="0" borderId="22" xfId="7" applyFont="1" applyBorder="1" applyAlignment="1" applyProtection="1">
      <alignment horizontal="left" vertical="top" wrapText="1"/>
      <protection locked="0"/>
    </xf>
    <xf numFmtId="0" fontId="1" fillId="0" borderId="48" xfId="7" applyFont="1" applyBorder="1" applyAlignment="1" applyProtection="1">
      <alignment horizontal="left" vertical="top" wrapText="1"/>
      <protection locked="0"/>
    </xf>
    <xf numFmtId="0" fontId="33" fillId="0" borderId="134" xfId="7" applyFont="1" applyBorder="1" applyAlignment="1" applyProtection="1">
      <alignment horizontal="left" vertical="top"/>
      <protection locked="0"/>
    </xf>
    <xf numFmtId="0" fontId="0" fillId="0" borderId="33" xfId="0" applyFont="1" applyBorder="1" applyAlignment="1" applyProtection="1">
      <alignment horizontal="left" vertical="top"/>
      <protection locked="0"/>
    </xf>
    <xf numFmtId="0" fontId="0" fillId="0" borderId="115" xfId="0" applyFont="1" applyBorder="1" applyAlignment="1" applyProtection="1">
      <alignment horizontal="left" vertical="top"/>
      <protection locked="0"/>
    </xf>
    <xf numFmtId="0" fontId="69" fillId="23" borderId="238" xfId="0" applyFont="1" applyFill="1" applyBorder="1" applyAlignment="1">
      <alignment horizontal="left" vertical="center" wrapText="1"/>
    </xf>
    <xf numFmtId="0" fontId="69" fillId="23" borderId="233" xfId="0" applyFont="1" applyFill="1" applyBorder="1" applyAlignment="1">
      <alignment horizontal="left" vertical="center" wrapText="1"/>
    </xf>
    <xf numFmtId="0" fontId="76" fillId="0" borderId="237" xfId="0" applyFont="1" applyBorder="1" applyAlignment="1">
      <alignment horizontal="center" vertical="center" wrapText="1"/>
    </xf>
    <xf numFmtId="0" fontId="76" fillId="0" borderId="230" xfId="0" applyFont="1" applyBorder="1" applyAlignment="1">
      <alignment horizontal="center" vertical="center" wrapText="1"/>
    </xf>
    <xf numFmtId="0" fontId="69" fillId="0" borderId="238" xfId="0" applyFont="1" applyBorder="1" applyAlignment="1">
      <alignment horizontal="left" vertical="center" wrapText="1"/>
    </xf>
    <xf numFmtId="0" fontId="69" fillId="0" borderId="233" xfId="0" applyFont="1" applyBorder="1" applyAlignment="1">
      <alignment horizontal="left" vertical="center" wrapText="1"/>
    </xf>
    <xf numFmtId="0" fontId="76" fillId="23" borderId="237" xfId="0" applyFont="1" applyFill="1" applyBorder="1" applyAlignment="1">
      <alignment horizontal="center" vertical="center" wrapText="1"/>
    </xf>
    <xf numFmtId="0" fontId="76" fillId="23" borderId="230" xfId="0" applyFont="1" applyFill="1" applyBorder="1" applyAlignment="1">
      <alignment horizontal="center" vertical="center" wrapText="1"/>
    </xf>
    <xf numFmtId="0" fontId="77" fillId="23" borderId="239" xfId="0" applyFont="1" applyFill="1" applyBorder="1" applyAlignment="1">
      <alignment horizontal="center" vertical="center" wrapText="1"/>
    </xf>
    <xf numFmtId="0" fontId="77" fillId="23" borderId="232" xfId="0" applyFont="1" applyFill="1" applyBorder="1" applyAlignment="1">
      <alignment horizontal="center" vertical="center" wrapText="1"/>
    </xf>
    <xf numFmtId="0" fontId="77" fillId="23" borderId="236" xfId="0" applyFont="1" applyFill="1" applyBorder="1" applyAlignment="1">
      <alignment horizontal="center" vertical="center" wrapText="1"/>
    </xf>
    <xf numFmtId="0" fontId="77" fillId="0" borderId="239" xfId="0" applyFont="1" applyBorder="1" applyAlignment="1">
      <alignment horizontal="center" vertical="center" wrapText="1"/>
    </xf>
    <xf numFmtId="0" fontId="77" fillId="0" borderId="232" xfId="0" applyFont="1" applyBorder="1" applyAlignment="1">
      <alignment horizontal="center" vertical="center" wrapText="1"/>
    </xf>
    <xf numFmtId="0" fontId="76" fillId="23" borderId="235" xfId="0" applyFont="1" applyFill="1" applyBorder="1" applyAlignment="1">
      <alignment horizontal="center" vertical="center" wrapText="1"/>
    </xf>
    <xf numFmtId="0" fontId="100" fillId="23" borderId="239" xfId="0" applyFont="1" applyFill="1" applyBorder="1" applyAlignment="1">
      <alignment horizontal="center" vertical="center" wrapText="1"/>
    </xf>
    <xf numFmtId="0" fontId="100" fillId="23" borderId="232" xfId="0" applyFont="1" applyFill="1" applyBorder="1" applyAlignment="1">
      <alignment horizontal="center" vertical="center" wrapText="1"/>
    </xf>
    <xf numFmtId="0" fontId="76" fillId="23" borderId="231" xfId="0" applyFont="1" applyFill="1" applyBorder="1" applyAlignment="1">
      <alignment horizontal="center" vertical="center" wrapText="1"/>
    </xf>
    <xf numFmtId="0" fontId="77" fillId="23" borderId="0" xfId="0" applyFont="1" applyFill="1" applyAlignment="1">
      <alignment horizontal="center" vertical="center" wrapText="1"/>
    </xf>
    <xf numFmtId="0" fontId="76" fillId="0" borderId="231" xfId="0" applyFont="1" applyBorder="1" applyAlignment="1">
      <alignment horizontal="center" vertical="center" wrapText="1"/>
    </xf>
    <xf numFmtId="0" fontId="77" fillId="0" borderId="0" xfId="0" applyFont="1" applyAlignment="1">
      <alignment horizontal="center" vertical="center" wrapText="1"/>
    </xf>
    <xf numFmtId="0" fontId="70" fillId="23" borderId="239" xfId="0" applyFont="1" applyFill="1" applyBorder="1" applyAlignment="1">
      <alignment horizontal="center" vertical="center" wrapText="1"/>
    </xf>
    <xf numFmtId="0" fontId="70" fillId="23" borderId="232" xfId="0" applyFont="1" applyFill="1" applyBorder="1" applyAlignment="1">
      <alignment horizontal="center" vertical="center" wrapText="1"/>
    </xf>
    <xf numFmtId="0" fontId="72" fillId="23" borderId="237" xfId="0" applyFont="1" applyFill="1" applyBorder="1" applyAlignment="1">
      <alignment horizontal="center" vertical="center" wrapText="1"/>
    </xf>
    <xf numFmtId="0" fontId="72" fillId="23" borderId="231" xfId="0" applyFont="1" applyFill="1" applyBorder="1" applyAlignment="1">
      <alignment horizontal="center" vertical="center" wrapText="1"/>
    </xf>
    <xf numFmtId="0" fontId="72" fillId="23" borderId="230" xfId="0" applyFont="1" applyFill="1" applyBorder="1" applyAlignment="1">
      <alignment horizontal="center" vertical="center" wrapText="1"/>
    </xf>
    <xf numFmtId="0" fontId="70" fillId="23" borderId="0" xfId="0" applyFont="1" applyFill="1" applyAlignment="1">
      <alignment horizontal="center" vertical="center" wrapText="1"/>
    </xf>
    <xf numFmtId="0" fontId="72" fillId="0" borderId="237" xfId="0" applyFont="1" applyBorder="1" applyAlignment="1">
      <alignment horizontal="center" vertical="center" wrapText="1"/>
    </xf>
    <xf numFmtId="0" fontId="72" fillId="0" borderId="231" xfId="0" applyFont="1" applyBorder="1" applyAlignment="1">
      <alignment horizontal="center" vertical="center" wrapText="1"/>
    </xf>
    <xf numFmtId="0" fontId="72" fillId="0" borderId="230" xfId="0" applyFont="1" applyBorder="1" applyAlignment="1">
      <alignment horizontal="center" vertical="center" wrapText="1"/>
    </xf>
    <xf numFmtId="0" fontId="70" fillId="0" borderId="239" xfId="0" applyFont="1" applyBorder="1" applyAlignment="1">
      <alignment horizontal="center" vertical="center" wrapText="1"/>
    </xf>
    <xf numFmtId="0" fontId="70" fillId="0" borderId="0" xfId="0" applyFont="1" applyAlignment="1">
      <alignment horizontal="center" vertical="center" wrapText="1"/>
    </xf>
    <xf numFmtId="0" fontId="70" fillId="0" borderId="232" xfId="0" applyFont="1" applyBorder="1" applyAlignment="1">
      <alignment horizontal="center" vertical="center" wrapText="1"/>
    </xf>
    <xf numFmtId="0" fontId="69" fillId="0" borderId="234" xfId="0" applyFont="1" applyBorder="1" applyAlignment="1">
      <alignment horizontal="left" vertical="center" wrapText="1"/>
    </xf>
    <xf numFmtId="0" fontId="72" fillId="23" borderId="235" xfId="0" applyFont="1" applyFill="1" applyBorder="1" applyAlignment="1">
      <alignment horizontal="center" vertical="center" wrapText="1"/>
    </xf>
    <xf numFmtId="0" fontId="72" fillId="23" borderId="0" xfId="0" applyFont="1" applyFill="1" applyBorder="1" applyAlignment="1">
      <alignment horizontal="center" vertical="center" wrapText="1"/>
    </xf>
    <xf numFmtId="0" fontId="70" fillId="23" borderId="236" xfId="0" applyFont="1" applyFill="1" applyBorder="1" applyAlignment="1">
      <alignment horizontal="center" vertical="center" wrapText="1"/>
    </xf>
    <xf numFmtId="0" fontId="70" fillId="23" borderId="0" xfId="0" applyFont="1" applyFill="1" applyBorder="1" applyAlignment="1">
      <alignment horizontal="center" vertical="center" wrapText="1"/>
    </xf>
    <xf numFmtId="0" fontId="73" fillId="0" borderId="239" xfId="0" applyFont="1" applyBorder="1" applyAlignment="1">
      <alignment horizontal="center" vertical="center" wrapText="1"/>
    </xf>
    <xf numFmtId="0" fontId="73" fillId="0" borderId="0" xfId="0" applyFont="1" applyBorder="1" applyAlignment="1">
      <alignment horizontal="center" vertical="center" wrapText="1"/>
    </xf>
    <xf numFmtId="0" fontId="73" fillId="23" borderId="239" xfId="0" applyFont="1" applyFill="1" applyBorder="1" applyAlignment="1">
      <alignment horizontal="center" vertical="center" wrapText="1"/>
    </xf>
    <xf numFmtId="0" fontId="73" fillId="23" borderId="232" xfId="0" applyFont="1" applyFill="1" applyBorder="1" applyAlignment="1">
      <alignment horizontal="center" vertical="center" wrapText="1"/>
    </xf>
  </cellXfs>
  <cellStyles count="16">
    <cellStyle name="Comma" xfId="14" builtinId="3"/>
    <cellStyle name="Hyperlink" xfId="1" builtinId="8"/>
    <cellStyle name="Hyperlink 2" xfId="2"/>
    <cellStyle name="Normal" xfId="0" builtinId="0"/>
    <cellStyle name="Normal 2" xfId="3"/>
    <cellStyle name="Normal 2 2" xfId="4"/>
    <cellStyle name="Normal 2 2 2" xfId="5"/>
    <cellStyle name="Normal 3" xfId="6"/>
    <cellStyle name="Normal 3 2" xfId="7"/>
    <cellStyle name="Normal 3 2 2" xfId="12"/>
    <cellStyle name="Normal 3 2 3" xfId="13"/>
    <cellStyle name="Normal 3 2 4 2" xfId="11"/>
    <cellStyle name="Normal 4" xfId="10"/>
    <cellStyle name="Percent" xfId="8" builtinId="5"/>
    <cellStyle name="Percent 2" xfId="9"/>
    <cellStyle name="XLConnect.Numeric" xfId="15"/>
  </cellStyles>
  <dxfs count="6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CCFFCC"/>
      <color rgb="FFFFFF99"/>
      <color rgb="FFFEECFD"/>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sb.org/"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Economic_Function_3"/><Relationship Id="rId7" Type="http://schemas.openxmlformats.org/officeDocument/2006/relationships/hyperlink" Target="#Not_SB"/><Relationship Id="rId2" Type="http://schemas.openxmlformats.org/officeDocument/2006/relationships/hyperlink" Target="#Economic_Function_2"/><Relationship Id="rId1" Type="http://schemas.openxmlformats.org/officeDocument/2006/relationships/hyperlink" Target="#Economic_Function_1"/><Relationship Id="rId6" Type="http://schemas.openxmlformats.org/officeDocument/2006/relationships/hyperlink" Target="#Residual_SB"/><Relationship Id="rId5" Type="http://schemas.openxmlformats.org/officeDocument/2006/relationships/hyperlink" Target="#Economic_Function_5"/><Relationship Id="rId4" Type="http://schemas.openxmlformats.org/officeDocument/2006/relationships/hyperlink" Target="#Economic_Function_4"/></Relationships>
</file>

<file path=xl/drawings/_rels/drawing3.xml.rels><?xml version="1.0" encoding="UTF-8" standalone="yes"?>
<Relationships xmlns="http://schemas.openxmlformats.org/package/2006/relationships"><Relationship Id="rId3" Type="http://schemas.openxmlformats.org/officeDocument/2006/relationships/hyperlink" Target="#'5 risk metrics'!B94:B100"/><Relationship Id="rId2" Type="http://schemas.openxmlformats.org/officeDocument/2006/relationships/hyperlink" Target="#'5 risk metrics'!B54:B60"/><Relationship Id="rId1" Type="http://schemas.openxmlformats.org/officeDocument/2006/relationships/hyperlink" Target="#'5 risk metrics'!B10:B16"/><Relationship Id="rId5" Type="http://schemas.openxmlformats.org/officeDocument/2006/relationships/hyperlink" Target="#'5 risk metrics'!B176:B182"/><Relationship Id="rId4" Type="http://schemas.openxmlformats.org/officeDocument/2006/relationships/hyperlink" Target="#'5 risk metrics'!B137:B144"/></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2</xdr:col>
      <xdr:colOff>981075</xdr:colOff>
      <xdr:row>4</xdr:row>
      <xdr:rowOff>133350</xdr:rowOff>
    </xdr:to>
    <xdr:pic>
      <xdr:nvPicPr>
        <xdr:cNvPr id="85014"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80975"/>
          <a:ext cx="16478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62753</xdr:colOff>
      <xdr:row>4</xdr:row>
      <xdr:rowOff>152400</xdr:rowOff>
    </xdr:from>
    <xdr:to>
      <xdr:col>1</xdr:col>
      <xdr:colOff>1501589</xdr:colOff>
      <xdr:row>5</xdr:row>
      <xdr:rowOff>282069</xdr:rowOff>
    </xdr:to>
    <xdr:sp macro="" textlink="">
      <xdr:nvSpPr>
        <xdr:cNvPr id="2" name="Rounded Rectangle 1">
          <a:hlinkClick xmlns:r="http://schemas.openxmlformats.org/officeDocument/2006/relationships" r:id="rId1"/>
        </xdr:cNvPr>
        <xdr:cNvSpPr/>
      </xdr:nvSpPr>
      <xdr:spPr>
        <a:xfrm>
          <a:off x="338978" y="857250"/>
          <a:ext cx="1438836" cy="282069"/>
        </a:xfrm>
        <a:prstGeom prst="roundRect">
          <a:avLst/>
        </a:prstGeom>
        <a:solidFill>
          <a:schemeClr val="accent1">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1</a:t>
          </a:r>
        </a:p>
      </xdr:txBody>
    </xdr:sp>
    <xdr:clientData/>
  </xdr:twoCellAnchor>
  <xdr:twoCellAnchor>
    <xdr:from>
      <xdr:col>1</xdr:col>
      <xdr:colOff>1703295</xdr:colOff>
      <xdr:row>5</xdr:row>
      <xdr:rowOff>0</xdr:rowOff>
    </xdr:from>
    <xdr:to>
      <xdr:col>2</xdr:col>
      <xdr:colOff>351866</xdr:colOff>
      <xdr:row>5</xdr:row>
      <xdr:rowOff>286551</xdr:rowOff>
    </xdr:to>
    <xdr:sp macro="" textlink="">
      <xdr:nvSpPr>
        <xdr:cNvPr id="3" name="Rounded Rectangle 2">
          <a:hlinkClick xmlns:r="http://schemas.openxmlformats.org/officeDocument/2006/relationships" r:id="rId2"/>
        </xdr:cNvPr>
        <xdr:cNvSpPr/>
      </xdr:nvSpPr>
      <xdr:spPr>
        <a:xfrm>
          <a:off x="1979520" y="857250"/>
          <a:ext cx="1439396" cy="286551"/>
        </a:xfrm>
        <a:prstGeom prst="roundRect">
          <a:avLst/>
        </a:prstGeom>
        <a:solidFill>
          <a:schemeClr val="accent2">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2</a:t>
          </a:r>
        </a:p>
      </xdr:txBody>
    </xdr:sp>
    <xdr:clientData/>
  </xdr:twoCellAnchor>
  <xdr:twoCellAnchor>
    <xdr:from>
      <xdr:col>2</xdr:col>
      <xdr:colOff>544605</xdr:colOff>
      <xdr:row>5</xdr:row>
      <xdr:rowOff>6724</xdr:rowOff>
    </xdr:from>
    <xdr:to>
      <xdr:col>3</xdr:col>
      <xdr:colOff>795618</xdr:colOff>
      <xdr:row>5</xdr:row>
      <xdr:rowOff>293275</xdr:rowOff>
    </xdr:to>
    <xdr:sp macro="" textlink="">
      <xdr:nvSpPr>
        <xdr:cNvPr id="4" name="Rounded Rectangle 3">
          <a:hlinkClick xmlns:r="http://schemas.openxmlformats.org/officeDocument/2006/relationships" r:id="rId3"/>
        </xdr:cNvPr>
        <xdr:cNvSpPr/>
      </xdr:nvSpPr>
      <xdr:spPr>
        <a:xfrm>
          <a:off x="3611655" y="863974"/>
          <a:ext cx="1441638" cy="286551"/>
        </a:xfrm>
        <a:prstGeom prst="roundRect">
          <a:avLst/>
        </a:prstGeom>
        <a:solidFill>
          <a:schemeClr val="accent3">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3</a:t>
          </a:r>
        </a:p>
      </xdr:txBody>
    </xdr:sp>
    <xdr:clientData/>
  </xdr:twoCellAnchor>
  <xdr:twoCellAnchor>
    <xdr:from>
      <xdr:col>3</xdr:col>
      <xdr:colOff>997324</xdr:colOff>
      <xdr:row>5</xdr:row>
      <xdr:rowOff>11206</xdr:rowOff>
    </xdr:from>
    <xdr:to>
      <xdr:col>5</xdr:col>
      <xdr:colOff>60513</xdr:colOff>
      <xdr:row>5</xdr:row>
      <xdr:rowOff>297757</xdr:rowOff>
    </xdr:to>
    <xdr:sp macro="" textlink="">
      <xdr:nvSpPr>
        <xdr:cNvPr id="5" name="Rounded Rectangle 4">
          <a:hlinkClick xmlns:r="http://schemas.openxmlformats.org/officeDocument/2006/relationships" r:id="rId4"/>
        </xdr:cNvPr>
        <xdr:cNvSpPr/>
      </xdr:nvSpPr>
      <xdr:spPr>
        <a:xfrm>
          <a:off x="5254999" y="868456"/>
          <a:ext cx="1444439" cy="286551"/>
        </a:xfrm>
        <a:prstGeom prst="roundRect">
          <a:avLst/>
        </a:prstGeom>
        <a:solidFill>
          <a:schemeClr val="accent6">
            <a:lumMod val="40000"/>
            <a:lumOff val="6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4</a:t>
          </a:r>
        </a:p>
      </xdr:txBody>
    </xdr:sp>
    <xdr:clientData/>
  </xdr:twoCellAnchor>
  <xdr:twoCellAnchor>
    <xdr:from>
      <xdr:col>5</xdr:col>
      <xdr:colOff>235325</xdr:colOff>
      <xdr:row>5</xdr:row>
      <xdr:rowOff>11205</xdr:rowOff>
    </xdr:from>
    <xdr:to>
      <xdr:col>6</xdr:col>
      <xdr:colOff>486337</xdr:colOff>
      <xdr:row>5</xdr:row>
      <xdr:rowOff>297756</xdr:rowOff>
    </xdr:to>
    <xdr:sp macro="" textlink="">
      <xdr:nvSpPr>
        <xdr:cNvPr id="6" name="Rounded Rectangle 5">
          <a:hlinkClick xmlns:r="http://schemas.openxmlformats.org/officeDocument/2006/relationships" r:id="rId5"/>
        </xdr:cNvPr>
        <xdr:cNvSpPr/>
      </xdr:nvSpPr>
      <xdr:spPr>
        <a:xfrm>
          <a:off x="6874250" y="868455"/>
          <a:ext cx="1441637" cy="286551"/>
        </a:xfrm>
        <a:prstGeom prst="roundRect">
          <a:avLst/>
        </a:prstGeom>
        <a:solidFill>
          <a:schemeClr val="accent5">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5</a:t>
          </a:r>
        </a:p>
      </xdr:txBody>
    </xdr:sp>
    <xdr:clientData/>
  </xdr:twoCellAnchor>
  <xdr:twoCellAnchor>
    <xdr:from>
      <xdr:col>6</xdr:col>
      <xdr:colOff>679075</xdr:colOff>
      <xdr:row>5</xdr:row>
      <xdr:rowOff>17929</xdr:rowOff>
    </xdr:from>
    <xdr:to>
      <xdr:col>8</xdr:col>
      <xdr:colOff>268941</xdr:colOff>
      <xdr:row>6</xdr:row>
      <xdr:rowOff>1921</xdr:rowOff>
    </xdr:to>
    <xdr:sp macro="" textlink="">
      <xdr:nvSpPr>
        <xdr:cNvPr id="7" name="Rounded Rectangle 6">
          <a:hlinkClick xmlns:r="http://schemas.openxmlformats.org/officeDocument/2006/relationships" r:id="rId6"/>
        </xdr:cNvPr>
        <xdr:cNvSpPr/>
      </xdr:nvSpPr>
      <xdr:spPr>
        <a:xfrm>
          <a:off x="8500781" y="880782"/>
          <a:ext cx="1965513" cy="286551"/>
        </a:xfrm>
        <a:prstGeom prst="roundRect">
          <a:avLst/>
        </a:prstGeom>
        <a:solidFill>
          <a:schemeClr val="accent4">
            <a:lumMod val="40000"/>
            <a:lumOff val="6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rPr>
            <a:t>Unallocated</a:t>
          </a:r>
        </a:p>
      </xdr:txBody>
    </xdr:sp>
    <xdr:clientData/>
  </xdr:twoCellAnchor>
  <xdr:twoCellAnchor>
    <xdr:from>
      <xdr:col>8</xdr:col>
      <xdr:colOff>437029</xdr:colOff>
      <xdr:row>5</xdr:row>
      <xdr:rowOff>22411</xdr:rowOff>
    </xdr:from>
    <xdr:to>
      <xdr:col>9</xdr:col>
      <xdr:colOff>1019735</xdr:colOff>
      <xdr:row>6</xdr:row>
      <xdr:rowOff>6403</xdr:rowOff>
    </xdr:to>
    <xdr:sp macro="" textlink="">
      <xdr:nvSpPr>
        <xdr:cNvPr id="8" name="Rounded Rectangle 7">
          <a:hlinkClick xmlns:r="http://schemas.openxmlformats.org/officeDocument/2006/relationships" r:id="rId7"/>
        </xdr:cNvPr>
        <xdr:cNvSpPr/>
      </xdr:nvSpPr>
      <xdr:spPr>
        <a:xfrm>
          <a:off x="10634382" y="885264"/>
          <a:ext cx="1770529" cy="286551"/>
        </a:xfrm>
        <a:prstGeom prst="roundRect">
          <a:avLst/>
        </a:prstGeom>
        <a:solidFill>
          <a:schemeClr val="bg2">
            <a:lumMod val="9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ysClr val="windowText" lastClr="000000"/>
              </a:solidFill>
            </a:rPr>
            <a:t>Outside narrow</a:t>
          </a:r>
          <a:r>
            <a:rPr lang="en-GB" sz="1100" b="1" baseline="0">
              <a:solidFill>
                <a:sysClr val="windowText" lastClr="000000"/>
              </a:solidFill>
            </a:rPr>
            <a:t> measure</a:t>
          </a:r>
          <a:endParaRPr lang="en-GB" sz="11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5</xdr:row>
      <xdr:rowOff>51548</xdr:rowOff>
    </xdr:from>
    <xdr:to>
      <xdr:col>2</xdr:col>
      <xdr:colOff>1245018</xdr:colOff>
      <xdr:row>6</xdr:row>
      <xdr:rowOff>181217</xdr:rowOff>
    </xdr:to>
    <xdr:sp macro="" textlink="">
      <xdr:nvSpPr>
        <xdr:cNvPr id="2" name="Rounded Rectangle 1">
          <a:hlinkClick xmlns:r="http://schemas.openxmlformats.org/officeDocument/2006/relationships" r:id="rId1"/>
        </xdr:cNvPr>
        <xdr:cNvSpPr/>
      </xdr:nvSpPr>
      <xdr:spPr>
        <a:xfrm>
          <a:off x="425450" y="984998"/>
          <a:ext cx="1435518" cy="282069"/>
        </a:xfrm>
        <a:prstGeom prst="roundRect">
          <a:avLst/>
        </a:prstGeom>
        <a:solidFill>
          <a:schemeClr val="accent1">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1</a:t>
          </a:r>
        </a:p>
      </xdr:txBody>
    </xdr:sp>
    <xdr:clientData/>
  </xdr:twoCellAnchor>
  <xdr:twoCellAnchor>
    <xdr:from>
      <xdr:col>2</xdr:col>
      <xdr:colOff>1400735</xdr:colOff>
      <xdr:row>5</xdr:row>
      <xdr:rowOff>56029</xdr:rowOff>
    </xdr:from>
    <xdr:to>
      <xdr:col>3</xdr:col>
      <xdr:colOff>655588</xdr:colOff>
      <xdr:row>6</xdr:row>
      <xdr:rowOff>185698</xdr:rowOff>
    </xdr:to>
    <xdr:sp macro="" textlink="">
      <xdr:nvSpPr>
        <xdr:cNvPr id="3" name="Rounded Rectangle 2">
          <a:hlinkClick xmlns:r="http://schemas.openxmlformats.org/officeDocument/2006/relationships" r:id="rId2"/>
        </xdr:cNvPr>
        <xdr:cNvSpPr/>
      </xdr:nvSpPr>
      <xdr:spPr>
        <a:xfrm>
          <a:off x="2016685" y="989479"/>
          <a:ext cx="1432903" cy="282069"/>
        </a:xfrm>
        <a:prstGeom prst="roundRect">
          <a:avLst/>
        </a:prstGeom>
        <a:solidFill>
          <a:schemeClr val="accent2">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2</a:t>
          </a:r>
        </a:p>
      </xdr:txBody>
    </xdr:sp>
    <xdr:clientData/>
  </xdr:twoCellAnchor>
  <xdr:twoCellAnchor>
    <xdr:from>
      <xdr:col>64</xdr:col>
      <xdr:colOff>190499</xdr:colOff>
      <xdr:row>15</xdr:row>
      <xdr:rowOff>187698</xdr:rowOff>
    </xdr:from>
    <xdr:to>
      <xdr:col>64</xdr:col>
      <xdr:colOff>1411942</xdr:colOff>
      <xdr:row>29</xdr:row>
      <xdr:rowOff>187698</xdr:rowOff>
    </xdr:to>
    <xdr:sp macro="" textlink="">
      <xdr:nvSpPr>
        <xdr:cNvPr id="4" name="Right Arrow 3"/>
        <xdr:cNvSpPr/>
      </xdr:nvSpPr>
      <xdr:spPr>
        <a:xfrm>
          <a:off x="51619149" y="3927848"/>
          <a:ext cx="1221443" cy="5067300"/>
        </a:xfrm>
        <a:prstGeom prst="rightArrow">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4</xdr:col>
      <xdr:colOff>191248</xdr:colOff>
      <xdr:row>5</xdr:row>
      <xdr:rowOff>67236</xdr:rowOff>
    </xdr:from>
    <xdr:to>
      <xdr:col>6</xdr:col>
      <xdr:colOff>285750</xdr:colOff>
      <xdr:row>6</xdr:row>
      <xdr:rowOff>196905</xdr:rowOff>
    </xdr:to>
    <xdr:sp macro="" textlink="">
      <xdr:nvSpPr>
        <xdr:cNvPr id="5" name="Rounded Rectangle 4">
          <a:hlinkClick xmlns:r="http://schemas.openxmlformats.org/officeDocument/2006/relationships" r:id="rId3"/>
        </xdr:cNvPr>
        <xdr:cNvSpPr/>
      </xdr:nvSpPr>
      <xdr:spPr>
        <a:xfrm>
          <a:off x="3651998" y="1000686"/>
          <a:ext cx="1428002" cy="282069"/>
        </a:xfrm>
        <a:prstGeom prst="roundRect">
          <a:avLst/>
        </a:prstGeom>
        <a:solidFill>
          <a:schemeClr val="accent3">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3</a:t>
          </a:r>
        </a:p>
      </xdr:txBody>
    </xdr:sp>
    <xdr:clientData/>
  </xdr:twoCellAnchor>
  <xdr:twoCellAnchor>
    <xdr:from>
      <xdr:col>6</xdr:col>
      <xdr:colOff>527422</xdr:colOff>
      <xdr:row>5</xdr:row>
      <xdr:rowOff>67236</xdr:rowOff>
    </xdr:from>
    <xdr:to>
      <xdr:col>8</xdr:col>
      <xdr:colOff>634999</xdr:colOff>
      <xdr:row>6</xdr:row>
      <xdr:rowOff>196905</xdr:rowOff>
    </xdr:to>
    <xdr:sp macro="" textlink="">
      <xdr:nvSpPr>
        <xdr:cNvPr id="6" name="Rounded Rectangle 5">
          <a:hlinkClick xmlns:r="http://schemas.openxmlformats.org/officeDocument/2006/relationships" r:id="rId4"/>
        </xdr:cNvPr>
        <xdr:cNvSpPr/>
      </xdr:nvSpPr>
      <xdr:spPr>
        <a:xfrm>
          <a:off x="5321672" y="1000686"/>
          <a:ext cx="1441077" cy="282069"/>
        </a:xfrm>
        <a:prstGeom prst="roundRect">
          <a:avLst/>
        </a:prstGeom>
        <a:solidFill>
          <a:schemeClr val="accent6">
            <a:lumMod val="40000"/>
            <a:lumOff val="6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4</a:t>
          </a:r>
        </a:p>
      </xdr:txBody>
    </xdr:sp>
    <xdr:clientData/>
  </xdr:twoCellAnchor>
  <xdr:twoCellAnchor>
    <xdr:from>
      <xdr:col>9</xdr:col>
      <xdr:colOff>221876</xdr:colOff>
      <xdr:row>5</xdr:row>
      <xdr:rowOff>73586</xdr:rowOff>
    </xdr:from>
    <xdr:to>
      <xdr:col>11</xdr:col>
      <xdr:colOff>342900</xdr:colOff>
      <xdr:row>6</xdr:row>
      <xdr:rowOff>203255</xdr:rowOff>
    </xdr:to>
    <xdr:sp macro="" textlink="">
      <xdr:nvSpPr>
        <xdr:cNvPr id="7" name="Rounded Rectangle 6">
          <a:hlinkClick xmlns:r="http://schemas.openxmlformats.org/officeDocument/2006/relationships" r:id="rId5"/>
        </xdr:cNvPr>
        <xdr:cNvSpPr/>
      </xdr:nvSpPr>
      <xdr:spPr>
        <a:xfrm>
          <a:off x="7016376" y="1007036"/>
          <a:ext cx="1454524" cy="282069"/>
        </a:xfrm>
        <a:prstGeom prst="roundRect">
          <a:avLst/>
        </a:prstGeom>
        <a:solidFill>
          <a:schemeClr val="accent5">
            <a:lumMod val="20000"/>
            <a:lumOff val="80000"/>
          </a:schemeClr>
        </a:solidFill>
        <a:ln>
          <a:no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Economic Function 5</a:t>
          </a:r>
        </a:p>
      </xdr:txBody>
    </xdr:sp>
    <xdr:clientData/>
  </xdr:twoCellAnchor>
  <xdr:twoCellAnchor>
    <xdr:from>
      <xdr:col>64</xdr:col>
      <xdr:colOff>425824</xdr:colOff>
      <xdr:row>58</xdr:row>
      <xdr:rowOff>201707</xdr:rowOff>
    </xdr:from>
    <xdr:to>
      <xdr:col>64</xdr:col>
      <xdr:colOff>1235449</xdr:colOff>
      <xdr:row>75</xdr:row>
      <xdr:rowOff>44824</xdr:rowOff>
    </xdr:to>
    <xdr:sp macro="" textlink="">
      <xdr:nvSpPr>
        <xdr:cNvPr id="8" name="Right Arrow 7"/>
        <xdr:cNvSpPr/>
      </xdr:nvSpPr>
      <xdr:spPr>
        <a:xfrm>
          <a:off x="51854474" y="20166107"/>
          <a:ext cx="809625" cy="5634317"/>
        </a:xfrm>
        <a:prstGeom prst="rightArrow">
          <a:avLst/>
        </a:prstGeom>
        <a:solidFill>
          <a:schemeClr val="accent2">
            <a:lumMod val="20000"/>
            <a:lumOff val="8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64</xdr:col>
      <xdr:colOff>190499</xdr:colOff>
      <xdr:row>97</xdr:row>
      <xdr:rowOff>187698</xdr:rowOff>
    </xdr:from>
    <xdr:to>
      <xdr:col>64</xdr:col>
      <xdr:colOff>1411942</xdr:colOff>
      <xdr:row>111</xdr:row>
      <xdr:rowOff>187698</xdr:rowOff>
    </xdr:to>
    <xdr:sp macro="" textlink="">
      <xdr:nvSpPr>
        <xdr:cNvPr id="9" name="Right Arrow 8"/>
        <xdr:cNvSpPr/>
      </xdr:nvSpPr>
      <xdr:spPr>
        <a:xfrm>
          <a:off x="51619149" y="34325298"/>
          <a:ext cx="1221443" cy="5340350"/>
        </a:xfrm>
        <a:prstGeom prst="rightArrow">
          <a:avLst/>
        </a:prstGeom>
        <a:solidFill>
          <a:schemeClr val="accent3">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64</xdr:col>
      <xdr:colOff>134471</xdr:colOff>
      <xdr:row>141</xdr:row>
      <xdr:rowOff>134471</xdr:rowOff>
    </xdr:from>
    <xdr:to>
      <xdr:col>64</xdr:col>
      <xdr:colOff>1355914</xdr:colOff>
      <xdr:row>156</xdr:row>
      <xdr:rowOff>44824</xdr:rowOff>
    </xdr:to>
    <xdr:sp macro="" textlink="">
      <xdr:nvSpPr>
        <xdr:cNvPr id="10" name="Right Arrow 9"/>
        <xdr:cNvSpPr/>
      </xdr:nvSpPr>
      <xdr:spPr>
        <a:xfrm>
          <a:off x="51563121" y="50813821"/>
          <a:ext cx="1221443" cy="5339603"/>
        </a:xfrm>
        <a:prstGeom prst="rightArrow">
          <a:avLst/>
        </a:prstGeom>
        <a:solidFill>
          <a:schemeClr val="accent4">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64</xdr:col>
      <xdr:colOff>134471</xdr:colOff>
      <xdr:row>180</xdr:row>
      <xdr:rowOff>134471</xdr:rowOff>
    </xdr:from>
    <xdr:to>
      <xdr:col>64</xdr:col>
      <xdr:colOff>1355914</xdr:colOff>
      <xdr:row>195</xdr:row>
      <xdr:rowOff>44824</xdr:rowOff>
    </xdr:to>
    <xdr:sp macro="" textlink="">
      <xdr:nvSpPr>
        <xdr:cNvPr id="11" name="Right Arrow 10"/>
        <xdr:cNvSpPr/>
      </xdr:nvSpPr>
      <xdr:spPr>
        <a:xfrm>
          <a:off x="51563121" y="64948921"/>
          <a:ext cx="1221443" cy="5149103"/>
        </a:xfrm>
        <a:prstGeom prst="rightArrow">
          <a:avLst/>
        </a:prstGeom>
        <a:solidFill>
          <a:schemeClr val="accent4">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ams/fsb/nmeg/Documents/Templates/Global-Monitoring-Report-on-NBFI-2019-Reporting-templ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etrics ranges"/>
      <sheetName val="risk metrics options"/>
      <sheetName val="Cover Page"/>
      <sheetName val="FX rate"/>
      <sheetName val="1 macro-mapping"/>
      <sheetName val="1 macro-mapping checks"/>
      <sheetName val="2 sup_templates"/>
      <sheetName val="2 sup_templates checks"/>
      <sheetName val="3 interconnectedness"/>
      <sheetName val="3 interconnectedness checks"/>
      <sheetName val="4 classification"/>
      <sheetName val="5 risk metrics"/>
      <sheetName val="6 innov &amp; adaptations"/>
      <sheetName val="8 cross-sheet checks"/>
      <sheetName val="8 Summary sheet"/>
      <sheetName val="9 Defini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unstats.un.org/unsd/nationalaccount/docs/sna2008.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is.org/statistics/xrusd.htm?m=6%7C381%7C675"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bis.org/statistics/xrusd.htm?m=6%7C381%7C67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fitToPage="1"/>
  </sheetPr>
  <dimension ref="A1:M81"/>
  <sheetViews>
    <sheetView showGridLines="0" tabSelected="1" topLeftCell="A28" zoomScale="115" zoomScaleNormal="115" zoomScaleSheetLayoutView="55" workbookViewId="0">
      <selection activeCell="H20" sqref="H20"/>
    </sheetView>
  </sheetViews>
  <sheetFormatPr defaultColWidth="0" defaultRowHeight="12.5" zeroHeight="1" x14ac:dyDescent="0.25"/>
  <cols>
    <col min="1" max="1" width="3.58203125" style="1" customWidth="1"/>
    <col min="2" max="2" width="9" style="1" customWidth="1"/>
    <col min="3" max="3" width="16.58203125" style="1" customWidth="1"/>
    <col min="4" max="8" width="9" style="1" customWidth="1"/>
    <col min="9" max="9" width="19.25" style="1" customWidth="1"/>
    <col min="10" max="10" width="17.08203125" style="1" customWidth="1"/>
    <col min="11" max="13" width="0" style="1" hidden="1" customWidth="1"/>
    <col min="14" max="16384" width="9" style="1" hidden="1"/>
  </cols>
  <sheetData>
    <row r="1" spans="1:12" ht="12.75" customHeight="1" x14ac:dyDescent="0.25">
      <c r="A1" s="220" t="s">
        <v>194</v>
      </c>
    </row>
    <row r="2" spans="1:12" x14ac:dyDescent="0.25">
      <c r="I2" s="391"/>
    </row>
    <row r="3" spans="1:12" ht="14" x14ac:dyDescent="0.3">
      <c r="I3" s="9" t="s">
        <v>40</v>
      </c>
    </row>
    <row r="4" spans="1:12" x14ac:dyDescent="0.25">
      <c r="I4" s="25"/>
    </row>
    <row r="5" spans="1:12" x14ac:dyDescent="0.25"/>
    <row r="6" spans="1:12" x14ac:dyDescent="0.25"/>
    <row r="7" spans="1:12" ht="35.15" customHeight="1" x14ac:dyDescent="0.3">
      <c r="B7" s="1826" t="s">
        <v>1039</v>
      </c>
      <c r="C7" s="1827"/>
      <c r="D7" s="1827"/>
      <c r="E7" s="1827"/>
      <c r="F7" s="1827"/>
      <c r="G7" s="1827"/>
      <c r="H7" s="1827"/>
      <c r="I7" s="1828"/>
      <c r="L7" s="30"/>
    </row>
    <row r="8" spans="1:12" ht="14" x14ac:dyDescent="0.25">
      <c r="A8" s="16"/>
      <c r="B8" s="1829"/>
      <c r="C8" s="1829"/>
      <c r="D8" s="1829"/>
      <c r="E8" s="1829"/>
      <c r="F8" s="1829"/>
      <c r="G8" s="1829"/>
      <c r="H8" s="1829"/>
      <c r="I8" s="1829"/>
      <c r="J8" s="16"/>
    </row>
    <row r="9" spans="1:12" ht="14" x14ac:dyDescent="0.25">
      <c r="A9" s="16"/>
      <c r="C9" s="1734"/>
      <c r="D9" s="1839"/>
      <c r="E9" s="1839"/>
      <c r="F9" s="1839"/>
      <c r="G9" s="1839"/>
      <c r="H9" s="1839"/>
      <c r="I9" s="1839"/>
      <c r="J9" s="16"/>
    </row>
    <row r="10" spans="1:12" ht="15" customHeight="1" x14ac:dyDescent="0.25">
      <c r="A10" s="16"/>
      <c r="B10" s="1734"/>
      <c r="C10" s="1734"/>
      <c r="D10" s="1839"/>
      <c r="E10" s="1839"/>
      <c r="F10" s="1839"/>
      <c r="G10" s="1839"/>
      <c r="H10" s="1839"/>
      <c r="I10" s="1839"/>
      <c r="J10" s="16"/>
    </row>
    <row r="11" spans="1:12" ht="14" x14ac:dyDescent="0.25">
      <c r="A11" s="16"/>
      <c r="B11" s="1734"/>
      <c r="C11" s="1734"/>
      <c r="D11" s="1839"/>
      <c r="E11" s="1839"/>
      <c r="F11" s="1839"/>
      <c r="G11" s="1839"/>
      <c r="H11" s="1839"/>
      <c r="I11" s="1839"/>
      <c r="J11" s="16"/>
    </row>
    <row r="12" spans="1:12" ht="14" x14ac:dyDescent="0.25">
      <c r="A12" s="16"/>
      <c r="B12" s="978"/>
      <c r="C12" s="978"/>
      <c r="D12" s="978"/>
      <c r="E12" s="978"/>
      <c r="F12" s="978"/>
      <c r="G12" s="978"/>
      <c r="H12" s="978"/>
      <c r="I12" s="978"/>
      <c r="J12" s="16"/>
    </row>
    <row r="13" spans="1:12" x14ac:dyDescent="0.25">
      <c r="A13" s="16"/>
      <c r="B13" s="1830" t="s">
        <v>41</v>
      </c>
      <c r="C13" s="1831"/>
      <c r="D13" s="1832"/>
      <c r="E13" s="1833"/>
      <c r="F13" s="1833"/>
      <c r="G13" s="1833"/>
      <c r="H13" s="1833"/>
      <c r="I13" s="1834"/>
    </row>
    <row r="14" spans="1:12" x14ac:dyDescent="0.25">
      <c r="A14" s="16"/>
      <c r="B14" s="15"/>
      <c r="C14" s="15"/>
      <c r="D14" s="31"/>
      <c r="E14" s="32"/>
      <c r="F14" s="32"/>
      <c r="G14" s="32"/>
      <c r="H14" s="32"/>
      <c r="I14" s="32"/>
    </row>
    <row r="15" spans="1:12" ht="15" customHeight="1" x14ac:dyDescent="0.25">
      <c r="A15" s="16"/>
      <c r="B15" s="15"/>
      <c r="C15" s="1835" t="s">
        <v>59</v>
      </c>
      <c r="D15" s="1835"/>
      <c r="E15" s="1835"/>
      <c r="F15" s="1835"/>
      <c r="G15" s="1835"/>
      <c r="H15" s="1835"/>
      <c r="I15" s="1835"/>
    </row>
    <row r="16" spans="1:12" x14ac:dyDescent="0.25">
      <c r="A16" s="16"/>
      <c r="B16" s="1830" t="s">
        <v>60</v>
      </c>
      <c r="C16" s="1831"/>
      <c r="D16" s="1832"/>
      <c r="E16" s="1833"/>
      <c r="F16" s="1833"/>
      <c r="G16" s="1833"/>
      <c r="H16" s="1833"/>
      <c r="I16" s="1834"/>
    </row>
    <row r="17" spans="1:9" x14ac:dyDescent="0.25">
      <c r="A17" s="16"/>
      <c r="B17" s="1830" t="s">
        <v>64</v>
      </c>
      <c r="C17" s="1831"/>
      <c r="D17" s="1832"/>
      <c r="E17" s="1833"/>
      <c r="F17" s="1833"/>
      <c r="G17" s="1833"/>
      <c r="H17" s="1833"/>
      <c r="I17" s="1834"/>
    </row>
    <row r="18" spans="1:9" x14ac:dyDescent="0.25">
      <c r="A18" s="16"/>
      <c r="B18" s="1830" t="s">
        <v>66</v>
      </c>
      <c r="C18" s="1831"/>
      <c r="D18" s="1832"/>
      <c r="E18" s="1833"/>
      <c r="F18" s="1833"/>
      <c r="G18" s="1833"/>
      <c r="H18" s="1833"/>
      <c r="I18" s="1834"/>
    </row>
    <row r="19" spans="1:9" x14ac:dyDescent="0.25">
      <c r="A19" s="16"/>
      <c r="B19" s="1830" t="s">
        <v>65</v>
      </c>
      <c r="C19" s="1831"/>
      <c r="D19" s="1832"/>
      <c r="E19" s="1833"/>
      <c r="F19" s="1833"/>
      <c r="G19" s="1833"/>
      <c r="H19" s="1833"/>
      <c r="I19" s="1834"/>
    </row>
    <row r="20" spans="1:9" x14ac:dyDescent="0.25">
      <c r="A20" s="16"/>
      <c r="B20" s="15"/>
      <c r="C20" s="15"/>
      <c r="D20" s="31"/>
      <c r="E20" s="32"/>
      <c r="F20" s="32"/>
      <c r="G20" s="32"/>
      <c r="H20" s="32"/>
      <c r="I20" s="32"/>
    </row>
    <row r="21" spans="1:9" ht="15" customHeight="1" x14ac:dyDescent="0.25">
      <c r="A21" s="16"/>
      <c r="B21" s="15"/>
      <c r="C21" s="1835" t="s">
        <v>61</v>
      </c>
      <c r="D21" s="1835"/>
      <c r="E21" s="1835"/>
      <c r="F21" s="1835"/>
      <c r="G21" s="1835"/>
      <c r="H21" s="1835"/>
      <c r="I21" s="1835"/>
    </row>
    <row r="22" spans="1:9" x14ac:dyDescent="0.25">
      <c r="A22" s="16"/>
      <c r="B22" s="1830" t="s">
        <v>60</v>
      </c>
      <c r="C22" s="1831"/>
      <c r="D22" s="1832"/>
      <c r="E22" s="1833"/>
      <c r="F22" s="1833"/>
      <c r="G22" s="1833"/>
      <c r="H22" s="1833"/>
      <c r="I22" s="1834"/>
    </row>
    <row r="23" spans="1:9" x14ac:dyDescent="0.25">
      <c r="A23" s="16"/>
      <c r="B23" s="1830" t="s">
        <v>64</v>
      </c>
      <c r="C23" s="1831"/>
      <c r="D23" s="1832"/>
      <c r="E23" s="1833"/>
      <c r="F23" s="1833"/>
      <c r="G23" s="1833"/>
      <c r="H23" s="1833"/>
      <c r="I23" s="1834"/>
    </row>
    <row r="24" spans="1:9" x14ac:dyDescent="0.25">
      <c r="A24" s="16"/>
      <c r="B24" s="1830" t="s">
        <v>66</v>
      </c>
      <c r="C24" s="1831"/>
      <c r="D24" s="1832"/>
      <c r="E24" s="1833"/>
      <c r="F24" s="1833"/>
      <c r="G24" s="1833"/>
      <c r="H24" s="1833"/>
      <c r="I24" s="1834"/>
    </row>
    <row r="25" spans="1:9" x14ac:dyDescent="0.25">
      <c r="A25" s="16"/>
      <c r="B25" s="1830" t="s">
        <v>58</v>
      </c>
      <c r="C25" s="1831"/>
      <c r="D25" s="1832"/>
      <c r="E25" s="1833"/>
      <c r="F25" s="1833"/>
      <c r="G25" s="1833"/>
      <c r="H25" s="1833"/>
      <c r="I25" s="1834"/>
    </row>
    <row r="26" spans="1:9" x14ac:dyDescent="0.25">
      <c r="A26" s="16"/>
      <c r="B26" s="15"/>
      <c r="C26" s="15"/>
      <c r="D26" s="31"/>
      <c r="E26" s="32"/>
      <c r="F26" s="32"/>
      <c r="G26" s="32"/>
      <c r="H26" s="32"/>
      <c r="I26" s="32"/>
    </row>
    <row r="27" spans="1:9" ht="13" x14ac:dyDescent="0.25">
      <c r="A27" s="16"/>
      <c r="B27" s="15"/>
      <c r="C27" s="1835" t="s">
        <v>61</v>
      </c>
      <c r="D27" s="1835"/>
      <c r="E27" s="1835"/>
      <c r="F27" s="1835"/>
      <c r="G27" s="1835"/>
      <c r="H27" s="1835"/>
      <c r="I27" s="1835"/>
    </row>
    <row r="28" spans="1:9" x14ac:dyDescent="0.25">
      <c r="A28" s="16"/>
      <c r="B28" s="1830" t="s">
        <v>60</v>
      </c>
      <c r="C28" s="1831"/>
      <c r="D28" s="1832"/>
      <c r="E28" s="1833"/>
      <c r="F28" s="1833"/>
      <c r="G28" s="1833"/>
      <c r="H28" s="1833"/>
      <c r="I28" s="1834"/>
    </row>
    <row r="29" spans="1:9" x14ac:dyDescent="0.25">
      <c r="A29" s="16"/>
      <c r="B29" s="1830" t="s">
        <v>64</v>
      </c>
      <c r="C29" s="1831"/>
      <c r="D29" s="1832"/>
      <c r="E29" s="1833"/>
      <c r="F29" s="1833"/>
      <c r="G29" s="1833"/>
      <c r="H29" s="1833"/>
      <c r="I29" s="1834"/>
    </row>
    <row r="30" spans="1:9" x14ac:dyDescent="0.25">
      <c r="A30" s="16"/>
      <c r="B30" s="1830" t="s">
        <v>66</v>
      </c>
      <c r="C30" s="1831"/>
      <c r="D30" s="1832"/>
      <c r="E30" s="1833"/>
      <c r="F30" s="1833"/>
      <c r="G30" s="1833"/>
      <c r="H30" s="1833"/>
      <c r="I30" s="1834"/>
    </row>
    <row r="31" spans="1:9" x14ac:dyDescent="0.25">
      <c r="A31" s="16"/>
      <c r="B31" s="1830" t="s">
        <v>58</v>
      </c>
      <c r="C31" s="1831"/>
      <c r="D31" s="1832"/>
      <c r="E31" s="1833"/>
      <c r="F31" s="1833"/>
      <c r="G31" s="1833"/>
      <c r="H31" s="1833"/>
      <c r="I31" s="1834"/>
    </row>
    <row r="32" spans="1:9" x14ac:dyDescent="0.25">
      <c r="A32" s="16"/>
      <c r="B32" s="15"/>
      <c r="C32" s="15"/>
      <c r="D32" s="554"/>
      <c r="E32" s="555"/>
      <c r="F32" s="555"/>
      <c r="G32" s="555"/>
      <c r="H32" s="555"/>
      <c r="I32" s="555"/>
    </row>
    <row r="33" spans="1:10" ht="15" customHeight="1" x14ac:dyDescent="0.25">
      <c r="A33" s="16"/>
      <c r="B33" s="15"/>
      <c r="C33" s="1835" t="s">
        <v>245</v>
      </c>
      <c r="D33" s="1835"/>
      <c r="E33" s="1835"/>
      <c r="F33" s="1835"/>
      <c r="G33" s="1835"/>
      <c r="H33" s="1835"/>
      <c r="I33" s="1835"/>
    </row>
    <row r="34" spans="1:10" x14ac:dyDescent="0.25">
      <c r="A34" s="16"/>
      <c r="B34" s="1830" t="s">
        <v>1038</v>
      </c>
      <c r="C34" s="1831"/>
      <c r="D34" s="1832" t="s">
        <v>557</v>
      </c>
      <c r="E34" s="1833"/>
      <c r="F34" s="1833"/>
      <c r="G34" s="1833"/>
      <c r="H34" s="1833"/>
      <c r="I34" s="1834"/>
      <c r="J34" s="999" t="s">
        <v>842</v>
      </c>
    </row>
    <row r="35" spans="1:10" x14ac:dyDescent="0.25">
      <c r="A35" s="16"/>
      <c r="B35" s="1830" t="s">
        <v>200</v>
      </c>
      <c r="C35" s="1831"/>
      <c r="D35" s="1836">
        <v>1000000</v>
      </c>
      <c r="E35" s="1837"/>
      <c r="F35" s="1837"/>
      <c r="G35" s="1837"/>
      <c r="H35" s="1837"/>
      <c r="I35" s="1838"/>
      <c r="J35" s="999" t="s">
        <v>842</v>
      </c>
    </row>
    <row r="36" spans="1:10" x14ac:dyDescent="0.25">
      <c r="A36" s="16"/>
      <c r="B36" s="15"/>
      <c r="C36" s="15"/>
      <c r="D36" s="31"/>
      <c r="E36" s="32"/>
      <c r="F36" s="32"/>
      <c r="G36" s="32"/>
      <c r="H36" s="32"/>
      <c r="I36" s="32"/>
    </row>
    <row r="37" spans="1:10" ht="15" customHeight="1" x14ac:dyDescent="0.25">
      <c r="A37" s="16"/>
      <c r="B37" s="15"/>
      <c r="C37" s="1835" t="s">
        <v>201</v>
      </c>
      <c r="D37" s="1835"/>
      <c r="E37" s="1835"/>
      <c r="F37" s="1835"/>
      <c r="G37" s="1835"/>
      <c r="H37" s="1835"/>
      <c r="I37" s="1835"/>
    </row>
    <row r="38" spans="1:10" s="223" customFormat="1" ht="30" customHeight="1" x14ac:dyDescent="0.25">
      <c r="A38" s="222"/>
      <c r="B38" s="224"/>
      <c r="C38" s="1840" t="s">
        <v>246</v>
      </c>
      <c r="D38" s="1840"/>
      <c r="E38" s="1840"/>
      <c r="F38" s="1840"/>
      <c r="G38" s="1840"/>
      <c r="H38" s="1840"/>
      <c r="I38" s="1840"/>
    </row>
    <row r="39" spans="1:10" x14ac:dyDescent="0.25">
      <c r="A39" s="16"/>
      <c r="B39" s="1830" t="s">
        <v>202</v>
      </c>
      <c r="C39" s="1831"/>
      <c r="D39" s="1841"/>
      <c r="E39" s="1842"/>
      <c r="F39" s="1842"/>
      <c r="G39" s="1842"/>
      <c r="H39" s="1842"/>
      <c r="I39" s="1843"/>
    </row>
    <row r="40" spans="1:10" s="223" customFormat="1" ht="60" customHeight="1" x14ac:dyDescent="0.25">
      <c r="A40" s="222"/>
      <c r="B40" s="224"/>
      <c r="C40" s="1840" t="s">
        <v>542</v>
      </c>
      <c r="D40" s="1840"/>
      <c r="E40" s="1840"/>
      <c r="F40" s="1840"/>
      <c r="G40" s="1840"/>
      <c r="H40" s="1840"/>
      <c r="I40" s="1840"/>
    </row>
    <row r="41" spans="1:10" ht="45" customHeight="1" x14ac:dyDescent="0.25">
      <c r="A41" s="16"/>
      <c r="B41" s="1821" t="s">
        <v>243</v>
      </c>
      <c r="C41" s="1822"/>
      <c r="D41" s="1823"/>
      <c r="E41" s="1824"/>
      <c r="F41" s="1824"/>
      <c r="G41" s="1824"/>
      <c r="H41" s="1824"/>
      <c r="I41" s="1825"/>
    </row>
    <row r="42" spans="1:10" x14ac:dyDescent="0.25">
      <c r="A42" s="16"/>
      <c r="B42" s="15"/>
      <c r="C42" s="15"/>
      <c r="D42" s="31"/>
      <c r="E42" s="32"/>
      <c r="F42" s="32"/>
      <c r="G42" s="32"/>
      <c r="H42" s="32"/>
      <c r="I42" s="32"/>
    </row>
    <row r="43" spans="1:10" ht="131.25" customHeight="1" x14ac:dyDescent="0.25">
      <c r="A43" s="16"/>
      <c r="B43" s="1812" t="s">
        <v>242</v>
      </c>
      <c r="C43" s="1813"/>
      <c r="D43" s="1814"/>
      <c r="E43" s="1815"/>
      <c r="F43" s="1815"/>
      <c r="G43" s="1815"/>
      <c r="H43" s="1815"/>
      <c r="I43" s="1816"/>
    </row>
    <row r="44" spans="1:10" x14ac:dyDescent="0.25">
      <c r="A44" s="16"/>
      <c r="B44" s="1817"/>
      <c r="C44" s="1817"/>
      <c r="D44" s="1820"/>
      <c r="E44" s="1820"/>
      <c r="F44" s="1820"/>
      <c r="G44" s="1820"/>
      <c r="H44" s="1820"/>
      <c r="I44" s="1820"/>
      <c r="J44" s="16"/>
    </row>
    <row r="45" spans="1:10" ht="13" x14ac:dyDescent="0.25">
      <c r="A45" s="16"/>
      <c r="B45" s="1818" t="s">
        <v>0</v>
      </c>
      <c r="C45" s="1818"/>
      <c r="D45" s="1818"/>
      <c r="E45" s="1818"/>
      <c r="F45" s="1818"/>
      <c r="G45" s="1818"/>
      <c r="H45" s="1818"/>
      <c r="I45" s="1818"/>
      <c r="J45" s="16"/>
    </row>
    <row r="46" spans="1:10" x14ac:dyDescent="0.25">
      <c r="A46" s="16"/>
      <c r="B46" s="17"/>
      <c r="C46" s="1819" t="s">
        <v>42</v>
      </c>
      <c r="D46" s="1819"/>
      <c r="E46" s="1819"/>
      <c r="F46" s="1819"/>
      <c r="G46" s="1819"/>
      <c r="H46" s="1819"/>
      <c r="I46" s="1819"/>
      <c r="J46" s="16"/>
    </row>
    <row r="47" spans="1:10" x14ac:dyDescent="0.25">
      <c r="A47" s="16"/>
      <c r="B47" s="17"/>
      <c r="C47" s="1730" t="s">
        <v>1764</v>
      </c>
      <c r="D47" s="1730"/>
      <c r="E47" s="1730"/>
      <c r="F47" s="1730"/>
      <c r="G47" s="1730"/>
      <c r="H47" s="1730"/>
      <c r="I47" s="1730"/>
      <c r="J47" s="16"/>
    </row>
    <row r="48" spans="1:10" x14ac:dyDescent="0.25">
      <c r="A48" s="16"/>
      <c r="B48" s="17"/>
      <c r="C48" s="1819" t="s">
        <v>196</v>
      </c>
      <c r="D48" s="1819"/>
      <c r="E48" s="1819"/>
      <c r="F48" s="1819"/>
      <c r="G48" s="1819"/>
      <c r="H48" s="1819"/>
      <c r="I48" s="1819"/>
      <c r="J48" s="16"/>
    </row>
    <row r="49" spans="1:10" x14ac:dyDescent="0.25">
      <c r="A49" s="16"/>
      <c r="B49" s="17"/>
      <c r="C49" s="1819" t="s">
        <v>195</v>
      </c>
      <c r="D49" s="1819"/>
      <c r="E49" s="1819"/>
      <c r="F49" s="1819"/>
      <c r="G49" s="1819"/>
      <c r="H49" s="1819"/>
      <c r="I49" s="1819"/>
      <c r="J49" s="16"/>
    </row>
    <row r="50" spans="1:10" x14ac:dyDescent="0.25">
      <c r="A50" s="16"/>
      <c r="B50" s="17"/>
      <c r="C50" s="1819" t="s">
        <v>197</v>
      </c>
      <c r="D50" s="1819"/>
      <c r="E50" s="1819"/>
      <c r="F50" s="1819"/>
      <c r="G50" s="1819"/>
      <c r="H50" s="1819"/>
      <c r="I50" s="1819"/>
      <c r="J50" s="16"/>
    </row>
    <row r="51" spans="1:10" x14ac:dyDescent="0.25">
      <c r="A51" s="16"/>
      <c r="B51" s="28"/>
      <c r="C51" s="1819" t="s">
        <v>244</v>
      </c>
      <c r="D51" s="1819"/>
      <c r="E51" s="1819"/>
      <c r="F51" s="1819"/>
      <c r="G51" s="1819"/>
      <c r="H51" s="1819"/>
      <c r="I51" s="1819"/>
      <c r="J51" s="16"/>
    </row>
    <row r="52" spans="1:10" x14ac:dyDescent="0.25">
      <c r="A52" s="16"/>
      <c r="B52" s="1390"/>
      <c r="C52" s="1819" t="s">
        <v>1083</v>
      </c>
      <c r="D52" s="1819"/>
      <c r="E52" s="1819"/>
      <c r="F52" s="1819"/>
      <c r="G52" s="1819"/>
      <c r="H52" s="1819"/>
      <c r="I52" s="1819"/>
      <c r="J52" s="16"/>
    </row>
    <row r="53" spans="1:10" x14ac:dyDescent="0.25">
      <c r="A53" s="16"/>
      <c r="B53" s="1470"/>
      <c r="C53" s="1471" t="s">
        <v>1551</v>
      </c>
      <c r="D53" s="1471"/>
      <c r="E53" s="1471"/>
      <c r="F53" s="1471"/>
      <c r="G53" s="1471"/>
      <c r="H53" s="1471"/>
      <c r="I53" s="1471"/>
      <c r="J53" s="16"/>
    </row>
    <row r="54" spans="1:10" x14ac:dyDescent="0.25">
      <c r="A54" s="16"/>
      <c r="B54" s="28"/>
      <c r="C54" s="1819" t="s">
        <v>1552</v>
      </c>
      <c r="D54" s="1819"/>
      <c r="E54" s="1819"/>
      <c r="F54" s="1819"/>
      <c r="G54" s="1819"/>
      <c r="H54" s="1819"/>
      <c r="I54" s="1819"/>
      <c r="J54" s="16"/>
    </row>
    <row r="55" spans="1:10" x14ac:dyDescent="0.25">
      <c r="A55" s="16"/>
      <c r="B55" s="979"/>
      <c r="C55" s="1730" t="s">
        <v>1806</v>
      </c>
      <c r="D55" s="980"/>
      <c r="E55" s="980"/>
      <c r="F55" s="980"/>
      <c r="G55" s="980"/>
      <c r="H55" s="980"/>
      <c r="I55" s="980"/>
      <c r="J55" s="16"/>
    </row>
    <row r="56" spans="1:10" x14ac:dyDescent="0.25">
      <c r="A56" s="16"/>
      <c r="B56" s="1058"/>
      <c r="C56" s="1391" t="s">
        <v>1082</v>
      </c>
      <c r="D56" s="1059"/>
      <c r="E56" s="1059"/>
      <c r="F56" s="1059"/>
      <c r="G56" s="1059"/>
      <c r="H56" s="1059"/>
      <c r="I56" s="1059"/>
      <c r="J56" s="16"/>
    </row>
    <row r="57" spans="1:10" x14ac:dyDescent="0.25">
      <c r="A57" s="16"/>
      <c r="B57" s="1470"/>
      <c r="C57" s="1471"/>
      <c r="D57" s="1471"/>
      <c r="E57" s="1471"/>
      <c r="F57" s="1471"/>
      <c r="G57" s="1471"/>
      <c r="H57" s="1471"/>
      <c r="I57" s="1471"/>
      <c r="J57" s="16"/>
    </row>
    <row r="58" spans="1:10" x14ac:dyDescent="0.25">
      <c r="A58" s="16"/>
      <c r="B58" s="28"/>
      <c r="C58" s="28"/>
      <c r="D58" s="28"/>
      <c r="E58" s="28"/>
      <c r="F58" s="28"/>
      <c r="G58" s="28"/>
      <c r="H58" s="28"/>
      <c r="I58" s="28"/>
      <c r="J58" s="16"/>
    </row>
    <row r="59" spans="1:10" x14ac:dyDescent="0.25">
      <c r="A59" s="16"/>
      <c r="B59" s="1817"/>
      <c r="C59" s="1817"/>
      <c r="D59" s="1817"/>
      <c r="E59" s="1817"/>
      <c r="F59" s="1817"/>
      <c r="G59" s="1817"/>
      <c r="H59" s="1817"/>
      <c r="I59" s="1817"/>
      <c r="J59" s="16"/>
    </row>
    <row r="60" spans="1:10" ht="30.75" customHeight="1" x14ac:dyDescent="0.25">
      <c r="A60" s="16"/>
      <c r="B60" s="1811"/>
      <c r="C60" s="1811"/>
      <c r="D60" s="1811"/>
      <c r="E60" s="1811"/>
      <c r="F60" s="1811"/>
      <c r="G60" s="1811"/>
      <c r="H60" s="1811"/>
      <c r="I60" s="1811"/>
      <c r="J60" s="16"/>
    </row>
    <row r="61" spans="1:10" ht="14.25" customHeight="1" x14ac:dyDescent="0.25">
      <c r="A61" s="16"/>
      <c r="B61" s="16"/>
      <c r="C61" s="16"/>
      <c r="D61" s="16"/>
      <c r="E61" s="16"/>
      <c r="F61" s="16"/>
      <c r="G61" s="16"/>
      <c r="H61" s="16"/>
      <c r="I61" s="16"/>
      <c r="J61" s="16"/>
    </row>
    <row r="62" spans="1:10" hidden="1" x14ac:dyDescent="0.25"/>
    <row r="63" spans="1:10" hidden="1" x14ac:dyDescent="0.25"/>
    <row r="64" spans="1:10"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x14ac:dyDescent="0.25"/>
    <row r="78" x14ac:dyDescent="0.25"/>
    <row r="79" x14ac:dyDescent="0.25"/>
    <row r="80" x14ac:dyDescent="0.25"/>
    <row r="81" x14ac:dyDescent="0.25"/>
  </sheetData>
  <sheetProtection formatCells="0" formatColumns="0" formatRows="0" insertHyperlinks="0"/>
  <protectedRanges>
    <protectedRange sqref="D39:I39 E38:I38 D41:I42 E40:I40 D13:I37" name="Range1_1"/>
  </protectedRanges>
  <mergeCells count="59">
    <mergeCell ref="D11:I11"/>
    <mergeCell ref="D9:I9"/>
    <mergeCell ref="D10:I10"/>
    <mergeCell ref="C40:I40"/>
    <mergeCell ref="B34:C34"/>
    <mergeCell ref="D34:I34"/>
    <mergeCell ref="B39:C39"/>
    <mergeCell ref="B19:C19"/>
    <mergeCell ref="C21:I21"/>
    <mergeCell ref="C27:I27"/>
    <mergeCell ref="B28:C28"/>
    <mergeCell ref="D28:I28"/>
    <mergeCell ref="D39:I39"/>
    <mergeCell ref="C38:I38"/>
    <mergeCell ref="C33:I33"/>
    <mergeCell ref="C37:I37"/>
    <mergeCell ref="B35:C35"/>
    <mergeCell ref="D35:I35"/>
    <mergeCell ref="B29:C29"/>
    <mergeCell ref="D18:I18"/>
    <mergeCell ref="B25:C25"/>
    <mergeCell ref="D23:I23"/>
    <mergeCell ref="B24:C24"/>
    <mergeCell ref="D24:I24"/>
    <mergeCell ref="B22:C22"/>
    <mergeCell ref="D29:I29"/>
    <mergeCell ref="B30:C30"/>
    <mergeCell ref="D30:I30"/>
    <mergeCell ref="B31:C31"/>
    <mergeCell ref="D31:I31"/>
    <mergeCell ref="B41:C41"/>
    <mergeCell ref="D41:I41"/>
    <mergeCell ref="B7:I7"/>
    <mergeCell ref="B8:I8"/>
    <mergeCell ref="B13:C13"/>
    <mergeCell ref="D13:I13"/>
    <mergeCell ref="D16:I16"/>
    <mergeCell ref="C15:I15"/>
    <mergeCell ref="B16:C16"/>
    <mergeCell ref="D25:I25"/>
    <mergeCell ref="B18:C18"/>
    <mergeCell ref="D19:I19"/>
    <mergeCell ref="B17:C17"/>
    <mergeCell ref="D17:I17"/>
    <mergeCell ref="D22:I22"/>
    <mergeCell ref="B23:C23"/>
    <mergeCell ref="B60:I60"/>
    <mergeCell ref="B43:C43"/>
    <mergeCell ref="D43:I43"/>
    <mergeCell ref="B59:I59"/>
    <mergeCell ref="B45:I45"/>
    <mergeCell ref="C54:I54"/>
    <mergeCell ref="C46:I46"/>
    <mergeCell ref="C48:I48"/>
    <mergeCell ref="C50:I50"/>
    <mergeCell ref="C49:I49"/>
    <mergeCell ref="C51:I51"/>
    <mergeCell ref="B44:I44"/>
    <mergeCell ref="C52:I52"/>
  </mergeCells>
  <hyperlinks>
    <hyperlink ref="C46" location="'1 macro mapping'!A1" display="1 macro-mapping"/>
    <hyperlink ref="C48" location="'2a subtemplate consolitation'!Print_Area" display="2 supplementary template on prudential consolidation (a-b)"/>
    <hyperlink ref="C48:G48" location="'2 sup_templates'!A1" display="2 supplementary templates"/>
    <hyperlink ref="C50:G50" location="'4 classification'!A1" display="4 classification of non-bank entities into and outside of economic functions (a-b)"/>
    <hyperlink ref="C51:G51" location="'5 risk metrics'!A1" display="5 risk metrics for classified entites"/>
    <hyperlink ref="C49:G49" location="'3 interconnectedness'!A1" display="3 interconnectedness"/>
    <hyperlink ref="C46:G46" location="'1 macro-mapping'!A1" display="1 macro-mapping"/>
    <hyperlink ref="C54:G54" location="'7a policy tools EF1'!A1" display="7 policy tools for classified entitles (a-e)"/>
    <hyperlink ref="C56" location="'9 Definitions'!A1" display="9 definitions"/>
    <hyperlink ref="C52:G52" location="'5 risk metrics'!A1" display="5 risk metrics for classified entites"/>
    <hyperlink ref="C52:I52" location="'6 innov &amp; adaptations'!A1" display="6 Innovations and adaptations"/>
    <hyperlink ref="C54:I54" location="'7a policy tools EF1'!A1" display="7(a-e) policy tools for classified entitles "/>
    <hyperlink ref="C53" location="'7 policy tools summary'!A1" display="7 policy tools summary"/>
    <hyperlink ref="C47" location="'1b fund flows'!A1" display="1b fund flows"/>
  </hyperlinks>
  <pageMargins left="0.70866141732283472" right="0.70866141732283472" top="0.74803149606299213" bottom="0.74803149606299213" header="0.31496062992125984" footer="0.31496062992125984"/>
  <pageSetup paperSize="8" scale="76" orientation="landscape" cellComments="asDisplayed" r:id="rId1"/>
  <headerFooter>
    <oddHeader>&amp;RConfidential when completed&amp;L&amp;"Times New Roman,Regular"&amp;12&amp;K000000Central Bank of Ireland - RESTRICTED</oddHeader>
    <oddFooter>&amp;C&amp;P of &amp;N</oddFooter>
    <evenHeader>&amp;L&amp;"Times New Roman,Regular"&amp;12&amp;K000000Central Bank of Ireland - RESTRICTED</evenHeader>
    <firstHeader>&amp;L&amp;"Times New Roman,Regular"&amp;12&amp;K000000Central Bank of Ireland - RESTRICTED</firstHeader>
  </headerFooter>
  <colBreaks count="1" manualBreakCount="1">
    <brk id="10" max="32" man="1"/>
  </colBreaks>
  <drawing r:id="rId2"/>
  <extLst>
    <ext xmlns:x14="http://schemas.microsoft.com/office/spreadsheetml/2009/9/main" uri="{CCE6A557-97BC-4b89-ADB6-D9C93CAAB3DF}">
      <x14:dataValidations xmlns:xm="http://schemas.microsoft.com/office/excel/2006/main" count="2">
        <x14:dataValidation type="list" operator="greaterThan" allowBlank="1" showErrorMessage="1" error="Please enter a non-negative whole number." promptTitle="For example" prompt="1,000 or 1,000,000 or 1,000,000,000">
          <x14:formula1>
            <xm:f>'FX rate'!$L$2:$L$7</xm:f>
          </x14:formula1>
          <xm:sqref>D35:I35</xm:sqref>
        </x14:dataValidation>
        <x14:dataValidation type="list" allowBlank="1" showInputMessage="1" showErrorMessage="1">
          <x14:formula1>
            <xm:f>'FX rate'!$O$2:$O$23</xm:f>
          </x14:formula1>
          <xm:sqref>D34:I34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pageSetUpPr autoPageBreaks="0" fitToPage="1"/>
  </sheetPr>
  <dimension ref="A1:XFB80"/>
  <sheetViews>
    <sheetView showGridLines="0" zoomScale="55" zoomScaleNormal="55" zoomScaleSheetLayoutView="85" workbookViewId="0">
      <selection activeCell="B56" sqref="B56"/>
    </sheetView>
  </sheetViews>
  <sheetFormatPr defaultColWidth="0" defaultRowHeight="14.25" customHeight="1" x14ac:dyDescent="0.3"/>
  <cols>
    <col min="1" max="1" width="3.58203125" style="237" customWidth="1"/>
    <col min="2" max="2" width="37.33203125" style="2" customWidth="1"/>
    <col min="3" max="3" width="8.58203125" style="2" customWidth="1"/>
    <col min="4" max="4" width="28.75" style="2" customWidth="1"/>
    <col min="5" max="5" width="29.75" style="2" customWidth="1"/>
    <col min="6" max="6" width="25.08203125" style="2" customWidth="1"/>
    <col min="7" max="7" width="73.58203125" style="2" customWidth="1"/>
    <col min="8" max="8" width="3.25" style="2" customWidth="1"/>
    <col min="9" max="9" width="6.75" style="2" customWidth="1"/>
    <col min="10" max="10" width="6.25" style="2" customWidth="1"/>
    <col min="11" max="16382" width="9" style="2" hidden="1"/>
    <col min="16383" max="16384" width="3.25" style="2" hidden="1"/>
  </cols>
  <sheetData>
    <row r="1" spans="1:10" s="232" customFormat="1" ht="14.25" customHeight="1" x14ac:dyDescent="0.25">
      <c r="A1" s="233"/>
      <c r="B1" s="234"/>
      <c r="C1" s="234"/>
      <c r="D1" s="234"/>
      <c r="E1" s="234"/>
      <c r="F1" s="234"/>
      <c r="G1" s="234"/>
      <c r="H1" s="234"/>
      <c r="I1" s="234"/>
    </row>
    <row r="2" spans="1:10" s="3" customFormat="1" ht="19.5" customHeight="1" x14ac:dyDescent="0.3">
      <c r="A2" s="237"/>
      <c r="B2" s="13" t="s">
        <v>463</v>
      </c>
      <c r="C2" s="13"/>
      <c r="D2" s="13"/>
      <c r="E2" s="13"/>
      <c r="F2" s="13"/>
      <c r="G2" s="13"/>
      <c r="H2" s="13"/>
      <c r="I2" s="13"/>
      <c r="J2" s="13"/>
    </row>
    <row r="3" spans="1:10" s="232" customFormat="1" ht="12" customHeight="1" x14ac:dyDescent="0.25">
      <c r="H3" s="234"/>
      <c r="I3" s="234"/>
    </row>
    <row r="4" spans="1:10" s="232" customFormat="1" ht="36" customHeight="1" x14ac:dyDescent="0.25">
      <c r="B4" s="2147" t="s">
        <v>1769</v>
      </c>
      <c r="C4" s="2147"/>
      <c r="D4" s="2147"/>
      <c r="E4" s="2147"/>
      <c r="F4" s="2147"/>
      <c r="G4" s="2147"/>
      <c r="H4" s="234"/>
      <c r="I4" s="234"/>
    </row>
    <row r="5" spans="1:10" s="232" customFormat="1" ht="12" customHeight="1" x14ac:dyDescent="0.3">
      <c r="B5" s="1372"/>
      <c r="H5" s="234"/>
      <c r="I5" s="234"/>
    </row>
    <row r="6" spans="1:10" s="232" customFormat="1" ht="93.75" customHeight="1" x14ac:dyDescent="0.25">
      <c r="B6" s="1397" t="s">
        <v>1088</v>
      </c>
      <c r="C6" s="1557" t="s">
        <v>1099</v>
      </c>
      <c r="D6" s="2136"/>
      <c r="E6" s="2137"/>
      <c r="F6" s="2137"/>
      <c r="G6" s="2137"/>
      <c r="H6" s="234"/>
      <c r="I6" s="234"/>
    </row>
    <row r="7" spans="1:10" s="232" customFormat="1" ht="93.75" customHeight="1" x14ac:dyDescent="0.25">
      <c r="B7" s="1397" t="s">
        <v>1089</v>
      </c>
      <c r="C7" s="1557" t="s">
        <v>1099</v>
      </c>
      <c r="D7" s="2137"/>
      <c r="E7" s="2137"/>
      <c r="F7" s="2137"/>
      <c r="G7" s="2137"/>
      <c r="H7" s="234"/>
      <c r="I7" s="234"/>
    </row>
    <row r="8" spans="1:10" s="232" customFormat="1" ht="93.75" customHeight="1" x14ac:dyDescent="0.25">
      <c r="B8" s="1397" t="s">
        <v>1090</v>
      </c>
      <c r="C8" s="1557" t="s">
        <v>1099</v>
      </c>
      <c r="D8" s="2138"/>
      <c r="E8" s="2138"/>
      <c r="F8" s="2138"/>
      <c r="G8" s="2138"/>
      <c r="H8" s="234"/>
      <c r="I8" s="234"/>
    </row>
    <row r="9" spans="1:10" s="232" customFormat="1" ht="93.75" customHeight="1" x14ac:dyDescent="0.25">
      <c r="B9" s="1397" t="s">
        <v>1092</v>
      </c>
      <c r="C9" s="1557" t="s">
        <v>1099</v>
      </c>
      <c r="D9" s="2139"/>
      <c r="E9" s="2140"/>
      <c r="F9" s="2140"/>
      <c r="G9" s="2141"/>
      <c r="H9" s="234"/>
      <c r="I9" s="234"/>
    </row>
    <row r="10" spans="1:10" s="232" customFormat="1" ht="93.75" customHeight="1" x14ac:dyDescent="0.25">
      <c r="B10" s="1397" t="s">
        <v>1091</v>
      </c>
      <c r="C10" s="1557" t="s">
        <v>1099</v>
      </c>
      <c r="D10" s="2142"/>
      <c r="E10" s="2143"/>
      <c r="F10" s="2143"/>
      <c r="G10" s="2144"/>
      <c r="H10" s="234"/>
      <c r="I10" s="234"/>
    </row>
    <row r="11" spans="1:10" s="232" customFormat="1" ht="93.75" customHeight="1" x14ac:dyDescent="0.25">
      <c r="B11" s="1555" t="s">
        <v>1559</v>
      </c>
      <c r="C11" s="1557" t="s">
        <v>1099</v>
      </c>
      <c r="D11" s="2145" t="s">
        <v>1560</v>
      </c>
      <c r="E11" s="2146"/>
      <c r="F11" s="2146"/>
      <c r="G11" s="2146"/>
      <c r="H11" s="234"/>
      <c r="I11" s="234"/>
    </row>
    <row r="12" spans="1:10" s="232" customFormat="1" ht="16.5" customHeight="1" x14ac:dyDescent="0.4">
      <c r="B12" s="1373"/>
      <c r="D12" s="1556"/>
      <c r="H12" s="234"/>
      <c r="I12" s="234"/>
    </row>
    <row r="13" spans="1:10" s="232" customFormat="1" ht="12" customHeight="1" x14ac:dyDescent="0.25">
      <c r="B13" s="1373"/>
      <c r="H13" s="234"/>
      <c r="I13" s="234"/>
    </row>
    <row r="14" spans="1:10" s="232" customFormat="1" ht="12" customHeight="1" x14ac:dyDescent="0.25">
      <c r="B14" s="1374" t="s">
        <v>1069</v>
      </c>
      <c r="H14" s="234"/>
      <c r="I14" s="234"/>
    </row>
    <row r="15" spans="1:10" s="232" customFormat="1" ht="12" customHeight="1" x14ac:dyDescent="0.25">
      <c r="B15" s="1373"/>
      <c r="H15" s="234"/>
      <c r="I15" s="234"/>
    </row>
    <row r="16" spans="1:10" s="232" customFormat="1" ht="12" customHeight="1" x14ac:dyDescent="0.3">
      <c r="B16" s="1373"/>
      <c r="G16" s="237"/>
      <c r="I16" s="234"/>
    </row>
    <row r="17" spans="2:38" s="232" customFormat="1" ht="12" customHeight="1" x14ac:dyDescent="0.3">
      <c r="B17" s="1373"/>
      <c r="G17" s="237"/>
      <c r="H17" s="237"/>
      <c r="I17" s="234"/>
    </row>
    <row r="18" spans="2:38" ht="14" x14ac:dyDescent="0.3">
      <c r="B18" s="977" t="s">
        <v>62</v>
      </c>
      <c r="C18" s="262"/>
      <c r="D18" s="237"/>
      <c r="E18" s="237"/>
      <c r="F18" s="237"/>
      <c r="G18" s="237" t="s">
        <v>830</v>
      </c>
      <c r="H18" s="1129"/>
      <c r="I18" s="264"/>
      <c r="J18" s="264"/>
    </row>
    <row r="19" spans="2:38" s="237" customFormat="1" ht="14" x14ac:dyDescent="0.3">
      <c r="B19" s="27"/>
      <c r="C19" s="261"/>
      <c r="D19" s="235"/>
      <c r="E19" s="262"/>
      <c r="F19" s="263"/>
      <c r="I19" s="264"/>
    </row>
    <row r="20" spans="2:38" s="237" customFormat="1" ht="14" x14ac:dyDescent="0.3">
      <c r="B20" s="261"/>
      <c r="C20" s="261"/>
      <c r="D20" s="235"/>
      <c r="E20" s="262"/>
      <c r="F20" s="263"/>
      <c r="I20" s="264"/>
    </row>
    <row r="21" spans="2:38" s="232" customFormat="1" ht="51" customHeight="1" x14ac:dyDescent="0.25">
      <c r="B21" s="2148" t="s">
        <v>1070</v>
      </c>
      <c r="C21" s="2148"/>
      <c r="D21" s="2148"/>
      <c r="E21" s="2148"/>
      <c r="F21" s="2148"/>
      <c r="G21" s="2148"/>
      <c r="H21" s="2148"/>
      <c r="I21" s="234"/>
      <c r="J21" s="234"/>
      <c r="L21" s="234"/>
      <c r="M21" s="234"/>
      <c r="N21" s="234"/>
      <c r="O21" s="234"/>
      <c r="P21" s="234"/>
      <c r="Q21" s="234"/>
      <c r="S21" s="234"/>
      <c r="T21" s="234"/>
      <c r="U21" s="234"/>
      <c r="V21" s="234"/>
      <c r="W21" s="234"/>
      <c r="X21" s="234"/>
      <c r="Z21" s="234"/>
      <c r="AA21" s="234"/>
      <c r="AB21" s="234"/>
      <c r="AC21" s="234"/>
      <c r="AD21" s="234"/>
      <c r="AE21" s="234"/>
      <c r="AG21" s="234"/>
      <c r="AH21" s="234"/>
      <c r="AI21" s="234"/>
      <c r="AJ21" s="234"/>
      <c r="AK21" s="234"/>
      <c r="AL21" s="234"/>
    </row>
    <row r="22" spans="2:38" s="232" customFormat="1" ht="12.5" x14ac:dyDescent="0.25">
      <c r="B22" s="2127"/>
      <c r="C22" s="2128"/>
      <c r="D22" s="2128"/>
      <c r="E22" s="2128"/>
      <c r="F22" s="2128"/>
      <c r="G22" s="2128"/>
      <c r="H22" s="2129"/>
      <c r="I22" s="234"/>
      <c r="J22" s="234"/>
      <c r="L22" s="234"/>
      <c r="M22" s="234"/>
      <c r="N22" s="234"/>
      <c r="O22" s="234"/>
      <c r="P22" s="234"/>
      <c r="Q22" s="234"/>
      <c r="S22" s="234"/>
      <c r="T22" s="234"/>
      <c r="U22" s="234"/>
      <c r="V22" s="234"/>
      <c r="W22" s="234"/>
      <c r="X22" s="234"/>
      <c r="Z22" s="234"/>
      <c r="AA22" s="234"/>
      <c r="AB22" s="234"/>
      <c r="AC22" s="234"/>
      <c r="AD22" s="234"/>
      <c r="AE22" s="234"/>
      <c r="AG22" s="234"/>
      <c r="AH22" s="234"/>
      <c r="AI22" s="234"/>
      <c r="AJ22" s="234"/>
      <c r="AK22" s="234"/>
      <c r="AL22" s="234"/>
    </row>
    <row r="23" spans="2:38" s="232" customFormat="1" ht="12.5" x14ac:dyDescent="0.25">
      <c r="B23" s="2130"/>
      <c r="C23" s="2131"/>
      <c r="D23" s="2131"/>
      <c r="E23" s="2131"/>
      <c r="F23" s="2131"/>
      <c r="G23" s="2131"/>
      <c r="H23" s="2132"/>
      <c r="I23" s="234"/>
      <c r="J23" s="234"/>
      <c r="L23" s="234"/>
      <c r="M23" s="234"/>
      <c r="N23" s="234"/>
      <c r="O23" s="234"/>
      <c r="P23" s="234"/>
      <c r="Q23" s="234"/>
      <c r="S23" s="234"/>
      <c r="T23" s="234"/>
      <c r="U23" s="234"/>
      <c r="V23" s="234"/>
      <c r="W23" s="234"/>
      <c r="X23" s="234"/>
      <c r="Z23" s="234"/>
      <c r="AA23" s="234"/>
      <c r="AB23" s="234"/>
      <c r="AC23" s="234"/>
      <c r="AD23" s="234"/>
      <c r="AE23" s="234"/>
      <c r="AG23" s="234"/>
      <c r="AH23" s="234"/>
      <c r="AI23" s="234"/>
      <c r="AJ23" s="234"/>
      <c r="AK23" s="234"/>
      <c r="AL23" s="234"/>
    </row>
    <row r="24" spans="2:38" s="232" customFormat="1" ht="12.5" x14ac:dyDescent="0.25">
      <c r="B24" s="2130"/>
      <c r="C24" s="2131"/>
      <c r="D24" s="2131"/>
      <c r="E24" s="2131"/>
      <c r="F24" s="2131"/>
      <c r="G24" s="2131"/>
      <c r="H24" s="2132"/>
      <c r="I24" s="234"/>
      <c r="J24" s="234"/>
      <c r="L24" s="234"/>
      <c r="M24" s="234"/>
      <c r="N24" s="234"/>
      <c r="O24" s="234"/>
      <c r="P24" s="234"/>
      <c r="Q24" s="234"/>
      <c r="S24" s="234"/>
      <c r="T24" s="234"/>
      <c r="U24" s="234"/>
      <c r="V24" s="234"/>
      <c r="W24" s="234"/>
      <c r="X24" s="234"/>
      <c r="Z24" s="234"/>
      <c r="AA24" s="234"/>
      <c r="AB24" s="234"/>
      <c r="AC24" s="234"/>
      <c r="AD24" s="234"/>
      <c r="AE24" s="234"/>
      <c r="AG24" s="234"/>
      <c r="AH24" s="234"/>
      <c r="AI24" s="234"/>
      <c r="AJ24" s="234"/>
      <c r="AK24" s="234"/>
      <c r="AL24" s="234"/>
    </row>
    <row r="25" spans="2:38" s="232" customFormat="1" ht="12.5" x14ac:dyDescent="0.25">
      <c r="B25" s="2130"/>
      <c r="C25" s="2131"/>
      <c r="D25" s="2131"/>
      <c r="E25" s="2131"/>
      <c r="F25" s="2131"/>
      <c r="G25" s="2131"/>
      <c r="H25" s="2132"/>
      <c r="I25" s="234"/>
      <c r="J25" s="234"/>
      <c r="L25" s="234"/>
      <c r="M25" s="234"/>
      <c r="N25" s="234"/>
      <c r="O25" s="234"/>
      <c r="P25" s="234"/>
      <c r="Q25" s="234"/>
      <c r="S25" s="234"/>
      <c r="T25" s="234"/>
      <c r="U25" s="234"/>
      <c r="V25" s="234"/>
      <c r="W25" s="234"/>
      <c r="X25" s="234"/>
      <c r="Z25" s="234"/>
      <c r="AA25" s="234"/>
      <c r="AB25" s="234"/>
      <c r="AC25" s="234"/>
      <c r="AD25" s="234"/>
      <c r="AE25" s="234"/>
      <c r="AG25" s="234"/>
      <c r="AH25" s="234"/>
      <c r="AI25" s="234"/>
      <c r="AJ25" s="234"/>
      <c r="AK25" s="234"/>
      <c r="AL25" s="234"/>
    </row>
    <row r="26" spans="2:38" s="232" customFormat="1" ht="12.5" x14ac:dyDescent="0.25">
      <c r="B26" s="2133"/>
      <c r="C26" s="2134"/>
      <c r="D26" s="2134"/>
      <c r="E26" s="2134"/>
      <c r="F26" s="2134"/>
      <c r="G26" s="2134"/>
      <c r="H26" s="2135"/>
      <c r="I26" s="234"/>
      <c r="J26" s="234"/>
      <c r="L26" s="234"/>
      <c r="M26" s="234"/>
      <c r="N26" s="234"/>
      <c r="O26" s="234"/>
      <c r="P26" s="234"/>
      <c r="Q26" s="234"/>
      <c r="S26" s="234"/>
      <c r="T26" s="234"/>
      <c r="U26" s="234"/>
      <c r="V26" s="234"/>
      <c r="W26" s="234"/>
      <c r="X26" s="234"/>
      <c r="Z26" s="234"/>
      <c r="AA26" s="234"/>
      <c r="AB26" s="234"/>
      <c r="AC26" s="234"/>
      <c r="AD26" s="234"/>
      <c r="AE26" s="234"/>
      <c r="AG26" s="234"/>
      <c r="AH26" s="234"/>
      <c r="AI26" s="234"/>
      <c r="AJ26" s="234"/>
      <c r="AK26" s="234"/>
      <c r="AL26" s="234"/>
    </row>
    <row r="27" spans="2:38" s="232" customFormat="1" ht="15" customHeight="1" x14ac:dyDescent="0.25">
      <c r="B27" s="260"/>
      <c r="C27" s="260"/>
      <c r="D27" s="238"/>
      <c r="E27" s="234"/>
      <c r="G27" s="234"/>
      <c r="H27" s="234"/>
      <c r="I27" s="234"/>
      <c r="J27" s="234"/>
      <c r="L27" s="234"/>
      <c r="M27" s="234"/>
      <c r="N27" s="234"/>
      <c r="O27" s="234"/>
      <c r="P27" s="234"/>
      <c r="Q27" s="234"/>
      <c r="S27" s="234"/>
      <c r="T27" s="234"/>
      <c r="U27" s="234"/>
      <c r="V27" s="234"/>
      <c r="W27" s="234"/>
      <c r="X27" s="234"/>
      <c r="Z27" s="234"/>
      <c r="AA27" s="234"/>
      <c r="AB27" s="234"/>
      <c r="AC27" s="234"/>
      <c r="AD27" s="234"/>
      <c r="AE27" s="234"/>
      <c r="AG27" s="234"/>
      <c r="AH27" s="234"/>
      <c r="AI27" s="234"/>
      <c r="AJ27" s="234"/>
      <c r="AK27" s="234"/>
      <c r="AL27" s="234"/>
    </row>
    <row r="28" spans="2:38" s="232" customFormat="1" ht="15" customHeight="1" x14ac:dyDescent="0.3">
      <c r="B28" s="1554" t="s">
        <v>1071</v>
      </c>
      <c r="C28" s="260"/>
      <c r="D28" s="238"/>
      <c r="E28" s="234"/>
      <c r="G28" s="234"/>
      <c r="H28" s="234"/>
      <c r="I28" s="264"/>
      <c r="J28" s="264"/>
      <c r="L28" s="234"/>
      <c r="M28" s="234"/>
      <c r="N28" s="234"/>
      <c r="O28" s="234"/>
      <c r="P28" s="234"/>
      <c r="Q28" s="234"/>
      <c r="S28" s="234"/>
      <c r="T28" s="234"/>
      <c r="U28" s="234"/>
      <c r="V28" s="234"/>
      <c r="W28" s="234"/>
      <c r="X28" s="234"/>
      <c r="Z28" s="234"/>
      <c r="AA28" s="234"/>
      <c r="AB28" s="234"/>
      <c r="AC28" s="234"/>
      <c r="AD28" s="234"/>
      <c r="AE28" s="234"/>
      <c r="AG28" s="234"/>
      <c r="AH28" s="234"/>
      <c r="AI28" s="234"/>
      <c r="AJ28" s="234"/>
      <c r="AK28" s="234"/>
      <c r="AL28" s="234"/>
    </row>
    <row r="29" spans="2:38" s="237" customFormat="1" ht="14" x14ac:dyDescent="0.3">
      <c r="B29" s="2127"/>
      <c r="C29" s="2128"/>
      <c r="D29" s="2128"/>
      <c r="E29" s="2128"/>
      <c r="F29" s="2128"/>
      <c r="G29" s="2128"/>
      <c r="H29" s="2129"/>
      <c r="I29" s="264"/>
      <c r="J29" s="264"/>
    </row>
    <row r="30" spans="2:38" ht="14" x14ac:dyDescent="0.3">
      <c r="B30" s="2130"/>
      <c r="C30" s="2131"/>
      <c r="D30" s="2131"/>
      <c r="E30" s="2131"/>
      <c r="F30" s="2131"/>
      <c r="G30" s="2131"/>
      <c r="H30" s="2132"/>
      <c r="I30" s="264"/>
      <c r="J30" s="264"/>
    </row>
    <row r="31" spans="2:38" ht="14" x14ac:dyDescent="0.3">
      <c r="B31" s="2130"/>
      <c r="C31" s="2131"/>
      <c r="D31" s="2131"/>
      <c r="E31" s="2131"/>
      <c r="F31" s="2131"/>
      <c r="G31" s="2131"/>
      <c r="H31" s="2132"/>
      <c r="I31" s="264"/>
      <c r="J31" s="264"/>
    </row>
    <row r="32" spans="2:38" ht="14" x14ac:dyDescent="0.3">
      <c r="B32" s="2130"/>
      <c r="C32" s="2131"/>
      <c r="D32" s="2131"/>
      <c r="E32" s="2131"/>
      <c r="F32" s="2131"/>
      <c r="G32" s="2131"/>
      <c r="H32" s="2132"/>
      <c r="I32" s="264"/>
      <c r="J32" s="264"/>
    </row>
    <row r="33" spans="1:38" ht="14" x14ac:dyDescent="0.3">
      <c r="B33" s="2133"/>
      <c r="C33" s="2134"/>
      <c r="D33" s="2134"/>
      <c r="E33" s="2134"/>
      <c r="F33" s="2134"/>
      <c r="G33" s="2134"/>
      <c r="H33" s="2135"/>
      <c r="I33" s="264"/>
      <c r="J33" s="264"/>
    </row>
    <row r="34" spans="1:38" ht="14" x14ac:dyDescent="0.3">
      <c r="B34" s="260"/>
      <c r="C34" s="260"/>
      <c r="D34" s="260"/>
      <c r="E34" s="260"/>
      <c r="F34" s="260"/>
      <c r="G34" s="260"/>
      <c r="H34" s="260"/>
      <c r="I34" s="264"/>
      <c r="J34" s="264"/>
    </row>
    <row r="35" spans="1:38" ht="14" x14ac:dyDescent="0.3">
      <c r="B35" s="1554" t="s">
        <v>1072</v>
      </c>
      <c r="C35" s="260"/>
      <c r="D35" s="238"/>
      <c r="E35" s="234"/>
      <c r="F35" s="232"/>
      <c r="G35" s="234"/>
      <c r="H35" s="234"/>
      <c r="I35" s="264"/>
      <c r="J35" s="264"/>
    </row>
    <row r="36" spans="1:38" ht="14" x14ac:dyDescent="0.3">
      <c r="B36" s="2127"/>
      <c r="C36" s="2128"/>
      <c r="D36" s="2128"/>
      <c r="E36" s="2128"/>
      <c r="F36" s="2128"/>
      <c r="G36" s="2128"/>
      <c r="H36" s="2129"/>
      <c r="I36" s="264"/>
      <c r="J36" s="264"/>
    </row>
    <row r="37" spans="1:38" ht="14" x14ac:dyDescent="0.3">
      <c r="B37" s="2130"/>
      <c r="C37" s="2131"/>
      <c r="D37" s="2131"/>
      <c r="E37" s="2131"/>
      <c r="F37" s="2131"/>
      <c r="G37" s="2131"/>
      <c r="H37" s="2132"/>
      <c r="I37" s="264"/>
      <c r="J37" s="264"/>
    </row>
    <row r="38" spans="1:38" ht="14" x14ac:dyDescent="0.3">
      <c r="B38" s="2130"/>
      <c r="C38" s="2131"/>
      <c r="D38" s="2131"/>
      <c r="E38" s="2131"/>
      <c r="F38" s="2131"/>
      <c r="G38" s="2131"/>
      <c r="H38" s="2132"/>
      <c r="I38" s="264"/>
      <c r="J38" s="264"/>
    </row>
    <row r="39" spans="1:38" ht="14" x14ac:dyDescent="0.3">
      <c r="B39" s="2130"/>
      <c r="C39" s="2131"/>
      <c r="D39" s="2131"/>
      <c r="E39" s="2131"/>
      <c r="F39" s="2131"/>
      <c r="G39" s="2131"/>
      <c r="H39" s="2132"/>
      <c r="I39" s="264"/>
      <c r="J39" s="264"/>
    </row>
    <row r="40" spans="1:38" ht="14" x14ac:dyDescent="0.3">
      <c r="B40" s="2133"/>
      <c r="C40" s="2134"/>
      <c r="D40" s="2134"/>
      <c r="E40" s="2134"/>
      <c r="F40" s="2134"/>
      <c r="G40" s="2134"/>
      <c r="H40" s="2135"/>
      <c r="I40" s="264"/>
      <c r="J40" s="264"/>
    </row>
    <row r="41" spans="1:38" ht="14" x14ac:dyDescent="0.3">
      <c r="B41" s="260"/>
      <c r="C41" s="260"/>
      <c r="D41" s="260"/>
      <c r="E41" s="260"/>
      <c r="F41" s="260"/>
      <c r="G41" s="260"/>
      <c r="H41" s="260"/>
      <c r="I41" s="264"/>
      <c r="J41" s="264"/>
    </row>
    <row r="42" spans="1:38" ht="14" x14ac:dyDescent="0.3">
      <c r="B42" s="1554" t="s">
        <v>1073</v>
      </c>
      <c r="C42" s="260"/>
      <c r="D42" s="260"/>
      <c r="E42" s="260"/>
      <c r="F42" s="260"/>
      <c r="G42" s="260"/>
      <c r="H42" s="260"/>
      <c r="I42" s="264"/>
      <c r="J42" s="264"/>
    </row>
    <row r="43" spans="1:38" ht="14" x14ac:dyDescent="0.3">
      <c r="B43" s="2127"/>
      <c r="C43" s="2128"/>
      <c r="D43" s="2128"/>
      <c r="E43" s="2128"/>
      <c r="F43" s="2128"/>
      <c r="G43" s="2128"/>
      <c r="H43" s="2129"/>
      <c r="I43" s="264"/>
      <c r="J43" s="264"/>
    </row>
    <row r="44" spans="1:38" s="237" customFormat="1" ht="14" x14ac:dyDescent="0.3">
      <c r="A44" s="235"/>
      <c r="B44" s="2130"/>
      <c r="C44" s="2131"/>
      <c r="D44" s="2131"/>
      <c r="E44" s="2131"/>
      <c r="F44" s="2131"/>
      <c r="G44" s="2131"/>
      <c r="H44" s="2132"/>
      <c r="I44" s="264"/>
      <c r="J44" s="264"/>
    </row>
    <row r="45" spans="1:38" s="237" customFormat="1" ht="14" x14ac:dyDescent="0.3">
      <c r="A45" s="235"/>
      <c r="B45" s="2130"/>
      <c r="C45" s="2131"/>
      <c r="D45" s="2131"/>
      <c r="E45" s="2131"/>
      <c r="F45" s="2131"/>
      <c r="G45" s="2131"/>
      <c r="H45" s="2132"/>
      <c r="I45" s="264"/>
      <c r="J45" s="264"/>
    </row>
    <row r="46" spans="1:38" s="232" customFormat="1" ht="15" customHeight="1" x14ac:dyDescent="0.3">
      <c r="B46" s="2130"/>
      <c r="C46" s="2131"/>
      <c r="D46" s="2131"/>
      <c r="E46" s="2131"/>
      <c r="F46" s="2131"/>
      <c r="G46" s="2131"/>
      <c r="H46" s="2132"/>
      <c r="I46" s="264"/>
      <c r="J46" s="264"/>
      <c r="L46" s="234"/>
      <c r="M46" s="234"/>
      <c r="N46" s="234"/>
      <c r="O46" s="234"/>
      <c r="P46" s="234"/>
      <c r="Q46" s="234"/>
      <c r="S46" s="234"/>
      <c r="T46" s="234"/>
      <c r="U46" s="234"/>
      <c r="V46" s="234"/>
      <c r="W46" s="234"/>
      <c r="X46" s="234"/>
      <c r="Z46" s="234"/>
      <c r="AA46" s="234"/>
      <c r="AB46" s="234"/>
      <c r="AC46" s="234"/>
      <c r="AD46" s="234"/>
      <c r="AE46" s="234"/>
      <c r="AG46" s="234"/>
      <c r="AH46" s="234"/>
      <c r="AI46" s="234"/>
      <c r="AJ46" s="234"/>
      <c r="AK46" s="234"/>
      <c r="AL46" s="234"/>
    </row>
    <row r="47" spans="1:38" s="237" customFormat="1" ht="14" x14ac:dyDescent="0.3">
      <c r="B47" s="2133"/>
      <c r="C47" s="2134"/>
      <c r="D47" s="2134"/>
      <c r="E47" s="2134"/>
      <c r="F47" s="2134"/>
      <c r="G47" s="2134"/>
      <c r="H47" s="2135"/>
      <c r="I47" s="264"/>
      <c r="J47" s="264"/>
    </row>
    <row r="48" spans="1:38" ht="14" x14ac:dyDescent="0.3">
      <c r="B48" s="293"/>
      <c r="C48" s="293"/>
      <c r="D48" s="293"/>
      <c r="E48" s="293"/>
      <c r="F48" s="293"/>
      <c r="G48" s="293"/>
      <c r="H48" s="293"/>
      <c r="I48" s="264"/>
      <c r="J48" s="264"/>
    </row>
    <row r="49" spans="1:64" ht="14" x14ac:dyDescent="0.3">
      <c r="B49" s="1554" t="s">
        <v>1074</v>
      </c>
      <c r="C49" s="293"/>
      <c r="D49" s="293"/>
      <c r="E49" s="293"/>
      <c r="F49" s="293"/>
      <c r="G49" s="293"/>
      <c r="H49" s="293"/>
      <c r="I49" s="264"/>
      <c r="J49" s="264"/>
    </row>
    <row r="50" spans="1:64" s="3" customFormat="1" ht="14" x14ac:dyDescent="0.3">
      <c r="A50" s="237"/>
      <c r="B50" s="2127"/>
      <c r="C50" s="2128"/>
      <c r="D50" s="2128"/>
      <c r="E50" s="2128"/>
      <c r="F50" s="2128"/>
      <c r="G50" s="2128"/>
      <c r="H50" s="2129"/>
      <c r="I50" s="264"/>
      <c r="J50" s="264"/>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351"/>
      <c r="AI50" s="237"/>
      <c r="AJ50" s="237"/>
      <c r="AK50" s="235"/>
      <c r="AO50" s="20"/>
      <c r="AP50" s="41"/>
      <c r="AR50" s="41"/>
      <c r="AT50" s="41"/>
      <c r="AV50" s="41"/>
    </row>
    <row r="51" spans="1:64" s="21" customFormat="1" ht="15.75" customHeight="1" x14ac:dyDescent="0.3">
      <c r="A51" s="295"/>
      <c r="B51" s="2130"/>
      <c r="C51" s="2131"/>
      <c r="D51" s="2131"/>
      <c r="E51" s="2131"/>
      <c r="F51" s="2131"/>
      <c r="G51" s="2131"/>
      <c r="H51" s="2132"/>
      <c r="I51" s="264"/>
      <c r="J51" s="264"/>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352"/>
      <c r="AI51" s="293"/>
      <c r="AJ51" s="293"/>
      <c r="AK51" s="293"/>
      <c r="AL51" s="22"/>
      <c r="AO51" s="56"/>
      <c r="AP51" s="42"/>
      <c r="AR51" s="42"/>
      <c r="AT51" s="42"/>
      <c r="AV51" s="42"/>
    </row>
    <row r="52" spans="1:64" s="3" customFormat="1" ht="14.25" customHeight="1" x14ac:dyDescent="0.3">
      <c r="A52" s="237"/>
      <c r="B52" s="2130"/>
      <c r="C52" s="2131"/>
      <c r="D52" s="2131"/>
      <c r="E52" s="2131"/>
      <c r="F52" s="2131"/>
      <c r="G52" s="2131"/>
      <c r="H52" s="2132"/>
      <c r="I52" s="264"/>
      <c r="J52" s="264"/>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353"/>
      <c r="AI52" s="292"/>
      <c r="AJ52" s="292"/>
      <c r="AK52" s="354"/>
      <c r="AL52" s="29"/>
      <c r="AM52" s="29"/>
      <c r="AN52" s="29"/>
      <c r="AO52" s="57"/>
      <c r="AP52" s="41"/>
      <c r="AR52" s="41"/>
      <c r="AS52" s="29"/>
      <c r="AT52" s="36"/>
      <c r="AU52" s="29"/>
      <c r="AV52" s="36"/>
      <c r="AW52" s="29"/>
    </row>
    <row r="53" spans="1:64" s="237" customFormat="1" ht="14" x14ac:dyDescent="0.3">
      <c r="A53" s="235"/>
      <c r="B53" s="2130"/>
      <c r="C53" s="2131"/>
      <c r="D53" s="2131"/>
      <c r="E53" s="2131"/>
      <c r="F53" s="2131"/>
      <c r="G53" s="2131"/>
      <c r="H53" s="2132"/>
      <c r="I53" s="264"/>
      <c r="J53" s="264"/>
    </row>
    <row r="54" spans="1:64" ht="14.25" customHeight="1" x14ac:dyDescent="0.3">
      <c r="B54" s="2133"/>
      <c r="C54" s="2134"/>
      <c r="D54" s="2134"/>
      <c r="E54" s="2134"/>
      <c r="F54" s="2134"/>
      <c r="G54" s="2134"/>
      <c r="H54" s="2135"/>
      <c r="I54" s="264"/>
      <c r="J54" s="264"/>
    </row>
    <row r="55" spans="1:64" ht="14.25" customHeight="1" x14ac:dyDescent="0.3">
      <c r="B55" s="293"/>
      <c r="C55" s="293"/>
      <c r="D55" s="293"/>
      <c r="E55" s="293"/>
      <c r="F55" s="293"/>
      <c r="G55" s="293"/>
      <c r="H55" s="293"/>
      <c r="I55" s="264"/>
      <c r="J55" s="264"/>
    </row>
    <row r="56" spans="1:64" ht="14.25" customHeight="1" x14ac:dyDescent="0.3">
      <c r="B56" s="1554" t="s">
        <v>1075</v>
      </c>
      <c r="C56" s="293"/>
      <c r="D56" s="293"/>
      <c r="E56" s="293"/>
      <c r="F56" s="293"/>
      <c r="G56" s="293"/>
      <c r="H56" s="293"/>
      <c r="I56" s="264"/>
      <c r="J56" s="264"/>
    </row>
    <row r="57" spans="1:64" ht="14.25" customHeight="1" x14ac:dyDescent="0.3">
      <c r="B57" s="2127"/>
      <c r="C57" s="2128"/>
      <c r="D57" s="2128"/>
      <c r="E57" s="2128"/>
      <c r="F57" s="2128"/>
      <c r="G57" s="2128"/>
      <c r="H57" s="2129"/>
      <c r="I57" s="264"/>
      <c r="J57" s="264"/>
    </row>
    <row r="58" spans="1:64" ht="14.25" customHeight="1" x14ac:dyDescent="0.3">
      <c r="B58" s="2130"/>
      <c r="C58" s="2131"/>
      <c r="D58" s="2131"/>
      <c r="E58" s="2131"/>
      <c r="F58" s="2131"/>
      <c r="G58" s="2131"/>
      <c r="H58" s="2132"/>
      <c r="I58" s="264"/>
      <c r="J58" s="264"/>
    </row>
    <row r="59" spans="1:64" ht="14" x14ac:dyDescent="0.3">
      <c r="B59" s="2130"/>
      <c r="C59" s="2131"/>
      <c r="D59" s="2131"/>
      <c r="E59" s="2131"/>
      <c r="F59" s="2131"/>
      <c r="G59" s="2131"/>
      <c r="H59" s="2132"/>
      <c r="I59" s="264"/>
      <c r="J59" s="264"/>
    </row>
    <row r="60" spans="1:64" ht="14" x14ac:dyDescent="0.3">
      <c r="B60" s="2130"/>
      <c r="C60" s="2131"/>
      <c r="D60" s="2131"/>
      <c r="E60" s="2131"/>
      <c r="F60" s="2131"/>
      <c r="G60" s="2131"/>
      <c r="H60" s="2132"/>
      <c r="I60" s="264"/>
      <c r="J60" s="264"/>
    </row>
    <row r="61" spans="1:64" s="237" customFormat="1" ht="14" x14ac:dyDescent="0.3">
      <c r="B61" s="2133"/>
      <c r="C61" s="2134"/>
      <c r="D61" s="2134"/>
      <c r="E61" s="2134"/>
      <c r="F61" s="2134"/>
      <c r="G61" s="2134"/>
      <c r="H61" s="2135"/>
      <c r="I61" s="264"/>
      <c r="J61" s="264"/>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1:64" s="237" customFormat="1" ht="14" x14ac:dyDescent="0.3">
      <c r="B62" s="293"/>
      <c r="C62" s="293"/>
      <c r="D62" s="293"/>
      <c r="E62" s="293"/>
      <c r="F62" s="293"/>
      <c r="G62" s="293"/>
      <c r="H62" s="293"/>
      <c r="I62" s="264"/>
      <c r="J62" s="264"/>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row>
    <row r="63" spans="1:64" s="237" customFormat="1" ht="14" x14ac:dyDescent="0.3">
      <c r="B63" s="293"/>
      <c r="C63" s="293"/>
      <c r="D63" s="293"/>
      <c r="E63" s="293"/>
      <c r="F63" s="293"/>
      <c r="G63" s="293"/>
      <c r="H63" s="293"/>
      <c r="I63" s="264"/>
      <c r="J63" s="264"/>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row>
    <row r="64" spans="1:64" s="237" customFormat="1" ht="14" x14ac:dyDescent="0.3">
      <c r="B64" s="293"/>
      <c r="C64" s="293"/>
      <c r="D64" s="293"/>
      <c r="E64" s="293"/>
      <c r="F64" s="293"/>
      <c r="G64" s="293"/>
      <c r="H64" s="293"/>
      <c r="I64" s="264"/>
      <c r="J64" s="264"/>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row>
    <row r="65" spans="2:64" s="237" customFormat="1" ht="14" x14ac:dyDescent="0.3">
      <c r="B65" s="293"/>
      <c r="C65" s="293"/>
      <c r="D65" s="293"/>
      <c r="E65" s="293"/>
      <c r="F65" s="293"/>
      <c r="G65" s="293"/>
      <c r="H65" s="293"/>
      <c r="I65" s="264"/>
      <c r="J65" s="264"/>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2:64" s="237" customFormat="1" ht="14" x14ac:dyDescent="0.3">
      <c r="B66" s="293"/>
      <c r="C66" s="293"/>
      <c r="D66" s="293"/>
      <c r="E66" s="293"/>
      <c r="F66" s="293"/>
      <c r="G66" s="293"/>
      <c r="H66" s="293"/>
      <c r="I66" s="264"/>
      <c r="J66" s="264"/>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2:64" s="237" customFormat="1" ht="14" x14ac:dyDescent="0.3">
      <c r="B67" s="293"/>
      <c r="C67" s="293"/>
      <c r="D67" s="293"/>
      <c r="E67" s="293"/>
      <c r="F67" s="293"/>
      <c r="G67" s="293"/>
      <c r="H67" s="293"/>
      <c r="I67" s="264"/>
      <c r="J67" s="264"/>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2:64" s="237" customFormat="1" ht="14" x14ac:dyDescent="0.3">
      <c r="B68" s="293"/>
      <c r="C68" s="293"/>
      <c r="D68" s="293"/>
      <c r="E68" s="293"/>
      <c r="F68" s="293"/>
      <c r="G68" s="293"/>
      <c r="H68" s="293"/>
      <c r="I68" s="264"/>
      <c r="J68" s="264"/>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2:64" s="237" customFormat="1" ht="14" x14ac:dyDescent="0.3">
      <c r="B69" s="293"/>
      <c r="C69" s="293"/>
      <c r="D69" s="293"/>
      <c r="E69" s="293"/>
      <c r="F69" s="293"/>
      <c r="G69" s="293"/>
      <c r="H69" s="293"/>
      <c r="I69" s="264"/>
      <c r="J69" s="264"/>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2:64" s="237" customFormat="1" ht="14" x14ac:dyDescent="0.3">
      <c r="B70" s="293"/>
      <c r="C70" s="293"/>
      <c r="D70" s="293"/>
      <c r="E70" s="293"/>
      <c r="F70" s="293"/>
      <c r="G70" s="293"/>
      <c r="H70" s="293"/>
      <c r="I70" s="264"/>
      <c r="J70" s="264"/>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2:64" s="237" customFormat="1" ht="14" x14ac:dyDescent="0.3">
      <c r="B71" s="293"/>
      <c r="C71" s="293"/>
      <c r="D71" s="293"/>
      <c r="E71" s="293"/>
      <c r="F71" s="293"/>
      <c r="G71" s="293"/>
      <c r="H71" s="293"/>
      <c r="I71" s="264"/>
      <c r="J71" s="264"/>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row>
    <row r="72" spans="2:64" s="237" customFormat="1" ht="14" x14ac:dyDescent="0.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row>
    <row r="73" spans="2:64" s="237" customFormat="1" ht="14" x14ac:dyDescent="0.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row r="74" spans="2:64" s="237" customFormat="1" ht="14" x14ac:dyDescent="0.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row>
    <row r="75" spans="2:64" s="237" customFormat="1" ht="14" x14ac:dyDescent="0.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row>
    <row r="76" spans="2:64" s="237" customFormat="1" ht="14" x14ac:dyDescent="0.3">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2:64" s="237" customFormat="1" ht="14" x14ac:dyDescent="0.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2:64" s="237" customFormat="1" ht="14" x14ac:dyDescent="0.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2:64" s="237" customFormat="1" ht="14" x14ac:dyDescent="0.3">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2:64" s="237" customFormat="1" ht="14" x14ac:dyDescent="0.3">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sheetData>
  <sheetProtection algorithmName="SHA-512" hashValue="9w5F2EVih7SeT2t3wotPuuG2vVayLpK/nO8sCXazPSDATH3BueFQLkuPYRgIo4J8QhkNUy/+QcvvvUbOM7qEhQ==" saltValue="HIJ+e8mEv1pW9iudL2wqNg==" spinCount="100000" sheet="1" formatCells="0" formatColumns="0" formatRows="0" insertHyperlinks="0"/>
  <mergeCells count="14">
    <mergeCell ref="B4:G4"/>
    <mergeCell ref="B21:H21"/>
    <mergeCell ref="B22:H26"/>
    <mergeCell ref="B29:H33"/>
    <mergeCell ref="B43:H47"/>
    <mergeCell ref="B50:H54"/>
    <mergeCell ref="B57:H61"/>
    <mergeCell ref="B36:H40"/>
    <mergeCell ref="D6:G6"/>
    <mergeCell ref="D7:G7"/>
    <mergeCell ref="D8:G8"/>
    <mergeCell ref="D9:G9"/>
    <mergeCell ref="D10:G10"/>
    <mergeCell ref="D11:G11"/>
  </mergeCells>
  <pageMargins left="0.70866141732283472" right="0.70866141732283472" top="0.74803149606299213" bottom="0.74803149606299213" header="0.31496062992125984" footer="0.31496062992125984"/>
  <pageSetup paperSize="8" scale="44" orientation="landscape" cellComments="asDisplayed" r:id="rId1"/>
  <headerFooter>
    <oddHeader>&amp;RConfidential when completed&amp;L&amp;"Times New Roman,Regular"&amp;12&amp;K000000Central Bank of Ireland - RESTRICTED</oddHeader>
    <oddFooter>&amp;C&amp;P of &amp;N</oddFooter>
    <evenHeader>&amp;L&amp;"Times New Roman,Regular"&amp;12&amp;K000000Central Bank of Ireland - RESTRICTED</evenHeader>
    <firstHeader>&amp;L&amp;"Times New Roman,Regular"&amp;12&amp;K000000Central Bank of Ireland - RESTRICTED</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'risk metrics options'!$C$1:$C$3</xm:f>
          </x14:formula1>
          <xm:sqref>C6:C11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C10"/>
  <sheetViews>
    <sheetView workbookViewId="0">
      <selection activeCell="D9" sqref="D9"/>
    </sheetView>
  </sheetViews>
  <sheetFormatPr defaultRowHeight="14" x14ac:dyDescent="0.3"/>
  <sheetData>
    <row r="1" spans="1:3" s="997" customFormat="1" x14ac:dyDescent="0.3">
      <c r="A1" s="997" t="s">
        <v>1099</v>
      </c>
      <c r="C1" s="997" t="s">
        <v>1099</v>
      </c>
    </row>
    <row r="2" spans="1:3" ht="14.5" x14ac:dyDescent="0.35">
      <c r="A2" t="s">
        <v>50</v>
      </c>
      <c r="C2" s="1317" t="s">
        <v>381</v>
      </c>
    </row>
    <row r="3" spans="1:3" ht="14.5" x14ac:dyDescent="0.35">
      <c r="A3" t="s">
        <v>1066</v>
      </c>
      <c r="C3" s="1317" t="s">
        <v>378</v>
      </c>
    </row>
    <row r="7" spans="1:3" x14ac:dyDescent="0.3">
      <c r="A7" t="s">
        <v>1788</v>
      </c>
    </row>
    <row r="8" spans="1:3" x14ac:dyDescent="0.3">
      <c r="A8" t="s">
        <v>67</v>
      </c>
    </row>
    <row r="9" spans="1:3" x14ac:dyDescent="0.3">
      <c r="A9" t="s">
        <v>1784</v>
      </c>
    </row>
    <row r="10" spans="1:3" x14ac:dyDescent="0.3">
      <c r="A10" t="s">
        <v>472</v>
      </c>
    </row>
  </sheetData>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5"/>
  <sheetViews>
    <sheetView workbookViewId="0">
      <selection activeCell="E14" sqref="E14"/>
    </sheetView>
  </sheetViews>
  <sheetFormatPr defaultRowHeight="14" x14ac:dyDescent="0.3"/>
  <cols>
    <col min="3" max="4" width="31.58203125" customWidth="1"/>
  </cols>
  <sheetData>
    <row r="1" spans="1:38" s="232" customFormat="1" ht="14.25" customHeight="1" x14ac:dyDescent="0.25">
      <c r="A1" s="233"/>
      <c r="B1" s="234"/>
      <c r="C1" s="234"/>
      <c r="D1" s="234"/>
      <c r="E1" s="234"/>
      <c r="F1" s="234"/>
      <c r="G1" s="234"/>
      <c r="H1" s="234"/>
      <c r="I1" s="234"/>
      <c r="J1" s="234"/>
      <c r="K1" s="234"/>
    </row>
    <row r="2" spans="1:38" s="3" customFormat="1" ht="19.5" customHeight="1" x14ac:dyDescent="0.3">
      <c r="A2" s="235"/>
      <c r="B2" s="13" t="s">
        <v>1548</v>
      </c>
      <c r="C2" s="13"/>
      <c r="D2" s="13"/>
      <c r="E2" s="13"/>
      <c r="F2" s="342"/>
      <c r="G2" s="342"/>
      <c r="H2" s="342"/>
      <c r="I2" s="13"/>
      <c r="J2" s="13"/>
      <c r="K2" s="13"/>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row>
    <row r="3" spans="1:38" x14ac:dyDescent="0.3">
      <c r="A3" s="232"/>
      <c r="B3" s="232"/>
      <c r="C3" s="232"/>
      <c r="D3" s="232"/>
      <c r="E3" s="232"/>
      <c r="F3" s="232"/>
      <c r="G3" s="232"/>
      <c r="H3" s="235"/>
      <c r="I3" s="235"/>
      <c r="J3" s="235"/>
      <c r="K3" s="235"/>
      <c r="L3" s="235"/>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row>
    <row r="4" spans="1:38" s="997" customFormat="1" x14ac:dyDescent="0.3">
      <c r="A4" s="232"/>
      <c r="B4" s="2161" t="s">
        <v>1550</v>
      </c>
      <c r="C4" s="2161"/>
      <c r="D4" s="2161"/>
      <c r="E4" s="2161"/>
      <c r="F4" s="2161"/>
      <c r="G4" s="2161"/>
      <c r="H4" s="2161"/>
      <c r="I4" s="2161"/>
      <c r="J4" s="2161"/>
      <c r="K4" s="2161"/>
      <c r="L4" s="2161"/>
      <c r="M4" s="2161"/>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row>
    <row r="5" spans="1:38" s="997" customFormat="1" x14ac:dyDescent="0.3">
      <c r="A5" s="232"/>
      <c r="B5" s="232"/>
      <c r="C5" s="232"/>
      <c r="D5" s="232"/>
      <c r="E5" s="232"/>
      <c r="F5" s="232"/>
      <c r="G5" s="232"/>
      <c r="H5" s="235"/>
      <c r="I5" s="235"/>
      <c r="J5" s="235"/>
      <c r="K5" s="235"/>
      <c r="L5" s="235"/>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row>
    <row r="6" spans="1:38" ht="41.5" customHeight="1" x14ac:dyDescent="0.3">
      <c r="A6" s="235"/>
      <c r="B6" s="1465"/>
      <c r="C6" s="1468" t="s">
        <v>1727</v>
      </c>
      <c r="D6" s="1469" t="s">
        <v>1546</v>
      </c>
      <c r="E6" s="235"/>
      <c r="F6" s="235"/>
      <c r="G6" s="235"/>
      <c r="H6" s="235"/>
      <c r="I6" s="235"/>
      <c r="J6" s="235"/>
      <c r="K6" s="235"/>
      <c r="L6" s="235"/>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row>
    <row r="7" spans="1:38" x14ac:dyDescent="0.3">
      <c r="A7" s="235"/>
      <c r="B7" s="1466" t="s">
        <v>52</v>
      </c>
      <c r="C7" s="1646"/>
      <c r="D7" s="1462"/>
      <c r="E7" s="235"/>
      <c r="F7" s="235"/>
      <c r="G7" s="235"/>
      <c r="H7" s="235"/>
      <c r="I7" s="235"/>
      <c r="J7" s="235"/>
      <c r="K7" s="235"/>
      <c r="L7" s="235"/>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row>
    <row r="8" spans="1:38" x14ac:dyDescent="0.3">
      <c r="A8" s="235"/>
      <c r="B8" s="1466" t="s">
        <v>53</v>
      </c>
      <c r="C8" s="1646"/>
      <c r="D8" s="1462"/>
      <c r="E8" s="235"/>
      <c r="F8" s="235"/>
      <c r="G8" s="235"/>
      <c r="H8" s="235"/>
      <c r="I8" s="235"/>
      <c r="J8" s="235"/>
      <c r="K8" s="235"/>
      <c r="L8" s="235"/>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row>
    <row r="9" spans="1:38" x14ac:dyDescent="0.3">
      <c r="A9" s="235"/>
      <c r="B9" s="1466" t="s">
        <v>54</v>
      </c>
      <c r="C9" s="1646"/>
      <c r="D9" s="1462"/>
      <c r="E9" s="235"/>
      <c r="F9" s="235"/>
      <c r="G9" s="235"/>
      <c r="H9" s="235"/>
      <c r="I9" s="235"/>
      <c r="J9" s="235"/>
      <c r="K9" s="235"/>
      <c r="L9" s="235"/>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row>
    <row r="10" spans="1:38" x14ac:dyDescent="0.3">
      <c r="A10" s="235"/>
      <c r="B10" s="1466" t="s">
        <v>55</v>
      </c>
      <c r="C10" s="1646"/>
      <c r="D10" s="1462"/>
      <c r="E10" s="235"/>
      <c r="F10" s="235"/>
      <c r="G10" s="235"/>
      <c r="H10" s="235"/>
      <c r="I10" s="235"/>
      <c r="J10" s="235"/>
      <c r="K10" s="235"/>
      <c r="L10" s="235"/>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row>
    <row r="11" spans="1:38" x14ac:dyDescent="0.3">
      <c r="A11" s="232"/>
      <c r="B11" s="1467" t="s">
        <v>56</v>
      </c>
      <c r="C11" s="1463"/>
      <c r="D11" s="1464"/>
      <c r="E11" s="232"/>
      <c r="F11" s="235"/>
      <c r="G11" s="235"/>
      <c r="H11" s="235"/>
      <c r="I11" s="235"/>
      <c r="J11" s="235"/>
      <c r="K11" s="235"/>
      <c r="L11" s="235"/>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row>
    <row r="12" spans="1:38" x14ac:dyDescent="0.3">
      <c r="A12" s="232"/>
      <c r="B12" s="232"/>
      <c r="C12" s="232"/>
      <c r="D12" s="232"/>
      <c r="E12" s="232"/>
      <c r="F12" s="235"/>
      <c r="G12" s="235"/>
      <c r="H12" s="235"/>
      <c r="I12" s="235"/>
      <c r="J12" s="235"/>
      <c r="K12" s="235"/>
      <c r="L12" s="235"/>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row>
    <row r="13" spans="1:38" x14ac:dyDescent="0.3">
      <c r="A13" s="232"/>
      <c r="B13" s="232"/>
      <c r="C13" s="232"/>
      <c r="D13" s="232"/>
      <c r="E13" s="232"/>
      <c r="F13" s="235"/>
      <c r="G13" s="235"/>
      <c r="H13" s="235"/>
      <c r="I13" s="235"/>
      <c r="J13" s="235"/>
      <c r="K13" s="235"/>
      <c r="L13" s="235"/>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row>
    <row r="14" spans="1:38" ht="32.5" customHeight="1" x14ac:dyDescent="0.3">
      <c r="A14" s="235"/>
      <c r="B14" s="2158" t="s">
        <v>1547</v>
      </c>
      <c r="C14" s="2159"/>
      <c r="D14" s="2160"/>
      <c r="E14" s="235"/>
      <c r="F14" s="235"/>
      <c r="G14" s="235"/>
      <c r="H14" s="235"/>
      <c r="I14" s="235"/>
      <c r="J14" s="235"/>
      <c r="K14" s="235"/>
      <c r="L14" s="235"/>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row>
    <row r="15" spans="1:38" x14ac:dyDescent="0.3">
      <c r="A15" s="235"/>
      <c r="B15" s="2149"/>
      <c r="C15" s="2150"/>
      <c r="D15" s="2151"/>
      <c r="E15" s="235"/>
      <c r="F15" s="235"/>
      <c r="G15" s="235"/>
      <c r="H15" s="235"/>
      <c r="I15" s="235"/>
      <c r="J15" s="235"/>
      <c r="K15" s="235"/>
      <c r="L15" s="235"/>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row>
    <row r="16" spans="1:38" x14ac:dyDescent="0.3">
      <c r="A16" s="235"/>
      <c r="B16" s="2152"/>
      <c r="C16" s="2153"/>
      <c r="D16" s="2154"/>
      <c r="E16" s="235"/>
      <c r="F16" s="235"/>
      <c r="G16" s="235"/>
      <c r="H16" s="235"/>
      <c r="I16" s="235"/>
      <c r="J16" s="235"/>
      <c r="K16" s="235"/>
      <c r="L16" s="235"/>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row>
    <row r="17" spans="1:38" x14ac:dyDescent="0.3">
      <c r="A17" s="235"/>
      <c r="B17" s="2152"/>
      <c r="C17" s="2153"/>
      <c r="D17" s="2154"/>
      <c r="E17" s="235"/>
      <c r="F17" s="235"/>
      <c r="G17" s="235"/>
      <c r="H17" s="235"/>
      <c r="I17" s="235"/>
      <c r="J17" s="235"/>
      <c r="K17" s="235"/>
      <c r="L17" s="235"/>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row>
    <row r="18" spans="1:38" x14ac:dyDescent="0.3">
      <c r="A18" s="235"/>
      <c r="B18" s="2152"/>
      <c r="C18" s="2153"/>
      <c r="D18" s="2154"/>
      <c r="E18" s="235"/>
      <c r="F18" s="235"/>
      <c r="G18" s="235"/>
      <c r="H18" s="235"/>
      <c r="I18" s="235"/>
      <c r="J18" s="235"/>
      <c r="K18" s="235"/>
      <c r="L18" s="235"/>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row>
    <row r="19" spans="1:38" x14ac:dyDescent="0.3">
      <c r="A19" s="235"/>
      <c r="B19" s="2152"/>
      <c r="C19" s="2153"/>
      <c r="D19" s="2154"/>
      <c r="E19" s="235"/>
      <c r="F19" s="235"/>
      <c r="G19" s="235"/>
      <c r="H19" s="235"/>
      <c r="I19" s="235"/>
      <c r="J19" s="235"/>
      <c r="K19" s="235"/>
      <c r="L19" s="235"/>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row>
    <row r="20" spans="1:38" x14ac:dyDescent="0.3">
      <c r="A20" s="235"/>
      <c r="B20" s="2152"/>
      <c r="C20" s="2153"/>
      <c r="D20" s="2154"/>
      <c r="E20" s="235"/>
      <c r="F20" s="235"/>
      <c r="G20" s="235"/>
      <c r="H20" s="235"/>
      <c r="I20" s="235"/>
      <c r="J20" s="235"/>
      <c r="K20" s="235"/>
      <c r="L20" s="235"/>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row>
    <row r="21" spans="1:38" x14ac:dyDescent="0.3">
      <c r="A21" s="235"/>
      <c r="B21" s="2152"/>
      <c r="C21" s="2153"/>
      <c r="D21" s="2154"/>
      <c r="E21" s="235"/>
      <c r="F21" s="235"/>
      <c r="G21" s="235"/>
      <c r="H21" s="235"/>
      <c r="I21" s="235"/>
      <c r="J21" s="235"/>
      <c r="K21" s="235"/>
      <c r="L21" s="235"/>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row>
    <row r="22" spans="1:38" x14ac:dyDescent="0.3">
      <c r="A22" s="235"/>
      <c r="B22" s="2152"/>
      <c r="C22" s="2153"/>
      <c r="D22" s="2154"/>
      <c r="E22" s="235"/>
      <c r="F22" s="235"/>
      <c r="G22" s="235"/>
      <c r="H22" s="235"/>
      <c r="I22" s="235"/>
      <c r="J22" s="235"/>
      <c r="K22" s="235"/>
      <c r="L22" s="235"/>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row>
    <row r="23" spans="1:38" x14ac:dyDescent="0.3">
      <c r="A23" s="235"/>
      <c r="B23" s="2152"/>
      <c r="C23" s="2153"/>
      <c r="D23" s="2154"/>
      <c r="E23" s="235"/>
      <c r="F23" s="235"/>
      <c r="G23" s="235"/>
      <c r="H23" s="235"/>
      <c r="I23" s="235"/>
      <c r="J23" s="235"/>
      <c r="K23" s="235"/>
      <c r="L23" s="235"/>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row>
    <row r="24" spans="1:38" x14ac:dyDescent="0.3">
      <c r="A24" s="235"/>
      <c r="B24" s="2152"/>
      <c r="C24" s="2153"/>
      <c r="D24" s="2154"/>
      <c r="E24" s="235"/>
      <c r="F24" s="235"/>
      <c r="G24" s="235"/>
      <c r="H24" s="235"/>
      <c r="I24" s="235"/>
      <c r="J24" s="235"/>
      <c r="K24" s="235"/>
      <c r="L24" s="235"/>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row>
    <row r="25" spans="1:38" x14ac:dyDescent="0.3">
      <c r="A25" s="235"/>
      <c r="B25" s="2152"/>
      <c r="C25" s="2153"/>
      <c r="D25" s="2154"/>
      <c r="E25" s="235"/>
      <c r="F25" s="235"/>
      <c r="G25" s="235"/>
      <c r="H25" s="235"/>
      <c r="I25" s="235"/>
      <c r="J25" s="235"/>
      <c r="K25" s="235"/>
      <c r="L25" s="235"/>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row>
    <row r="26" spans="1:38" x14ac:dyDescent="0.3">
      <c r="A26" s="235"/>
      <c r="B26" s="2152"/>
      <c r="C26" s="2153"/>
      <c r="D26" s="2154"/>
      <c r="E26" s="235"/>
      <c r="F26" s="235"/>
      <c r="G26" s="235"/>
      <c r="H26" s="235"/>
      <c r="I26" s="235"/>
      <c r="J26" s="235"/>
      <c r="K26" s="235"/>
      <c r="L26" s="235"/>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row>
    <row r="27" spans="1:38" x14ac:dyDescent="0.3">
      <c r="A27" s="235"/>
      <c r="B27" s="2152"/>
      <c r="C27" s="2153"/>
      <c r="D27" s="2154"/>
      <c r="E27" s="235"/>
      <c r="F27" s="235"/>
      <c r="G27" s="235"/>
      <c r="H27" s="235"/>
      <c r="I27" s="235"/>
      <c r="J27" s="235"/>
      <c r="K27" s="235"/>
      <c r="L27" s="235"/>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row>
    <row r="28" spans="1:38" x14ac:dyDescent="0.3">
      <c r="A28" s="235"/>
      <c r="B28" s="2152"/>
      <c r="C28" s="2153"/>
      <c r="D28" s="2154"/>
      <c r="E28" s="235"/>
      <c r="F28" s="235"/>
      <c r="G28" s="235"/>
      <c r="H28" s="235"/>
      <c r="I28" s="235"/>
      <c r="J28" s="235"/>
      <c r="K28" s="235"/>
      <c r="L28" s="235"/>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row>
    <row r="29" spans="1:38" x14ac:dyDescent="0.3">
      <c r="A29" s="235"/>
      <c r="B29" s="2152"/>
      <c r="C29" s="2153"/>
      <c r="D29" s="2154"/>
      <c r="E29" s="235"/>
      <c r="F29" s="235"/>
      <c r="G29" s="235"/>
      <c r="H29" s="235"/>
      <c r="I29" s="235"/>
      <c r="J29" s="235"/>
      <c r="K29" s="235"/>
      <c r="L29" s="235"/>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row>
    <row r="30" spans="1:38" x14ac:dyDescent="0.3">
      <c r="A30" s="235"/>
      <c r="B30" s="2152"/>
      <c r="C30" s="2153"/>
      <c r="D30" s="2154"/>
      <c r="E30" s="235"/>
      <c r="F30" s="235"/>
      <c r="G30" s="235"/>
      <c r="H30" s="235"/>
      <c r="I30" s="235"/>
      <c r="J30" s="235"/>
      <c r="K30" s="235"/>
      <c r="L30" s="235"/>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row>
    <row r="31" spans="1:38" x14ac:dyDescent="0.3">
      <c r="A31" s="235"/>
      <c r="B31" s="2152"/>
      <c r="C31" s="2153"/>
      <c r="D31" s="2154"/>
      <c r="E31" s="235"/>
      <c r="F31" s="235"/>
      <c r="G31" s="235"/>
      <c r="H31" s="235"/>
      <c r="I31" s="235"/>
      <c r="J31" s="235"/>
      <c r="K31" s="235"/>
      <c r="L31" s="235"/>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row>
    <row r="32" spans="1:38" x14ac:dyDescent="0.3">
      <c r="A32" s="235"/>
      <c r="B32" s="2152"/>
      <c r="C32" s="2153"/>
      <c r="D32" s="2154"/>
      <c r="E32" s="235"/>
      <c r="F32" s="235"/>
      <c r="G32" s="235"/>
      <c r="H32" s="235"/>
      <c r="I32" s="235"/>
      <c r="J32" s="235"/>
      <c r="K32" s="235"/>
      <c r="L32" s="235"/>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row>
    <row r="33" spans="1:38" x14ac:dyDescent="0.3">
      <c r="A33" s="235"/>
      <c r="B33" s="2155"/>
      <c r="C33" s="2156"/>
      <c r="D33" s="2157"/>
      <c r="E33" s="235"/>
      <c r="F33" s="235"/>
      <c r="G33" s="235"/>
      <c r="H33" s="235"/>
      <c r="I33" s="235"/>
      <c r="J33" s="235"/>
      <c r="K33" s="235"/>
      <c r="L33" s="235"/>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row>
    <row r="34" spans="1:38" s="232" customFormat="1" ht="14.25" customHeight="1" x14ac:dyDescent="0.3">
      <c r="A34" s="235"/>
      <c r="B34" s="234"/>
      <c r="C34" s="234"/>
      <c r="D34" s="234"/>
      <c r="E34" s="235"/>
      <c r="F34" s="235"/>
      <c r="G34" s="235"/>
      <c r="H34" s="235"/>
      <c r="I34" s="235"/>
      <c r="J34" s="235"/>
      <c r="K34" s="235"/>
      <c r="L34" s="235"/>
      <c r="M34" s="235"/>
      <c r="N34" s="235"/>
      <c r="O34" s="235"/>
      <c r="P34" s="235"/>
      <c r="Q34" s="235"/>
      <c r="R34" s="235"/>
      <c r="S34" s="235"/>
      <c r="T34" s="235"/>
      <c r="U34" s="235"/>
      <c r="V34" s="235"/>
      <c r="W34" s="235"/>
      <c r="X34" s="235"/>
    </row>
    <row r="35" spans="1:38" s="232" customFormat="1" ht="14.25" customHeight="1" x14ac:dyDescent="0.3">
      <c r="A35" s="235"/>
      <c r="B35" s="234"/>
      <c r="C35" s="234"/>
      <c r="D35" s="234"/>
      <c r="E35" s="235"/>
      <c r="F35" s="235"/>
      <c r="G35" s="235"/>
      <c r="H35" s="235"/>
      <c r="I35" s="235"/>
      <c r="J35" s="235"/>
      <c r="K35" s="235"/>
      <c r="L35" s="235"/>
      <c r="M35" s="235"/>
      <c r="N35" s="235"/>
      <c r="O35" s="235"/>
      <c r="P35" s="235"/>
      <c r="Q35" s="235"/>
      <c r="R35" s="235"/>
      <c r="S35" s="235"/>
      <c r="T35" s="235"/>
      <c r="U35" s="235"/>
      <c r="V35" s="235"/>
      <c r="W35" s="235"/>
      <c r="X35" s="235"/>
    </row>
    <row r="36" spans="1:38" s="232" customFormat="1" ht="44.5" customHeight="1" x14ac:dyDescent="0.3">
      <c r="A36" s="235"/>
      <c r="B36" s="2161" t="s">
        <v>1549</v>
      </c>
      <c r="C36" s="2161"/>
      <c r="D36" s="2161"/>
      <c r="E36" s="2161"/>
      <c r="F36" s="2161"/>
      <c r="G36" s="2161"/>
      <c r="H36" s="2161"/>
      <c r="I36" s="2161"/>
      <c r="J36" s="2161"/>
      <c r="K36" s="2161"/>
      <c r="L36" s="2161"/>
      <c r="M36" s="2161"/>
      <c r="N36" s="235"/>
      <c r="O36" s="235"/>
      <c r="P36" s="235"/>
      <c r="Q36" s="235"/>
      <c r="R36" s="235"/>
      <c r="S36" s="235"/>
      <c r="T36" s="235"/>
      <c r="U36" s="235"/>
      <c r="V36" s="235"/>
      <c r="W36" s="235"/>
      <c r="X36" s="235"/>
    </row>
    <row r="37" spans="1:38" s="232" customFormat="1" ht="14.25" customHeight="1" x14ac:dyDescent="0.3">
      <c r="A37" s="235"/>
      <c r="B37" s="1398"/>
      <c r="C37" s="234"/>
      <c r="D37" s="234"/>
      <c r="E37" s="235"/>
      <c r="F37" s="235"/>
      <c r="G37" s="235"/>
      <c r="H37" s="235"/>
      <c r="I37" s="235"/>
      <c r="J37" s="235"/>
      <c r="K37" s="235"/>
      <c r="L37" s="235"/>
      <c r="M37" s="235"/>
      <c r="N37" s="235"/>
      <c r="O37" s="235"/>
      <c r="P37" s="235"/>
      <c r="Q37" s="235"/>
      <c r="R37" s="235"/>
      <c r="S37" s="235"/>
      <c r="T37" s="235"/>
      <c r="U37" s="235"/>
      <c r="V37" s="235"/>
      <c r="W37" s="235"/>
      <c r="X37" s="235"/>
    </row>
    <row r="38" spans="1:38" s="232" customFormat="1" ht="14.25" customHeight="1" x14ac:dyDescent="0.3">
      <c r="A38" s="235"/>
      <c r="C38" s="234"/>
      <c r="D38" s="234"/>
      <c r="E38" s="235"/>
      <c r="F38" s="235"/>
      <c r="G38" s="235"/>
      <c r="H38" s="235"/>
      <c r="I38" s="235"/>
      <c r="J38" s="235"/>
      <c r="K38" s="235"/>
      <c r="L38" s="235"/>
      <c r="M38" s="235"/>
      <c r="N38" s="235"/>
      <c r="O38" s="235"/>
      <c r="P38" s="235"/>
      <c r="Q38" s="235"/>
      <c r="R38" s="235"/>
      <c r="S38" s="235"/>
      <c r="T38" s="235"/>
      <c r="U38" s="235"/>
      <c r="V38" s="235"/>
      <c r="W38" s="235"/>
      <c r="X38" s="235"/>
    </row>
    <row r="39" spans="1:38" s="232" customFormat="1" ht="14.25" customHeight="1" x14ac:dyDescent="0.3">
      <c r="A39" s="235"/>
      <c r="B39" s="234"/>
      <c r="C39" s="234"/>
      <c r="D39" s="234"/>
      <c r="E39" s="235"/>
      <c r="F39" s="235"/>
      <c r="G39" s="235"/>
      <c r="H39" s="235"/>
      <c r="I39" s="235"/>
      <c r="J39" s="235"/>
      <c r="K39" s="235"/>
      <c r="L39" s="235"/>
      <c r="M39" s="235"/>
      <c r="N39" s="235"/>
      <c r="O39" s="235"/>
      <c r="P39" s="235"/>
      <c r="Q39" s="235"/>
      <c r="R39" s="235"/>
      <c r="S39" s="235"/>
      <c r="T39" s="235"/>
      <c r="U39" s="235"/>
      <c r="V39" s="235"/>
      <c r="W39" s="235"/>
      <c r="X39" s="235"/>
    </row>
    <row r="40" spans="1:38" s="232" customFormat="1" ht="14.25" customHeight="1" x14ac:dyDescent="0.3">
      <c r="A40" s="235"/>
      <c r="B40" s="234"/>
      <c r="C40" s="234"/>
      <c r="D40" s="234"/>
      <c r="E40" s="234"/>
      <c r="F40" s="234"/>
      <c r="G40" s="234"/>
      <c r="H40" s="234"/>
      <c r="I40" s="234"/>
      <c r="J40" s="234"/>
      <c r="K40" s="234"/>
    </row>
    <row r="41" spans="1:38" s="232" customFormat="1" ht="14.25" customHeight="1" x14ac:dyDescent="0.3">
      <c r="A41" s="235"/>
      <c r="B41" s="234"/>
      <c r="C41" s="234"/>
      <c r="D41" s="234"/>
      <c r="E41" s="234"/>
      <c r="F41" s="234"/>
      <c r="G41" s="234"/>
      <c r="H41" s="234"/>
      <c r="I41" s="234"/>
      <c r="J41" s="234"/>
      <c r="K41" s="234"/>
    </row>
    <row r="42" spans="1:38" s="232" customFormat="1" ht="14.25" customHeight="1" x14ac:dyDescent="0.3">
      <c r="A42" s="235"/>
      <c r="B42" s="234"/>
      <c r="C42" s="234"/>
      <c r="D42" s="234"/>
      <c r="E42" s="234"/>
      <c r="F42" s="234"/>
      <c r="G42" s="234"/>
      <c r="H42" s="234"/>
      <c r="I42" s="234"/>
      <c r="J42" s="234"/>
      <c r="K42" s="234"/>
    </row>
    <row r="43" spans="1:38" s="232" customFormat="1" ht="14.25" customHeight="1" x14ac:dyDescent="0.3">
      <c r="A43" s="235"/>
      <c r="B43" s="234"/>
      <c r="C43" s="234"/>
      <c r="D43" s="234"/>
      <c r="E43" s="234"/>
      <c r="F43" s="234"/>
      <c r="G43" s="234"/>
      <c r="H43" s="234"/>
      <c r="I43" s="234"/>
      <c r="J43" s="234"/>
      <c r="K43" s="234"/>
    </row>
    <row r="44" spans="1:38" s="232" customFormat="1" ht="14.25" customHeight="1" x14ac:dyDescent="0.3">
      <c r="A44" s="235"/>
      <c r="B44" s="234"/>
      <c r="C44" s="234"/>
      <c r="D44" s="234"/>
      <c r="E44" s="234"/>
      <c r="F44" s="234"/>
      <c r="G44" s="234"/>
      <c r="H44" s="234"/>
      <c r="I44" s="234"/>
      <c r="J44" s="234"/>
      <c r="K44" s="234"/>
    </row>
    <row r="45" spans="1:38" s="232" customFormat="1" ht="14.25" customHeight="1" x14ac:dyDescent="0.3">
      <c r="A45" s="235"/>
      <c r="B45" s="234"/>
      <c r="C45" s="234"/>
      <c r="D45" s="234"/>
      <c r="E45" s="234"/>
      <c r="F45" s="234"/>
      <c r="G45" s="234"/>
      <c r="H45" s="234"/>
      <c r="I45" s="234"/>
      <c r="J45" s="234"/>
      <c r="K45" s="234"/>
    </row>
    <row r="46" spans="1:38" s="232" customFormat="1" ht="14.25" customHeight="1" x14ac:dyDescent="0.3">
      <c r="A46" s="235"/>
      <c r="B46" s="234"/>
      <c r="C46" s="234"/>
      <c r="D46" s="234"/>
      <c r="E46" s="234"/>
      <c r="F46" s="234"/>
      <c r="G46" s="234"/>
      <c r="H46" s="234"/>
      <c r="I46" s="234"/>
      <c r="J46" s="234"/>
      <c r="K46" s="234"/>
    </row>
    <row r="47" spans="1:38" s="232" customFormat="1" ht="14.25" customHeight="1" x14ac:dyDescent="0.3">
      <c r="A47" s="235"/>
      <c r="B47" s="234"/>
      <c r="C47" s="234"/>
      <c r="D47" s="234"/>
      <c r="E47" s="234"/>
      <c r="F47" s="234"/>
      <c r="G47" s="234"/>
      <c r="H47" s="234"/>
      <c r="I47" s="234"/>
      <c r="J47" s="234"/>
      <c r="K47" s="234"/>
    </row>
    <row r="48" spans="1:38" s="232" customFormat="1" ht="14.25" customHeight="1" x14ac:dyDescent="0.3">
      <c r="A48" s="235"/>
      <c r="B48" s="234"/>
      <c r="C48" s="234"/>
      <c r="D48" s="234"/>
      <c r="E48" s="234"/>
      <c r="F48" s="234"/>
      <c r="G48" s="234"/>
      <c r="H48" s="234"/>
      <c r="I48" s="234"/>
      <c r="J48" s="234"/>
      <c r="K48" s="234"/>
    </row>
    <row r="49" spans="1:11" s="232" customFormat="1" ht="14.25" customHeight="1" x14ac:dyDescent="0.25">
      <c r="A49" s="233"/>
      <c r="B49" s="234"/>
      <c r="C49" s="234"/>
      <c r="D49" s="234"/>
      <c r="E49" s="234"/>
      <c r="F49" s="234"/>
      <c r="G49" s="234"/>
      <c r="H49" s="234"/>
      <c r="I49" s="234"/>
      <c r="J49" s="234"/>
      <c r="K49" s="234"/>
    </row>
    <row r="50" spans="1:11" s="232" customFormat="1" ht="14.25" customHeight="1" x14ac:dyDescent="0.25">
      <c r="A50" s="233"/>
      <c r="B50" s="234"/>
      <c r="C50" s="234"/>
      <c r="D50" s="234"/>
      <c r="E50" s="234"/>
      <c r="F50" s="234"/>
      <c r="G50" s="234"/>
      <c r="H50" s="234"/>
      <c r="I50" s="234"/>
      <c r="J50" s="234"/>
      <c r="K50" s="234"/>
    </row>
    <row r="51" spans="1:11" s="232" customFormat="1" ht="14.25" customHeight="1" x14ac:dyDescent="0.25">
      <c r="A51" s="233"/>
      <c r="B51" s="234"/>
      <c r="C51" s="234"/>
      <c r="D51" s="234"/>
      <c r="E51" s="234"/>
      <c r="F51" s="234"/>
      <c r="G51" s="234"/>
      <c r="H51" s="234"/>
      <c r="I51" s="234"/>
      <c r="J51" s="234"/>
      <c r="K51" s="234"/>
    </row>
    <row r="52" spans="1:11" s="232" customFormat="1" ht="14.25" customHeight="1" x14ac:dyDescent="0.25">
      <c r="A52" s="233"/>
      <c r="B52" s="234"/>
      <c r="C52" s="234"/>
      <c r="D52" s="234"/>
      <c r="E52" s="234"/>
      <c r="F52" s="234"/>
      <c r="G52" s="234"/>
      <c r="H52" s="234"/>
      <c r="I52" s="234"/>
      <c r="J52" s="234"/>
      <c r="K52" s="234"/>
    </row>
    <row r="53" spans="1:11" s="232" customFormat="1" ht="14.25" customHeight="1" x14ac:dyDescent="0.25">
      <c r="A53" s="233"/>
      <c r="B53" s="234"/>
      <c r="C53" s="234"/>
      <c r="D53" s="234"/>
      <c r="E53" s="234"/>
      <c r="F53" s="234"/>
      <c r="G53" s="234"/>
      <c r="H53" s="234"/>
      <c r="I53" s="234"/>
      <c r="J53" s="234"/>
      <c r="K53" s="234"/>
    </row>
    <row r="54" spans="1:11" s="232" customFormat="1" ht="14.25" customHeight="1" x14ac:dyDescent="0.25">
      <c r="A54" s="233"/>
      <c r="B54" s="234"/>
      <c r="C54" s="234"/>
      <c r="D54" s="234"/>
      <c r="E54" s="234"/>
      <c r="F54" s="234"/>
      <c r="G54" s="234"/>
      <c r="H54" s="234"/>
      <c r="I54" s="234"/>
      <c r="J54" s="234"/>
      <c r="K54" s="234"/>
    </row>
    <row r="55" spans="1:11" s="232" customFormat="1" ht="14.25" customHeight="1" x14ac:dyDescent="0.25">
      <c r="A55" s="233"/>
      <c r="B55" s="234"/>
      <c r="C55" s="234"/>
      <c r="D55" s="234"/>
      <c r="E55" s="234"/>
      <c r="F55" s="234"/>
      <c r="G55" s="234"/>
      <c r="H55" s="234"/>
      <c r="I55" s="234"/>
      <c r="J55" s="234"/>
      <c r="K55" s="234"/>
    </row>
    <row r="56" spans="1:11" s="232" customFormat="1" ht="14.25" customHeight="1" x14ac:dyDescent="0.25">
      <c r="A56" s="233"/>
      <c r="B56" s="234"/>
      <c r="C56" s="234"/>
      <c r="D56" s="234"/>
      <c r="E56" s="234"/>
      <c r="F56" s="234"/>
      <c r="G56" s="234"/>
      <c r="H56" s="234"/>
      <c r="I56" s="234"/>
      <c r="J56" s="234"/>
      <c r="K56" s="234"/>
    </row>
    <row r="57" spans="1:11" s="232" customFormat="1" ht="14.25" customHeight="1" x14ac:dyDescent="0.25">
      <c r="A57" s="233"/>
      <c r="B57" s="234"/>
      <c r="C57" s="234"/>
      <c r="D57" s="234"/>
      <c r="E57" s="234"/>
      <c r="F57" s="234"/>
      <c r="G57" s="234"/>
      <c r="H57" s="234"/>
      <c r="I57" s="234"/>
      <c r="J57" s="234"/>
      <c r="K57" s="234"/>
    </row>
    <row r="58" spans="1:11" s="232" customFormat="1" ht="14.25" customHeight="1" x14ac:dyDescent="0.25">
      <c r="A58" s="233"/>
      <c r="B58" s="234"/>
      <c r="C58" s="234"/>
      <c r="D58" s="234"/>
      <c r="E58" s="234"/>
      <c r="F58" s="234"/>
      <c r="G58" s="234"/>
      <c r="H58" s="234"/>
      <c r="I58" s="234"/>
      <c r="J58" s="234"/>
      <c r="K58" s="234"/>
    </row>
    <row r="59" spans="1:11" s="232" customFormat="1" ht="14.25" customHeight="1" x14ac:dyDescent="0.25">
      <c r="A59" s="233"/>
      <c r="B59" s="234"/>
      <c r="C59" s="234"/>
      <c r="D59" s="234"/>
      <c r="E59" s="234"/>
      <c r="F59" s="234"/>
      <c r="G59" s="234"/>
      <c r="H59" s="234"/>
      <c r="I59" s="234"/>
      <c r="J59" s="234"/>
      <c r="K59" s="234"/>
    </row>
    <row r="60" spans="1:11" s="232" customFormat="1" ht="14.25" customHeight="1" x14ac:dyDescent="0.25">
      <c r="A60" s="233"/>
      <c r="B60" s="234"/>
      <c r="C60" s="234"/>
      <c r="D60" s="234"/>
      <c r="E60" s="234"/>
      <c r="F60" s="234"/>
      <c r="G60" s="234"/>
      <c r="H60" s="234"/>
      <c r="I60" s="234"/>
      <c r="J60" s="234"/>
      <c r="K60" s="234"/>
    </row>
    <row r="61" spans="1:11" s="232" customFormat="1" ht="14.25" customHeight="1" x14ac:dyDescent="0.25">
      <c r="A61" s="233"/>
      <c r="B61" s="234"/>
      <c r="C61" s="234"/>
      <c r="D61" s="234"/>
      <c r="E61" s="234"/>
      <c r="F61" s="234"/>
      <c r="G61" s="234"/>
      <c r="H61" s="234"/>
      <c r="I61" s="234"/>
      <c r="J61" s="234"/>
      <c r="K61" s="234"/>
    </row>
    <row r="62" spans="1:11" s="232" customFormat="1" ht="14.25" customHeight="1" x14ac:dyDescent="0.25">
      <c r="A62" s="233"/>
      <c r="B62" s="234"/>
      <c r="C62" s="234"/>
      <c r="D62" s="234"/>
      <c r="E62" s="234"/>
      <c r="F62" s="234"/>
      <c r="G62" s="234"/>
      <c r="H62" s="234"/>
      <c r="I62" s="234"/>
      <c r="J62" s="234"/>
      <c r="K62" s="234"/>
    </row>
    <row r="63" spans="1:11" s="232" customFormat="1" ht="14.25" customHeight="1" x14ac:dyDescent="0.25">
      <c r="A63" s="233"/>
      <c r="B63" s="234"/>
      <c r="C63" s="234"/>
      <c r="D63" s="234"/>
      <c r="E63" s="234"/>
      <c r="F63" s="234"/>
      <c r="G63" s="234"/>
      <c r="H63" s="234"/>
      <c r="I63" s="234"/>
      <c r="J63" s="234"/>
      <c r="K63" s="234"/>
    </row>
    <row r="64" spans="1:11" s="232" customFormat="1" ht="14.25" customHeight="1" x14ac:dyDescent="0.25">
      <c r="A64" s="233"/>
      <c r="B64" s="234"/>
      <c r="C64" s="234"/>
      <c r="D64" s="234"/>
      <c r="E64" s="234"/>
      <c r="F64" s="234"/>
      <c r="G64" s="234"/>
      <c r="H64" s="234"/>
      <c r="I64" s="234"/>
      <c r="J64" s="234"/>
      <c r="K64" s="234"/>
    </row>
    <row r="65" spans="1:11" s="232" customFormat="1" ht="14.25" customHeight="1" x14ac:dyDescent="0.25">
      <c r="A65" s="233"/>
      <c r="B65" s="234"/>
      <c r="C65" s="234"/>
      <c r="D65" s="234"/>
      <c r="E65" s="234"/>
      <c r="F65" s="234"/>
      <c r="G65" s="234"/>
      <c r="H65" s="234"/>
      <c r="I65" s="234"/>
      <c r="J65" s="234"/>
      <c r="K65" s="234"/>
    </row>
    <row r="66" spans="1:11" s="232" customFormat="1" ht="14.25" customHeight="1" x14ac:dyDescent="0.25">
      <c r="A66" s="233"/>
      <c r="B66" s="234"/>
      <c r="C66" s="234"/>
      <c r="D66" s="234"/>
      <c r="E66" s="234"/>
      <c r="F66" s="234"/>
      <c r="G66" s="234"/>
      <c r="H66" s="234"/>
      <c r="I66" s="234"/>
      <c r="J66" s="234"/>
      <c r="K66" s="234"/>
    </row>
    <row r="67" spans="1:11" s="232" customFormat="1" ht="14.25" customHeight="1" x14ac:dyDescent="0.25">
      <c r="A67" s="233"/>
      <c r="B67" s="234"/>
      <c r="C67" s="234"/>
      <c r="D67" s="234"/>
      <c r="E67" s="234"/>
      <c r="F67" s="234"/>
      <c r="G67" s="234"/>
      <c r="H67" s="234"/>
      <c r="I67" s="234"/>
      <c r="J67" s="234"/>
      <c r="K67" s="234"/>
    </row>
    <row r="68" spans="1:11" s="232" customFormat="1" ht="14.25" customHeight="1" x14ac:dyDescent="0.25">
      <c r="A68" s="233"/>
      <c r="B68" s="234"/>
      <c r="C68" s="234"/>
      <c r="D68" s="234"/>
      <c r="E68" s="234"/>
      <c r="F68" s="234"/>
      <c r="G68" s="234"/>
      <c r="H68" s="234"/>
      <c r="I68" s="234"/>
      <c r="J68" s="234"/>
      <c r="K68" s="234"/>
    </row>
    <row r="69" spans="1:11" s="232" customFormat="1" ht="14.25" customHeight="1" x14ac:dyDescent="0.25">
      <c r="A69" s="233"/>
      <c r="B69" s="234"/>
      <c r="C69" s="234"/>
      <c r="D69" s="234"/>
      <c r="E69" s="234"/>
      <c r="F69" s="234"/>
      <c r="G69" s="234"/>
      <c r="H69" s="234"/>
      <c r="I69" s="234"/>
      <c r="J69" s="234"/>
      <c r="K69" s="234"/>
    </row>
    <row r="70" spans="1:11" s="232" customFormat="1" ht="14.25" customHeight="1" x14ac:dyDescent="0.25">
      <c r="A70" s="233"/>
      <c r="B70" s="234"/>
      <c r="C70" s="234"/>
      <c r="D70" s="234"/>
      <c r="E70" s="234"/>
      <c r="F70" s="234"/>
      <c r="G70" s="234"/>
      <c r="H70" s="234"/>
      <c r="I70" s="234"/>
      <c r="J70" s="234"/>
      <c r="K70" s="234"/>
    </row>
    <row r="71" spans="1:11" s="232" customFormat="1" ht="14.25" customHeight="1" x14ac:dyDescent="0.25">
      <c r="A71" s="233"/>
      <c r="B71" s="234"/>
      <c r="C71" s="234"/>
      <c r="D71" s="234"/>
      <c r="E71" s="234"/>
      <c r="F71" s="234"/>
      <c r="G71" s="234"/>
      <c r="H71" s="234"/>
      <c r="I71" s="234"/>
      <c r="J71" s="234"/>
      <c r="K71" s="234"/>
    </row>
    <row r="72" spans="1:11" s="232" customFormat="1" ht="14.25" customHeight="1" x14ac:dyDescent="0.25">
      <c r="A72" s="233"/>
      <c r="B72" s="234"/>
      <c r="C72" s="234"/>
      <c r="D72" s="234"/>
      <c r="E72" s="234"/>
      <c r="F72" s="234"/>
      <c r="G72" s="234"/>
      <c r="H72" s="234"/>
      <c r="I72" s="234"/>
      <c r="J72" s="234"/>
      <c r="K72" s="234"/>
    </row>
    <row r="73" spans="1:11" s="232" customFormat="1" ht="14.25" customHeight="1" x14ac:dyDescent="0.25">
      <c r="A73" s="233"/>
      <c r="B73" s="234"/>
      <c r="C73" s="234"/>
      <c r="D73" s="234"/>
      <c r="E73" s="234"/>
      <c r="F73" s="234"/>
      <c r="G73" s="234"/>
      <c r="H73" s="234"/>
      <c r="I73" s="234"/>
      <c r="J73" s="234"/>
      <c r="K73" s="234"/>
    </row>
    <row r="74" spans="1:11" s="232" customFormat="1" ht="14.25" customHeight="1" x14ac:dyDescent="0.25">
      <c r="A74" s="233"/>
      <c r="B74" s="234"/>
      <c r="C74" s="234"/>
      <c r="D74" s="234"/>
      <c r="E74" s="234"/>
      <c r="F74" s="234"/>
      <c r="G74" s="234"/>
      <c r="H74" s="234"/>
      <c r="I74" s="234"/>
      <c r="J74" s="234"/>
      <c r="K74" s="234"/>
    </row>
    <row r="75" spans="1:11" s="232" customFormat="1" ht="14.25" customHeight="1" x14ac:dyDescent="0.25">
      <c r="A75" s="233"/>
      <c r="B75" s="234"/>
      <c r="C75" s="234"/>
      <c r="D75" s="234"/>
      <c r="E75" s="234"/>
      <c r="F75" s="234"/>
      <c r="G75" s="234"/>
      <c r="H75" s="234"/>
      <c r="I75" s="234"/>
      <c r="J75" s="234"/>
      <c r="K75" s="234"/>
    </row>
    <row r="76" spans="1:11" s="232" customFormat="1" ht="14.25" customHeight="1" x14ac:dyDescent="0.25">
      <c r="A76" s="233"/>
      <c r="B76" s="234"/>
      <c r="C76" s="234"/>
      <c r="D76" s="234"/>
      <c r="E76" s="234"/>
      <c r="F76" s="234"/>
      <c r="G76" s="234"/>
      <c r="H76" s="234"/>
      <c r="I76" s="234"/>
      <c r="J76" s="234"/>
      <c r="K76" s="234"/>
    </row>
    <row r="77" spans="1:11" s="232" customFormat="1" ht="14.25" customHeight="1" x14ac:dyDescent="0.25">
      <c r="A77" s="233"/>
      <c r="B77" s="234"/>
      <c r="C77" s="234"/>
      <c r="D77" s="234"/>
      <c r="E77" s="234"/>
      <c r="F77" s="234"/>
      <c r="G77" s="234"/>
      <c r="H77" s="234"/>
      <c r="I77" s="234"/>
      <c r="J77" s="234"/>
      <c r="K77" s="234"/>
    </row>
    <row r="78" spans="1:11" s="232" customFormat="1" ht="14.25" customHeight="1" x14ac:dyDescent="0.25">
      <c r="A78" s="233"/>
      <c r="B78" s="234"/>
      <c r="C78" s="234"/>
      <c r="D78" s="234"/>
      <c r="E78" s="234"/>
      <c r="F78" s="234"/>
      <c r="G78" s="234"/>
      <c r="H78" s="234"/>
      <c r="I78" s="234"/>
      <c r="J78" s="234"/>
      <c r="K78" s="234"/>
    </row>
    <row r="79" spans="1:11" s="232" customFormat="1" ht="14.25" customHeight="1" x14ac:dyDescent="0.25">
      <c r="A79" s="233"/>
      <c r="B79" s="234"/>
      <c r="C79" s="234"/>
      <c r="D79" s="234"/>
      <c r="E79" s="234"/>
      <c r="F79" s="234"/>
      <c r="G79" s="234"/>
      <c r="H79" s="234"/>
      <c r="I79" s="234"/>
      <c r="J79" s="234"/>
      <c r="K79" s="234"/>
    </row>
    <row r="80" spans="1:11" s="232" customFormat="1" ht="14.25" customHeight="1" x14ac:dyDescent="0.25">
      <c r="A80" s="233"/>
      <c r="B80" s="234"/>
      <c r="C80" s="234"/>
      <c r="D80" s="234"/>
      <c r="E80" s="234"/>
      <c r="F80" s="234"/>
      <c r="G80" s="234"/>
      <c r="H80" s="234"/>
      <c r="I80" s="234"/>
      <c r="J80" s="234"/>
      <c r="K80" s="234"/>
    </row>
    <row r="81" spans="1:11" s="232" customFormat="1" ht="14.25" customHeight="1" x14ac:dyDescent="0.25">
      <c r="A81" s="233"/>
      <c r="B81" s="234"/>
      <c r="C81" s="234"/>
      <c r="D81" s="234"/>
      <c r="E81" s="234"/>
      <c r="F81" s="234"/>
      <c r="G81" s="234"/>
      <c r="H81" s="234"/>
      <c r="I81" s="234"/>
      <c r="J81" s="234"/>
      <c r="K81" s="234"/>
    </row>
    <row r="82" spans="1:11" s="232" customFormat="1" ht="14.25" customHeight="1" x14ac:dyDescent="0.25">
      <c r="A82" s="233"/>
      <c r="B82" s="234"/>
      <c r="C82" s="234"/>
      <c r="D82" s="234"/>
      <c r="E82" s="234"/>
      <c r="F82" s="234"/>
      <c r="G82" s="234"/>
      <c r="H82" s="234"/>
      <c r="I82" s="234"/>
      <c r="J82" s="234"/>
      <c r="K82" s="234"/>
    </row>
    <row r="83" spans="1:11" s="232" customFormat="1" ht="14.25" customHeight="1" x14ac:dyDescent="0.25">
      <c r="A83" s="233"/>
      <c r="B83" s="234"/>
      <c r="C83" s="234"/>
      <c r="D83" s="234"/>
      <c r="E83" s="234"/>
      <c r="F83" s="234"/>
      <c r="G83" s="234"/>
      <c r="H83" s="234"/>
      <c r="I83" s="234"/>
      <c r="J83" s="234"/>
      <c r="K83" s="234"/>
    </row>
    <row r="84" spans="1:11" s="232" customFormat="1" ht="14.25" customHeight="1" x14ac:dyDescent="0.25">
      <c r="A84" s="233"/>
      <c r="B84" s="234"/>
      <c r="C84" s="234"/>
      <c r="D84" s="234"/>
      <c r="E84" s="234"/>
      <c r="F84" s="234"/>
      <c r="G84" s="234"/>
      <c r="H84" s="234"/>
      <c r="I84" s="234"/>
      <c r="J84" s="234"/>
      <c r="K84" s="234"/>
    </row>
    <row r="85" spans="1:11" s="232" customFormat="1" ht="14.25" customHeight="1" x14ac:dyDescent="0.25">
      <c r="A85" s="233"/>
      <c r="B85" s="234"/>
      <c r="C85" s="234"/>
      <c r="D85" s="234"/>
      <c r="E85" s="234"/>
      <c r="F85" s="234"/>
      <c r="G85" s="234"/>
      <c r="H85" s="234"/>
      <c r="I85" s="234"/>
      <c r="J85" s="234"/>
      <c r="K85" s="234"/>
    </row>
    <row r="86" spans="1:11" s="232" customFormat="1" ht="14.25" customHeight="1" x14ac:dyDescent="0.25">
      <c r="A86" s="233"/>
      <c r="B86" s="234"/>
      <c r="C86" s="234"/>
      <c r="D86" s="234"/>
      <c r="E86" s="234"/>
      <c r="F86" s="234"/>
      <c r="G86" s="234"/>
      <c r="H86" s="234"/>
      <c r="I86" s="234"/>
      <c r="J86" s="234"/>
      <c r="K86" s="234"/>
    </row>
    <row r="87" spans="1:11" s="232" customFormat="1" ht="14.25" customHeight="1" x14ac:dyDescent="0.25">
      <c r="A87" s="233"/>
      <c r="B87" s="234"/>
      <c r="C87" s="234"/>
      <c r="D87" s="234"/>
      <c r="E87" s="234"/>
      <c r="F87" s="234"/>
      <c r="G87" s="234"/>
      <c r="H87" s="234"/>
      <c r="I87" s="234"/>
      <c r="J87" s="234"/>
      <c r="K87" s="234"/>
    </row>
    <row r="88" spans="1:11" s="232" customFormat="1" ht="14.25" customHeight="1" x14ac:dyDescent="0.25">
      <c r="A88" s="233"/>
      <c r="B88" s="234"/>
      <c r="C88" s="234"/>
      <c r="D88" s="234"/>
      <c r="E88" s="234"/>
      <c r="F88" s="234"/>
      <c r="G88" s="234"/>
      <c r="H88" s="234"/>
      <c r="I88" s="234"/>
      <c r="J88" s="234"/>
      <c r="K88" s="234"/>
    </row>
    <row r="89" spans="1:11" s="232" customFormat="1" ht="14.25" customHeight="1" x14ac:dyDescent="0.25">
      <c r="A89" s="233"/>
      <c r="B89" s="234"/>
      <c r="C89" s="234"/>
      <c r="D89" s="234"/>
      <c r="E89" s="234"/>
      <c r="F89" s="234"/>
      <c r="G89" s="234"/>
      <c r="H89" s="234"/>
      <c r="I89" s="234"/>
      <c r="J89" s="234"/>
      <c r="K89" s="234"/>
    </row>
    <row r="90" spans="1:11" s="232" customFormat="1" ht="14.25" customHeight="1" x14ac:dyDescent="0.25">
      <c r="A90" s="233"/>
      <c r="B90" s="234"/>
      <c r="C90" s="234"/>
      <c r="D90" s="234"/>
      <c r="E90" s="234"/>
      <c r="F90" s="234"/>
      <c r="G90" s="234"/>
      <c r="H90" s="234"/>
      <c r="I90" s="234"/>
      <c r="J90" s="234"/>
      <c r="K90" s="234"/>
    </row>
    <row r="91" spans="1:11" s="232" customFormat="1" ht="14.25" customHeight="1" x14ac:dyDescent="0.25">
      <c r="A91" s="233"/>
      <c r="B91" s="234"/>
      <c r="C91" s="234"/>
      <c r="D91" s="234"/>
      <c r="E91" s="234"/>
      <c r="F91" s="234"/>
      <c r="G91" s="234"/>
      <c r="H91" s="234"/>
      <c r="I91" s="234"/>
      <c r="J91" s="234"/>
      <c r="K91" s="234"/>
    </row>
    <row r="92" spans="1:11" s="232" customFormat="1" ht="14.25" customHeight="1" x14ac:dyDescent="0.25">
      <c r="A92" s="233"/>
      <c r="B92" s="234"/>
      <c r="C92" s="234"/>
      <c r="D92" s="234"/>
      <c r="E92" s="234"/>
      <c r="F92" s="234"/>
      <c r="G92" s="234"/>
      <c r="H92" s="234"/>
      <c r="I92" s="234"/>
      <c r="J92" s="234"/>
      <c r="K92" s="234"/>
    </row>
    <row r="93" spans="1:11" s="232" customFormat="1" ht="14.25" customHeight="1" x14ac:dyDescent="0.25">
      <c r="A93" s="233"/>
      <c r="B93" s="234"/>
      <c r="C93" s="234"/>
      <c r="D93" s="234"/>
      <c r="E93" s="234"/>
      <c r="F93" s="234"/>
      <c r="G93" s="234"/>
      <c r="H93" s="234"/>
      <c r="I93" s="234"/>
      <c r="J93" s="234"/>
      <c r="K93" s="234"/>
    </row>
    <row r="94" spans="1:11" s="232" customFormat="1" ht="14.25" customHeight="1" x14ac:dyDescent="0.25">
      <c r="A94" s="233"/>
      <c r="B94" s="234"/>
      <c r="C94" s="234"/>
      <c r="D94" s="234"/>
      <c r="E94" s="234"/>
      <c r="F94" s="234"/>
      <c r="G94" s="234"/>
      <c r="H94" s="234"/>
      <c r="I94" s="234"/>
      <c r="J94" s="234"/>
      <c r="K94" s="234"/>
    </row>
    <row r="95" spans="1:11" s="232" customFormat="1" ht="14.25" customHeight="1" x14ac:dyDescent="0.25">
      <c r="A95" s="233"/>
      <c r="B95" s="234"/>
      <c r="C95" s="234"/>
      <c r="D95" s="234"/>
      <c r="E95" s="234"/>
      <c r="F95" s="234"/>
      <c r="G95" s="234"/>
      <c r="H95" s="234"/>
      <c r="I95" s="234"/>
      <c r="J95" s="234"/>
      <c r="K95" s="234"/>
    </row>
    <row r="96" spans="1:11" s="232" customFormat="1" ht="14.25" customHeight="1" x14ac:dyDescent="0.25">
      <c r="A96" s="233"/>
      <c r="B96" s="234"/>
      <c r="C96" s="234"/>
      <c r="D96" s="234"/>
      <c r="E96" s="234"/>
      <c r="F96" s="234"/>
      <c r="G96" s="234"/>
      <c r="H96" s="234"/>
      <c r="I96" s="234"/>
      <c r="J96" s="234"/>
      <c r="K96" s="234"/>
    </row>
    <row r="97" spans="1:11" s="232" customFormat="1" ht="14.25" customHeight="1" x14ac:dyDescent="0.25">
      <c r="A97" s="233"/>
      <c r="B97" s="234"/>
      <c r="C97" s="234"/>
      <c r="D97" s="234"/>
      <c r="E97" s="234"/>
      <c r="F97" s="234"/>
      <c r="G97" s="234"/>
      <c r="H97" s="234"/>
      <c r="I97" s="234"/>
      <c r="J97" s="234"/>
      <c r="K97" s="234"/>
    </row>
    <row r="98" spans="1:11" s="232" customFormat="1" ht="14.25" customHeight="1" x14ac:dyDescent="0.25">
      <c r="A98" s="233"/>
      <c r="B98" s="234"/>
      <c r="C98" s="234"/>
      <c r="D98" s="234"/>
      <c r="E98" s="234"/>
      <c r="F98" s="234"/>
      <c r="G98" s="234"/>
      <c r="H98" s="234"/>
      <c r="I98" s="234"/>
      <c r="J98" s="234"/>
      <c r="K98" s="234"/>
    </row>
    <row r="99" spans="1:11" s="232" customFormat="1" ht="14.25" customHeight="1" x14ac:dyDescent="0.25">
      <c r="A99" s="233"/>
      <c r="B99" s="234"/>
      <c r="C99" s="234"/>
      <c r="D99" s="234"/>
      <c r="E99" s="234"/>
      <c r="F99" s="234"/>
      <c r="G99" s="234"/>
      <c r="H99" s="234"/>
      <c r="I99" s="234"/>
      <c r="J99" s="234"/>
      <c r="K99" s="234"/>
    </row>
    <row r="100" spans="1:11" s="232" customFormat="1" ht="14.25" customHeight="1" x14ac:dyDescent="0.25">
      <c r="A100" s="233"/>
      <c r="B100" s="234"/>
      <c r="C100" s="234"/>
      <c r="D100" s="234"/>
      <c r="E100" s="234"/>
      <c r="F100" s="234"/>
      <c r="G100" s="234"/>
      <c r="H100" s="234"/>
      <c r="I100" s="234"/>
      <c r="J100" s="234"/>
      <c r="K100" s="234"/>
    </row>
    <row r="101" spans="1:11" s="232" customFormat="1" ht="14.25" customHeight="1" x14ac:dyDescent="0.25">
      <c r="A101" s="233"/>
      <c r="B101" s="234"/>
      <c r="C101" s="234"/>
      <c r="D101" s="234"/>
      <c r="E101" s="234"/>
      <c r="F101" s="234"/>
      <c r="G101" s="234"/>
      <c r="H101" s="234"/>
      <c r="I101" s="234"/>
      <c r="J101" s="234"/>
      <c r="K101" s="234"/>
    </row>
    <row r="102" spans="1:11" s="232" customFormat="1" ht="14.25" customHeight="1" x14ac:dyDescent="0.25">
      <c r="A102" s="233"/>
      <c r="B102" s="234"/>
      <c r="C102" s="234"/>
      <c r="D102" s="234"/>
      <c r="E102" s="234"/>
      <c r="F102" s="234"/>
      <c r="G102" s="234"/>
      <c r="H102" s="234"/>
      <c r="I102" s="234"/>
      <c r="J102" s="234"/>
      <c r="K102" s="234"/>
    </row>
    <row r="103" spans="1:11" s="232" customFormat="1" ht="14.25" customHeight="1" x14ac:dyDescent="0.25">
      <c r="A103" s="233"/>
      <c r="B103" s="234"/>
      <c r="C103" s="234"/>
      <c r="D103" s="234"/>
      <c r="E103" s="234"/>
      <c r="F103" s="234"/>
      <c r="G103" s="234"/>
      <c r="H103" s="234"/>
      <c r="I103" s="234"/>
      <c r="J103" s="234"/>
      <c r="K103" s="234"/>
    </row>
    <row r="104" spans="1:11" s="232" customFormat="1" ht="14.25" customHeight="1" x14ac:dyDescent="0.25">
      <c r="A104" s="233"/>
      <c r="B104" s="234"/>
      <c r="C104" s="234"/>
      <c r="D104" s="234"/>
      <c r="E104" s="234"/>
      <c r="F104" s="234"/>
      <c r="G104" s="234"/>
      <c r="H104" s="234"/>
      <c r="I104" s="234"/>
      <c r="J104" s="234"/>
      <c r="K104" s="234"/>
    </row>
    <row r="105" spans="1:11" s="232" customFormat="1" ht="14.25" customHeight="1" x14ac:dyDescent="0.25">
      <c r="A105" s="233"/>
      <c r="B105" s="234"/>
      <c r="C105" s="234"/>
      <c r="D105" s="234"/>
      <c r="E105" s="234"/>
      <c r="F105" s="234"/>
      <c r="G105" s="234"/>
      <c r="H105" s="234"/>
      <c r="I105" s="234"/>
      <c r="J105" s="234"/>
      <c r="K105" s="234"/>
    </row>
    <row r="106" spans="1:11" s="232" customFormat="1" ht="14.25" customHeight="1" x14ac:dyDescent="0.25">
      <c r="A106" s="233"/>
      <c r="B106" s="234"/>
      <c r="C106" s="234"/>
      <c r="D106" s="234"/>
      <c r="E106" s="234"/>
      <c r="F106" s="234"/>
      <c r="G106" s="234"/>
      <c r="H106" s="234"/>
      <c r="I106" s="234"/>
      <c r="J106" s="234"/>
      <c r="K106" s="234"/>
    </row>
    <row r="107" spans="1:11" s="232" customFormat="1" ht="14.25" customHeight="1" x14ac:dyDescent="0.25">
      <c r="A107" s="233"/>
      <c r="B107" s="234"/>
      <c r="C107" s="234"/>
      <c r="D107" s="234"/>
      <c r="E107" s="234"/>
      <c r="F107" s="234"/>
      <c r="G107" s="234"/>
      <c r="H107" s="234"/>
      <c r="I107" s="234"/>
      <c r="J107" s="234"/>
      <c r="K107" s="234"/>
    </row>
    <row r="108" spans="1:11" s="232" customFormat="1" ht="14.25" customHeight="1" x14ac:dyDescent="0.25">
      <c r="A108" s="233"/>
      <c r="B108" s="234"/>
      <c r="C108" s="234"/>
      <c r="D108" s="234"/>
      <c r="E108" s="234"/>
      <c r="F108" s="234"/>
      <c r="G108" s="234"/>
      <c r="H108" s="234"/>
      <c r="I108" s="234"/>
      <c r="J108" s="234"/>
      <c r="K108" s="234"/>
    </row>
    <row r="109" spans="1:11" s="232" customFormat="1" ht="14.25" customHeight="1" x14ac:dyDescent="0.25">
      <c r="A109" s="233"/>
      <c r="B109" s="234"/>
      <c r="C109" s="234"/>
      <c r="D109" s="234"/>
      <c r="E109" s="234"/>
      <c r="F109" s="234"/>
      <c r="G109" s="234"/>
      <c r="H109" s="234"/>
      <c r="I109" s="234"/>
      <c r="J109" s="234"/>
      <c r="K109" s="234"/>
    </row>
    <row r="110" spans="1:11" s="232" customFormat="1" ht="14.25" customHeight="1" x14ac:dyDescent="0.25">
      <c r="A110" s="233"/>
      <c r="B110" s="234"/>
      <c r="C110" s="234"/>
      <c r="D110" s="234"/>
      <c r="E110" s="234"/>
      <c r="F110" s="234"/>
      <c r="G110" s="234"/>
      <c r="H110" s="234"/>
      <c r="I110" s="234"/>
      <c r="J110" s="234"/>
      <c r="K110" s="234"/>
    </row>
    <row r="111" spans="1:11" s="232" customFormat="1" ht="14.25" customHeight="1" x14ac:dyDescent="0.25">
      <c r="A111" s="233"/>
      <c r="B111" s="234"/>
      <c r="C111" s="234"/>
      <c r="D111" s="234"/>
      <c r="E111" s="234"/>
      <c r="F111" s="234"/>
      <c r="G111" s="234"/>
      <c r="H111" s="234"/>
      <c r="I111" s="234"/>
      <c r="J111" s="234"/>
      <c r="K111" s="234"/>
    </row>
    <row r="112" spans="1:11" s="232" customFormat="1" ht="14.25" customHeight="1" x14ac:dyDescent="0.25">
      <c r="A112" s="233"/>
      <c r="B112" s="234"/>
      <c r="C112" s="234"/>
      <c r="D112" s="234"/>
      <c r="E112" s="234"/>
      <c r="F112" s="234"/>
      <c r="G112" s="234"/>
      <c r="H112" s="234"/>
      <c r="I112" s="234"/>
      <c r="J112" s="234"/>
      <c r="K112" s="234"/>
    </row>
    <row r="113" spans="1:11" s="232" customFormat="1" ht="14.25" customHeight="1" x14ac:dyDescent="0.25">
      <c r="A113" s="233"/>
      <c r="B113" s="234"/>
      <c r="C113" s="234"/>
      <c r="D113" s="234"/>
      <c r="E113" s="234"/>
      <c r="F113" s="234"/>
      <c r="G113" s="234"/>
      <c r="H113" s="234"/>
      <c r="I113" s="234"/>
      <c r="J113" s="234"/>
      <c r="K113" s="234"/>
    </row>
    <row r="114" spans="1:11" s="232" customFormat="1" ht="14.25" customHeight="1" x14ac:dyDescent="0.25">
      <c r="A114" s="233"/>
      <c r="B114" s="234"/>
      <c r="C114" s="234"/>
      <c r="D114" s="234"/>
      <c r="E114" s="234"/>
      <c r="F114" s="234"/>
      <c r="G114" s="234"/>
      <c r="H114" s="234"/>
      <c r="I114" s="234"/>
      <c r="J114" s="234"/>
      <c r="K114" s="234"/>
    </row>
    <row r="115" spans="1:11" s="232" customFormat="1" ht="14.25" customHeight="1" x14ac:dyDescent="0.25">
      <c r="A115" s="233"/>
      <c r="B115" s="234"/>
      <c r="C115" s="234"/>
      <c r="D115" s="234"/>
      <c r="E115" s="234"/>
      <c r="F115" s="234"/>
      <c r="G115" s="234"/>
      <c r="H115" s="234"/>
      <c r="I115" s="234"/>
      <c r="J115" s="234"/>
      <c r="K115" s="234"/>
    </row>
    <row r="116" spans="1:11" s="232" customFormat="1" ht="14.25" customHeight="1" x14ac:dyDescent="0.25">
      <c r="A116" s="233"/>
      <c r="B116" s="234"/>
      <c r="C116" s="234"/>
      <c r="D116" s="234"/>
      <c r="E116" s="234"/>
      <c r="F116" s="234"/>
      <c r="G116" s="234"/>
      <c r="H116" s="234"/>
      <c r="I116" s="234"/>
      <c r="J116" s="234"/>
      <c r="K116" s="234"/>
    </row>
    <row r="117" spans="1:11" s="232" customFormat="1" ht="14.25" customHeight="1" x14ac:dyDescent="0.25">
      <c r="A117" s="233"/>
      <c r="B117" s="234"/>
      <c r="C117" s="234"/>
      <c r="D117" s="234"/>
      <c r="E117" s="234"/>
      <c r="F117" s="234"/>
      <c r="G117" s="234"/>
      <c r="H117" s="234"/>
      <c r="I117" s="234"/>
      <c r="J117" s="234"/>
      <c r="K117" s="234"/>
    </row>
    <row r="118" spans="1:11" s="232" customFormat="1" ht="14.25" customHeight="1" x14ac:dyDescent="0.25">
      <c r="A118" s="233"/>
      <c r="B118" s="234"/>
      <c r="C118" s="234"/>
      <c r="D118" s="234"/>
      <c r="E118" s="234"/>
      <c r="F118" s="234"/>
      <c r="G118" s="234"/>
      <c r="H118" s="234"/>
      <c r="I118" s="234"/>
      <c r="J118" s="234"/>
      <c r="K118" s="234"/>
    </row>
    <row r="119" spans="1:11" s="232" customFormat="1" ht="14.25" customHeight="1" x14ac:dyDescent="0.25">
      <c r="A119" s="233"/>
      <c r="B119" s="234"/>
      <c r="C119" s="234"/>
      <c r="D119" s="234"/>
      <c r="E119" s="234"/>
      <c r="F119" s="234"/>
      <c r="G119" s="234"/>
      <c r="H119" s="234"/>
      <c r="I119" s="234"/>
      <c r="J119" s="234"/>
      <c r="K119" s="234"/>
    </row>
    <row r="120" spans="1:11" s="232" customFormat="1" ht="14.25" customHeight="1" x14ac:dyDescent="0.25">
      <c r="A120" s="233"/>
      <c r="B120" s="234"/>
      <c r="C120" s="234"/>
      <c r="D120" s="234"/>
      <c r="E120" s="234"/>
      <c r="F120" s="234"/>
      <c r="G120" s="234"/>
      <c r="H120" s="234"/>
      <c r="I120" s="234"/>
      <c r="J120" s="234"/>
      <c r="K120" s="234"/>
    </row>
    <row r="121" spans="1:11" s="232" customFormat="1" ht="14.25" customHeight="1" x14ac:dyDescent="0.25">
      <c r="A121" s="233"/>
      <c r="B121" s="234"/>
      <c r="C121" s="234"/>
      <c r="D121" s="234"/>
      <c r="E121" s="234"/>
      <c r="F121" s="234"/>
      <c r="G121" s="234"/>
      <c r="H121" s="234"/>
      <c r="I121" s="234"/>
      <c r="J121" s="234"/>
      <c r="K121" s="234"/>
    </row>
    <row r="122" spans="1:11" s="232" customFormat="1" ht="14.25" customHeight="1" x14ac:dyDescent="0.25">
      <c r="A122" s="233"/>
      <c r="B122" s="234"/>
      <c r="C122" s="234"/>
      <c r="D122" s="234"/>
      <c r="E122" s="234"/>
      <c r="F122" s="234"/>
      <c r="G122" s="234"/>
      <c r="H122" s="234"/>
      <c r="I122" s="234"/>
      <c r="J122" s="234"/>
      <c r="K122" s="234"/>
    </row>
    <row r="123" spans="1:11" s="232" customFormat="1" ht="14.25" customHeight="1" x14ac:dyDescent="0.25">
      <c r="A123" s="233"/>
      <c r="B123" s="234"/>
      <c r="C123" s="234"/>
      <c r="D123" s="234"/>
      <c r="E123" s="234"/>
      <c r="F123" s="234"/>
      <c r="G123" s="234"/>
      <c r="H123" s="234"/>
      <c r="I123" s="234"/>
      <c r="J123" s="234"/>
      <c r="K123" s="234"/>
    </row>
    <row r="124" spans="1:11" s="232" customFormat="1" ht="14.25" customHeight="1" x14ac:dyDescent="0.25">
      <c r="A124" s="233"/>
      <c r="B124" s="234"/>
      <c r="C124" s="234"/>
      <c r="D124" s="234"/>
      <c r="E124" s="234"/>
      <c r="F124" s="234"/>
      <c r="G124" s="234"/>
      <c r="H124" s="234"/>
      <c r="I124" s="234"/>
      <c r="J124" s="234"/>
      <c r="K124" s="234"/>
    </row>
    <row r="125" spans="1:11" s="232" customFormat="1" ht="14.25" customHeight="1" x14ac:dyDescent="0.25">
      <c r="A125" s="233"/>
      <c r="B125" s="234"/>
      <c r="C125" s="234"/>
      <c r="D125" s="234"/>
      <c r="E125" s="234"/>
      <c r="F125" s="234"/>
      <c r="G125" s="234"/>
      <c r="H125" s="234"/>
      <c r="I125" s="234"/>
      <c r="J125" s="234"/>
      <c r="K125" s="234"/>
    </row>
    <row r="126" spans="1:11" s="232" customFormat="1" ht="14.25" customHeight="1" x14ac:dyDescent="0.25">
      <c r="A126" s="233"/>
      <c r="B126" s="234"/>
      <c r="C126" s="234"/>
      <c r="D126" s="234"/>
      <c r="E126" s="234"/>
      <c r="F126" s="234"/>
      <c r="G126" s="234"/>
      <c r="H126" s="234"/>
      <c r="I126" s="234"/>
      <c r="J126" s="234"/>
      <c r="K126" s="234"/>
    </row>
    <row r="127" spans="1:11" s="232" customFormat="1" ht="14.25" customHeight="1" x14ac:dyDescent="0.25">
      <c r="A127" s="233"/>
      <c r="B127" s="234"/>
      <c r="C127" s="234"/>
      <c r="D127" s="234"/>
      <c r="E127" s="234"/>
      <c r="F127" s="234"/>
      <c r="G127" s="234"/>
      <c r="H127" s="234"/>
      <c r="I127" s="234"/>
      <c r="J127" s="234"/>
      <c r="K127" s="234"/>
    </row>
    <row r="128" spans="1:11" s="232" customFormat="1" ht="14.25" customHeight="1" x14ac:dyDescent="0.25">
      <c r="A128" s="233"/>
      <c r="B128" s="234"/>
      <c r="C128" s="234"/>
      <c r="D128" s="234"/>
      <c r="E128" s="234"/>
      <c r="F128" s="234"/>
      <c r="G128" s="234"/>
      <c r="H128" s="234"/>
      <c r="I128" s="234"/>
      <c r="J128" s="234"/>
      <c r="K128" s="234"/>
    </row>
    <row r="129" spans="1:11" s="232" customFormat="1" ht="14.25" customHeight="1" x14ac:dyDescent="0.25">
      <c r="A129" s="233"/>
      <c r="B129" s="234"/>
      <c r="C129" s="234"/>
      <c r="D129" s="234"/>
      <c r="E129" s="234"/>
      <c r="F129" s="234"/>
      <c r="G129" s="234"/>
      <c r="H129" s="234"/>
      <c r="I129" s="234"/>
      <c r="J129" s="234"/>
      <c r="K129" s="234"/>
    </row>
    <row r="130" spans="1:11" s="232" customFormat="1" ht="14.25" customHeight="1" x14ac:dyDescent="0.25">
      <c r="A130" s="233"/>
      <c r="B130" s="234"/>
      <c r="C130" s="234"/>
      <c r="D130" s="234"/>
      <c r="E130" s="234"/>
      <c r="F130" s="234"/>
      <c r="G130" s="234"/>
      <c r="H130" s="234"/>
      <c r="I130" s="234"/>
      <c r="J130" s="234"/>
      <c r="K130" s="234"/>
    </row>
    <row r="131" spans="1:11" s="232" customFormat="1" ht="14.25" customHeight="1" x14ac:dyDescent="0.25">
      <c r="A131" s="233"/>
      <c r="B131" s="234"/>
      <c r="C131" s="234"/>
      <c r="D131" s="234"/>
      <c r="E131" s="234"/>
      <c r="F131" s="234"/>
      <c r="G131" s="234"/>
      <c r="H131" s="234"/>
      <c r="I131" s="234"/>
      <c r="J131" s="234"/>
      <c r="K131" s="234"/>
    </row>
    <row r="132" spans="1:11" s="232" customFormat="1" ht="14.25" customHeight="1" x14ac:dyDescent="0.25">
      <c r="A132" s="233"/>
      <c r="B132" s="234"/>
      <c r="C132" s="234"/>
      <c r="D132" s="234"/>
      <c r="E132" s="234"/>
      <c r="F132" s="234"/>
      <c r="G132" s="234"/>
      <c r="H132" s="234"/>
      <c r="I132" s="234"/>
      <c r="J132" s="234"/>
      <c r="K132" s="234"/>
    </row>
    <row r="133" spans="1:11" s="232" customFormat="1" ht="14.25" customHeight="1" x14ac:dyDescent="0.25">
      <c r="A133" s="233"/>
      <c r="B133" s="234"/>
      <c r="C133" s="234"/>
      <c r="D133" s="234"/>
      <c r="E133" s="234"/>
      <c r="F133" s="234"/>
      <c r="G133" s="234"/>
      <c r="H133" s="234"/>
      <c r="I133" s="234"/>
      <c r="J133" s="234"/>
      <c r="K133" s="234"/>
    </row>
    <row r="134" spans="1:11" s="232" customFormat="1" ht="14.25" customHeight="1" x14ac:dyDescent="0.25">
      <c r="A134" s="233"/>
      <c r="B134" s="234"/>
      <c r="C134" s="234"/>
      <c r="D134" s="234"/>
      <c r="E134" s="234"/>
      <c r="F134" s="234"/>
      <c r="G134" s="234"/>
      <c r="H134" s="234"/>
      <c r="I134" s="234"/>
      <c r="J134" s="234"/>
      <c r="K134" s="234"/>
    </row>
    <row r="135" spans="1:11" s="232" customFormat="1" ht="14.25" customHeight="1" x14ac:dyDescent="0.25">
      <c r="A135" s="233"/>
      <c r="B135" s="234"/>
      <c r="C135" s="234"/>
      <c r="D135" s="234"/>
      <c r="E135" s="234"/>
      <c r="F135" s="234"/>
      <c r="G135" s="234"/>
      <c r="H135" s="234"/>
      <c r="I135" s="234"/>
      <c r="J135" s="234"/>
      <c r="K135" s="234"/>
    </row>
    <row r="136" spans="1:11" s="232" customFormat="1" ht="14.25" customHeight="1" x14ac:dyDescent="0.25">
      <c r="A136" s="233"/>
      <c r="B136" s="234"/>
      <c r="C136" s="234"/>
      <c r="D136" s="234"/>
      <c r="E136" s="234"/>
      <c r="F136" s="234"/>
      <c r="G136" s="234"/>
      <c r="H136" s="234"/>
      <c r="I136" s="234"/>
      <c r="J136" s="234"/>
      <c r="K136" s="234"/>
    </row>
    <row r="137" spans="1:11" s="232" customFormat="1" ht="14.25" customHeight="1" x14ac:dyDescent="0.25">
      <c r="A137" s="233"/>
      <c r="B137" s="234"/>
      <c r="C137" s="234"/>
      <c r="D137" s="234"/>
      <c r="E137" s="234"/>
      <c r="F137" s="234"/>
      <c r="G137" s="234"/>
      <c r="H137" s="234"/>
      <c r="I137" s="234"/>
      <c r="J137" s="234"/>
      <c r="K137" s="234"/>
    </row>
    <row r="138" spans="1:11" s="232" customFormat="1" ht="14.25" customHeight="1" x14ac:dyDescent="0.25">
      <c r="A138" s="233"/>
      <c r="B138" s="234"/>
      <c r="C138" s="234"/>
      <c r="D138" s="234"/>
      <c r="E138" s="234"/>
      <c r="F138" s="234"/>
      <c r="G138" s="234"/>
      <c r="H138" s="234"/>
      <c r="I138" s="234"/>
      <c r="J138" s="234"/>
      <c r="K138" s="234"/>
    </row>
    <row r="139" spans="1:11" s="232" customFormat="1" ht="14.25" customHeight="1" x14ac:dyDescent="0.25">
      <c r="A139" s="233"/>
      <c r="B139" s="234"/>
      <c r="C139" s="234"/>
      <c r="D139" s="234"/>
      <c r="E139" s="234"/>
      <c r="F139" s="234"/>
      <c r="G139" s="234"/>
      <c r="H139" s="234"/>
      <c r="I139" s="234"/>
      <c r="J139" s="234"/>
      <c r="K139" s="234"/>
    </row>
    <row r="140" spans="1:11" s="232" customFormat="1" ht="14.25" customHeight="1" x14ac:dyDescent="0.25">
      <c r="A140" s="233"/>
      <c r="B140" s="234"/>
      <c r="C140" s="234"/>
      <c r="D140" s="234"/>
      <c r="E140" s="234"/>
      <c r="F140" s="234"/>
      <c r="G140" s="234"/>
      <c r="H140" s="234"/>
      <c r="I140" s="234"/>
      <c r="J140" s="234"/>
      <c r="K140" s="234"/>
    </row>
    <row r="141" spans="1:11" s="232" customFormat="1" ht="14.25" customHeight="1" x14ac:dyDescent="0.25">
      <c r="A141" s="233"/>
      <c r="B141" s="234"/>
      <c r="C141" s="234"/>
      <c r="D141" s="234"/>
      <c r="E141" s="234"/>
      <c r="F141" s="234"/>
      <c r="G141" s="234"/>
      <c r="H141" s="234"/>
      <c r="I141" s="234"/>
      <c r="J141" s="234"/>
      <c r="K141" s="234"/>
    </row>
    <row r="142" spans="1:11" s="232" customFormat="1" ht="14.25" customHeight="1" x14ac:dyDescent="0.25">
      <c r="A142" s="233"/>
      <c r="B142" s="234"/>
      <c r="C142" s="234"/>
      <c r="D142" s="234"/>
      <c r="E142" s="234"/>
      <c r="F142" s="234"/>
      <c r="G142" s="234"/>
      <c r="H142" s="234"/>
      <c r="I142" s="234"/>
      <c r="J142" s="234"/>
      <c r="K142" s="234"/>
    </row>
    <row r="143" spans="1:11" s="232" customFormat="1" ht="14.25" customHeight="1" x14ac:dyDescent="0.25">
      <c r="A143" s="233"/>
      <c r="B143" s="234"/>
      <c r="C143" s="234"/>
      <c r="D143" s="234"/>
      <c r="E143" s="234"/>
      <c r="F143" s="234"/>
      <c r="G143" s="234"/>
      <c r="H143" s="234"/>
      <c r="I143" s="234"/>
      <c r="J143" s="234"/>
      <c r="K143" s="234"/>
    </row>
    <row r="144" spans="1:11" s="232" customFormat="1" ht="14.25" customHeight="1" x14ac:dyDescent="0.25">
      <c r="A144" s="233"/>
      <c r="B144" s="234"/>
      <c r="C144" s="234"/>
      <c r="D144" s="234"/>
      <c r="E144" s="234"/>
      <c r="F144" s="234"/>
      <c r="G144" s="234"/>
      <c r="H144" s="234"/>
      <c r="I144" s="234"/>
      <c r="J144" s="234"/>
      <c r="K144" s="234"/>
    </row>
    <row r="145" spans="1:11" s="232" customFormat="1" ht="14.25" customHeight="1" x14ac:dyDescent="0.25">
      <c r="A145" s="233"/>
      <c r="B145" s="234"/>
      <c r="C145" s="234"/>
      <c r="D145" s="234"/>
      <c r="E145" s="234"/>
      <c r="F145" s="234"/>
      <c r="G145" s="234"/>
      <c r="H145" s="234"/>
      <c r="I145" s="234"/>
      <c r="J145" s="234"/>
      <c r="K145" s="234"/>
    </row>
    <row r="146" spans="1:11" s="232" customFormat="1" ht="14.25" customHeight="1" x14ac:dyDescent="0.25">
      <c r="A146" s="233"/>
      <c r="B146" s="234"/>
      <c r="C146" s="234"/>
      <c r="D146" s="234"/>
      <c r="E146" s="234"/>
      <c r="F146" s="234"/>
      <c r="G146" s="234"/>
      <c r="H146" s="234"/>
      <c r="I146" s="234"/>
      <c r="J146" s="234"/>
      <c r="K146" s="234"/>
    </row>
    <row r="147" spans="1:11" s="232" customFormat="1" ht="14.25" customHeight="1" x14ac:dyDescent="0.25">
      <c r="A147" s="233"/>
      <c r="B147" s="234"/>
      <c r="C147" s="234"/>
      <c r="D147" s="234"/>
      <c r="E147" s="234"/>
      <c r="F147" s="234"/>
      <c r="G147" s="234"/>
      <c r="H147" s="234"/>
      <c r="I147" s="234"/>
      <c r="J147" s="234"/>
      <c r="K147" s="234"/>
    </row>
    <row r="148" spans="1:11" s="232" customFormat="1" ht="14.25" customHeight="1" x14ac:dyDescent="0.25">
      <c r="A148" s="233"/>
      <c r="B148" s="234"/>
      <c r="C148" s="234"/>
      <c r="D148" s="234"/>
      <c r="E148" s="234"/>
      <c r="F148" s="234"/>
      <c r="G148" s="234"/>
      <c r="H148" s="234"/>
      <c r="I148" s="234"/>
      <c r="J148" s="234"/>
      <c r="K148" s="234"/>
    </row>
    <row r="149" spans="1:11" s="232" customFormat="1" ht="14.25" customHeight="1" x14ac:dyDescent="0.25">
      <c r="A149" s="233"/>
      <c r="B149" s="234"/>
      <c r="C149" s="234"/>
      <c r="D149" s="234"/>
      <c r="E149" s="234"/>
      <c r="F149" s="234"/>
      <c r="G149" s="234"/>
      <c r="H149" s="234"/>
      <c r="I149" s="234"/>
      <c r="J149" s="234"/>
      <c r="K149" s="234"/>
    </row>
    <row r="150" spans="1:11" s="232" customFormat="1" ht="14.25" customHeight="1" x14ac:dyDescent="0.25">
      <c r="A150" s="233"/>
      <c r="B150" s="234"/>
      <c r="C150" s="234"/>
      <c r="D150" s="234"/>
      <c r="E150" s="234"/>
      <c r="F150" s="234"/>
      <c r="G150" s="234"/>
      <c r="H150" s="234"/>
      <c r="I150" s="234"/>
      <c r="J150" s="234"/>
      <c r="K150" s="234"/>
    </row>
    <row r="151" spans="1:11" s="232" customFormat="1" ht="14.25" customHeight="1" x14ac:dyDescent="0.25">
      <c r="A151" s="233"/>
      <c r="B151" s="234"/>
      <c r="C151" s="234"/>
      <c r="D151" s="234"/>
      <c r="E151" s="234"/>
      <c r="F151" s="234"/>
      <c r="G151" s="234"/>
      <c r="H151" s="234"/>
      <c r="I151" s="234"/>
      <c r="J151" s="234"/>
      <c r="K151" s="234"/>
    </row>
    <row r="152" spans="1:11" s="232" customFormat="1" ht="14.25" customHeight="1" x14ac:dyDescent="0.25">
      <c r="A152" s="233"/>
      <c r="B152" s="234"/>
      <c r="C152" s="234"/>
      <c r="D152" s="234"/>
      <c r="E152" s="234"/>
      <c r="F152" s="234"/>
      <c r="G152" s="234"/>
      <c r="H152" s="234"/>
      <c r="I152" s="234"/>
      <c r="J152" s="234"/>
      <c r="K152" s="234"/>
    </row>
    <row r="153" spans="1:11" s="232" customFormat="1" ht="14.25" customHeight="1" x14ac:dyDescent="0.25">
      <c r="A153" s="233"/>
      <c r="B153" s="234"/>
      <c r="C153" s="234"/>
      <c r="D153" s="234"/>
      <c r="E153" s="234"/>
      <c r="F153" s="234"/>
      <c r="G153" s="234"/>
      <c r="H153" s="234"/>
      <c r="I153" s="234"/>
      <c r="J153" s="234"/>
      <c r="K153" s="234"/>
    </row>
    <row r="154" spans="1:11" s="232" customFormat="1" ht="14.25" customHeight="1" x14ac:dyDescent="0.25">
      <c r="A154" s="233"/>
      <c r="B154" s="234"/>
      <c r="C154" s="234"/>
      <c r="D154" s="234"/>
      <c r="E154" s="234"/>
      <c r="F154" s="234"/>
      <c r="G154" s="234"/>
      <c r="H154" s="234"/>
      <c r="I154" s="234"/>
      <c r="J154" s="234"/>
      <c r="K154" s="234"/>
    </row>
    <row r="155" spans="1:11" s="232" customFormat="1" ht="14.25" customHeight="1" x14ac:dyDescent="0.25">
      <c r="A155" s="233"/>
      <c r="B155" s="234"/>
      <c r="C155" s="234"/>
      <c r="D155" s="234"/>
      <c r="E155" s="234"/>
      <c r="F155" s="234"/>
      <c r="G155" s="234"/>
      <c r="H155" s="234"/>
      <c r="I155" s="234"/>
      <c r="J155" s="234"/>
      <c r="K155" s="234"/>
    </row>
    <row r="156" spans="1:11" s="232" customFormat="1" ht="14.25" customHeight="1" x14ac:dyDescent="0.25">
      <c r="A156" s="233"/>
      <c r="B156" s="234"/>
      <c r="C156" s="234"/>
      <c r="D156" s="234"/>
      <c r="E156" s="234"/>
      <c r="F156" s="234"/>
      <c r="G156" s="234"/>
      <c r="H156" s="234"/>
      <c r="I156" s="234"/>
      <c r="J156" s="234"/>
      <c r="K156" s="234"/>
    </row>
    <row r="157" spans="1:11" s="232" customFormat="1" ht="14.25" customHeight="1" x14ac:dyDescent="0.25">
      <c r="A157" s="233"/>
      <c r="B157" s="234"/>
      <c r="C157" s="234"/>
      <c r="D157" s="234"/>
      <c r="E157" s="234"/>
      <c r="F157" s="234"/>
      <c r="G157" s="234"/>
      <c r="H157" s="234"/>
      <c r="I157" s="234"/>
      <c r="J157" s="234"/>
      <c r="K157" s="234"/>
    </row>
    <row r="158" spans="1:11" s="232" customFormat="1" ht="14.25" customHeight="1" x14ac:dyDescent="0.25">
      <c r="A158" s="233"/>
      <c r="B158" s="234"/>
      <c r="C158" s="234"/>
      <c r="D158" s="234"/>
      <c r="E158" s="234"/>
      <c r="F158" s="234"/>
      <c r="G158" s="234"/>
      <c r="H158" s="234"/>
      <c r="I158" s="234"/>
      <c r="J158" s="234"/>
      <c r="K158" s="234"/>
    </row>
    <row r="159" spans="1:11" s="232" customFormat="1" ht="14.25" customHeight="1" x14ac:dyDescent="0.25">
      <c r="A159" s="233"/>
      <c r="B159" s="234"/>
      <c r="C159" s="234"/>
      <c r="D159" s="234"/>
      <c r="E159" s="234"/>
      <c r="F159" s="234"/>
      <c r="G159" s="234"/>
      <c r="H159" s="234"/>
      <c r="I159" s="234"/>
      <c r="J159" s="234"/>
      <c r="K159" s="234"/>
    </row>
    <row r="160" spans="1:11" s="232" customFormat="1" ht="14.25" customHeight="1" x14ac:dyDescent="0.25">
      <c r="A160" s="233"/>
      <c r="B160" s="234"/>
      <c r="C160" s="234"/>
      <c r="D160" s="234"/>
      <c r="E160" s="234"/>
      <c r="F160" s="234"/>
      <c r="G160" s="234"/>
      <c r="H160" s="234"/>
      <c r="I160" s="234"/>
      <c r="J160" s="234"/>
      <c r="K160" s="234"/>
    </row>
    <row r="161" spans="1:11" s="232" customFormat="1" ht="14.25" customHeight="1" x14ac:dyDescent="0.25">
      <c r="A161" s="233"/>
      <c r="B161" s="234"/>
      <c r="C161" s="234"/>
      <c r="D161" s="234"/>
      <c r="E161" s="234"/>
      <c r="F161" s="234"/>
      <c r="G161" s="234"/>
      <c r="H161" s="234"/>
      <c r="I161" s="234"/>
      <c r="J161" s="234"/>
      <c r="K161" s="234"/>
    </row>
    <row r="162" spans="1:11" s="232" customFormat="1" ht="14.25" customHeight="1" x14ac:dyDescent="0.25">
      <c r="A162" s="233"/>
      <c r="B162" s="234"/>
      <c r="C162" s="234"/>
      <c r="D162" s="234"/>
      <c r="E162" s="234"/>
      <c r="F162" s="234"/>
      <c r="G162" s="234"/>
      <c r="H162" s="234"/>
      <c r="I162" s="234"/>
      <c r="J162" s="234"/>
      <c r="K162" s="234"/>
    </row>
    <row r="163" spans="1:11" s="232" customFormat="1" ht="14.25" customHeight="1" x14ac:dyDescent="0.25">
      <c r="A163" s="233"/>
      <c r="B163" s="234"/>
      <c r="C163" s="234"/>
      <c r="D163" s="234"/>
      <c r="E163" s="234"/>
      <c r="F163" s="234"/>
      <c r="G163" s="234"/>
      <c r="H163" s="234"/>
      <c r="I163" s="234"/>
      <c r="J163" s="234"/>
      <c r="K163" s="234"/>
    </row>
    <row r="164" spans="1:11" s="232" customFormat="1" ht="14.25" customHeight="1" x14ac:dyDescent="0.25">
      <c r="A164" s="233"/>
      <c r="B164" s="234"/>
      <c r="C164" s="234"/>
      <c r="D164" s="234"/>
      <c r="E164" s="234"/>
      <c r="F164" s="234"/>
      <c r="G164" s="234"/>
      <c r="H164" s="234"/>
      <c r="I164" s="234"/>
      <c r="J164" s="234"/>
      <c r="K164" s="234"/>
    </row>
    <row r="165" spans="1:11" s="232" customFormat="1" ht="14.25" customHeight="1" x14ac:dyDescent="0.25">
      <c r="A165" s="233"/>
      <c r="B165" s="234"/>
      <c r="C165" s="234"/>
      <c r="D165" s="234"/>
      <c r="E165" s="234"/>
      <c r="F165" s="234"/>
      <c r="G165" s="234"/>
      <c r="H165" s="234"/>
      <c r="I165" s="234"/>
      <c r="J165" s="234"/>
      <c r="K165" s="234"/>
    </row>
    <row r="166" spans="1:11" s="232" customFormat="1" ht="14.25" customHeight="1" x14ac:dyDescent="0.25">
      <c r="A166" s="233"/>
      <c r="B166" s="234"/>
      <c r="C166" s="234"/>
      <c r="D166" s="234"/>
      <c r="E166" s="234"/>
      <c r="F166" s="234"/>
      <c r="G166" s="234"/>
      <c r="H166" s="234"/>
      <c r="I166" s="234"/>
      <c r="J166" s="234"/>
      <c r="K166" s="234"/>
    </row>
    <row r="167" spans="1:11" s="232" customFormat="1" ht="14.25" customHeight="1" x14ac:dyDescent="0.25">
      <c r="A167" s="233"/>
      <c r="B167" s="234"/>
      <c r="C167" s="234"/>
      <c r="D167" s="234"/>
      <c r="E167" s="234"/>
      <c r="F167" s="234"/>
      <c r="G167" s="234"/>
      <c r="H167" s="234"/>
      <c r="I167" s="234"/>
      <c r="J167" s="234"/>
      <c r="K167" s="234"/>
    </row>
    <row r="168" spans="1:11" s="232" customFormat="1" ht="14.25" customHeight="1" x14ac:dyDescent="0.25">
      <c r="A168" s="233"/>
      <c r="B168" s="234"/>
      <c r="C168" s="234"/>
      <c r="D168" s="234"/>
      <c r="E168" s="234"/>
      <c r="F168" s="234"/>
      <c r="G168" s="234"/>
      <c r="H168" s="234"/>
      <c r="I168" s="234"/>
      <c r="J168" s="234"/>
      <c r="K168" s="234"/>
    </row>
    <row r="169" spans="1:11" s="232" customFormat="1" ht="14.25" customHeight="1" x14ac:dyDescent="0.25">
      <c r="A169" s="233"/>
      <c r="B169" s="234"/>
      <c r="C169" s="234"/>
      <c r="D169" s="234"/>
      <c r="E169" s="234"/>
      <c r="F169" s="234"/>
      <c r="G169" s="234"/>
      <c r="H169" s="234"/>
      <c r="I169" s="234"/>
      <c r="J169" s="234"/>
      <c r="K169" s="234"/>
    </row>
    <row r="170" spans="1:11" s="232" customFormat="1" ht="14.25" customHeight="1" x14ac:dyDescent="0.25">
      <c r="A170" s="233"/>
      <c r="B170" s="234"/>
      <c r="C170" s="234"/>
      <c r="D170" s="234"/>
      <c r="E170" s="234"/>
      <c r="F170" s="234"/>
      <c r="G170" s="234"/>
      <c r="H170" s="234"/>
      <c r="I170" s="234"/>
      <c r="J170" s="234"/>
      <c r="K170" s="234"/>
    </row>
    <row r="171" spans="1:11" s="232" customFormat="1" ht="14.25" customHeight="1" x14ac:dyDescent="0.25">
      <c r="A171" s="233"/>
      <c r="B171" s="234"/>
      <c r="C171" s="234"/>
      <c r="D171" s="234"/>
      <c r="E171" s="234"/>
      <c r="F171" s="234"/>
      <c r="G171" s="234"/>
      <c r="H171" s="234"/>
      <c r="I171" s="234"/>
      <c r="J171" s="234"/>
      <c r="K171" s="234"/>
    </row>
    <row r="172" spans="1:11" s="232" customFormat="1" ht="14.25" customHeight="1" x14ac:dyDescent="0.25">
      <c r="A172" s="233"/>
      <c r="B172" s="234"/>
      <c r="C172" s="234"/>
      <c r="D172" s="234"/>
      <c r="E172" s="234"/>
      <c r="F172" s="234"/>
      <c r="G172" s="234"/>
      <c r="H172" s="234"/>
      <c r="I172" s="234"/>
      <c r="J172" s="234"/>
      <c r="K172" s="234"/>
    </row>
    <row r="173" spans="1:11" s="232" customFormat="1" ht="14.25" customHeight="1" x14ac:dyDescent="0.25">
      <c r="A173" s="233"/>
      <c r="B173" s="234"/>
      <c r="C173" s="234"/>
      <c r="D173" s="234"/>
      <c r="E173" s="234"/>
      <c r="F173" s="234"/>
      <c r="G173" s="234"/>
      <c r="H173" s="234"/>
      <c r="I173" s="234"/>
      <c r="J173" s="234"/>
      <c r="K173" s="234"/>
    </row>
    <row r="174" spans="1:11" s="232" customFormat="1" ht="14.25" customHeight="1" x14ac:dyDescent="0.25">
      <c r="A174" s="233"/>
      <c r="B174" s="234"/>
      <c r="C174" s="234"/>
      <c r="D174" s="234"/>
      <c r="E174" s="234"/>
      <c r="F174" s="234"/>
      <c r="G174" s="234"/>
      <c r="H174" s="234"/>
      <c r="I174" s="234"/>
      <c r="J174" s="234"/>
      <c r="K174" s="234"/>
    </row>
    <row r="175" spans="1:11" s="232" customFormat="1" ht="14.25" customHeight="1" x14ac:dyDescent="0.25">
      <c r="A175" s="233"/>
      <c r="B175" s="234"/>
      <c r="C175" s="234"/>
      <c r="D175" s="234"/>
      <c r="E175" s="234"/>
      <c r="F175" s="234"/>
      <c r="G175" s="234"/>
      <c r="H175" s="234"/>
      <c r="I175" s="234"/>
      <c r="J175" s="234"/>
      <c r="K175" s="234"/>
    </row>
    <row r="176" spans="1:11" s="232" customFormat="1" ht="14.25" customHeight="1" x14ac:dyDescent="0.25">
      <c r="A176" s="233"/>
      <c r="B176" s="234"/>
      <c r="C176" s="234"/>
      <c r="D176" s="234"/>
      <c r="E176" s="234"/>
      <c r="F176" s="234"/>
      <c r="G176" s="234"/>
      <c r="H176" s="234"/>
      <c r="I176" s="234"/>
      <c r="J176" s="234"/>
      <c r="K176" s="234"/>
    </row>
    <row r="177" spans="1:11" s="232" customFormat="1" ht="14.25" customHeight="1" x14ac:dyDescent="0.25">
      <c r="A177" s="233"/>
      <c r="B177" s="234"/>
      <c r="C177" s="234"/>
      <c r="D177" s="234"/>
      <c r="E177" s="234"/>
      <c r="F177" s="234"/>
      <c r="G177" s="234"/>
      <c r="H177" s="234"/>
      <c r="I177" s="234"/>
      <c r="J177" s="234"/>
      <c r="K177" s="234"/>
    </row>
    <row r="178" spans="1:11" s="232" customFormat="1" ht="14.25" customHeight="1" x14ac:dyDescent="0.25">
      <c r="A178" s="233"/>
      <c r="B178" s="234"/>
      <c r="C178" s="234"/>
      <c r="D178" s="234"/>
      <c r="E178" s="234"/>
      <c r="F178" s="234"/>
      <c r="G178" s="234"/>
      <c r="H178" s="234"/>
      <c r="I178" s="234"/>
      <c r="J178" s="234"/>
      <c r="K178" s="234"/>
    </row>
    <row r="179" spans="1:11" s="232" customFormat="1" ht="14.25" customHeight="1" x14ac:dyDescent="0.25">
      <c r="A179" s="233"/>
      <c r="B179" s="234"/>
      <c r="C179" s="234"/>
      <c r="D179" s="234"/>
      <c r="E179" s="234"/>
      <c r="F179" s="234"/>
      <c r="G179" s="234"/>
      <c r="H179" s="234"/>
      <c r="I179" s="234"/>
      <c r="J179" s="234"/>
      <c r="K179" s="234"/>
    </row>
    <row r="180" spans="1:11" s="232" customFormat="1" ht="14.25" customHeight="1" x14ac:dyDescent="0.25">
      <c r="A180" s="233"/>
      <c r="B180" s="234"/>
      <c r="C180" s="234"/>
      <c r="D180" s="234"/>
      <c r="E180" s="234"/>
      <c r="F180" s="234"/>
      <c r="G180" s="234"/>
      <c r="H180" s="234"/>
      <c r="I180" s="234"/>
      <c r="J180" s="234"/>
      <c r="K180" s="234"/>
    </row>
    <row r="181" spans="1:11" s="232" customFormat="1" ht="14.25" customHeight="1" x14ac:dyDescent="0.25">
      <c r="A181" s="233"/>
      <c r="B181" s="234"/>
      <c r="C181" s="234"/>
      <c r="D181" s="234"/>
      <c r="E181" s="234"/>
      <c r="F181" s="234"/>
      <c r="G181" s="234"/>
      <c r="H181" s="234"/>
      <c r="I181" s="234"/>
      <c r="J181" s="234"/>
      <c r="K181" s="234"/>
    </row>
    <row r="182" spans="1:11" s="232" customFormat="1" ht="14.25" customHeight="1" x14ac:dyDescent="0.25">
      <c r="A182" s="233"/>
      <c r="B182" s="234"/>
      <c r="C182" s="234"/>
      <c r="D182" s="234"/>
      <c r="E182" s="234"/>
      <c r="F182" s="234"/>
      <c r="G182" s="234"/>
      <c r="H182" s="234"/>
      <c r="I182" s="234"/>
      <c r="J182" s="234"/>
      <c r="K182" s="234"/>
    </row>
    <row r="183" spans="1:11" s="232" customFormat="1" ht="14.25" customHeight="1" x14ac:dyDescent="0.25">
      <c r="A183" s="233"/>
      <c r="B183" s="234"/>
      <c r="C183" s="234"/>
      <c r="D183" s="234"/>
      <c r="E183" s="234"/>
      <c r="F183" s="234"/>
      <c r="G183" s="234"/>
      <c r="H183" s="234"/>
      <c r="I183" s="234"/>
      <c r="J183" s="234"/>
      <c r="K183" s="234"/>
    </row>
    <row r="184" spans="1:11" s="232" customFormat="1" ht="14.25" customHeight="1" x14ac:dyDescent="0.25">
      <c r="A184" s="233"/>
      <c r="B184" s="234"/>
      <c r="C184" s="234"/>
      <c r="D184" s="234"/>
      <c r="E184" s="234"/>
      <c r="F184" s="234"/>
      <c r="G184" s="234"/>
      <c r="H184" s="234"/>
      <c r="I184" s="234"/>
      <c r="J184" s="234"/>
      <c r="K184" s="234"/>
    </row>
    <row r="185" spans="1:11" s="232" customFormat="1" ht="14.25" customHeight="1" x14ac:dyDescent="0.25">
      <c r="A185" s="233"/>
      <c r="B185" s="234"/>
      <c r="C185" s="234"/>
      <c r="D185" s="234"/>
      <c r="E185" s="234"/>
      <c r="F185" s="234"/>
      <c r="G185" s="234"/>
      <c r="H185" s="234"/>
      <c r="I185" s="234"/>
      <c r="J185" s="234"/>
      <c r="K185" s="234"/>
    </row>
    <row r="186" spans="1:11" s="232" customFormat="1" ht="14.25" customHeight="1" x14ac:dyDescent="0.25">
      <c r="A186" s="233"/>
      <c r="B186" s="234"/>
      <c r="C186" s="234"/>
      <c r="D186" s="234"/>
      <c r="E186" s="234"/>
      <c r="F186" s="234"/>
      <c r="G186" s="234"/>
      <c r="H186" s="234"/>
      <c r="I186" s="234"/>
      <c r="J186" s="234"/>
      <c r="K186" s="234"/>
    </row>
    <row r="187" spans="1:11" s="232" customFormat="1" ht="14.25" customHeight="1" x14ac:dyDescent="0.25">
      <c r="A187" s="233"/>
      <c r="B187" s="234"/>
      <c r="C187" s="234"/>
      <c r="D187" s="234"/>
      <c r="E187" s="234"/>
      <c r="F187" s="234"/>
      <c r="G187" s="234"/>
      <c r="H187" s="234"/>
      <c r="I187" s="234"/>
      <c r="J187" s="234"/>
      <c r="K187" s="234"/>
    </row>
    <row r="188" spans="1:11" s="232" customFormat="1" ht="14.25" customHeight="1" x14ac:dyDescent="0.25">
      <c r="A188" s="233"/>
      <c r="B188" s="234"/>
      <c r="C188" s="234"/>
      <c r="D188" s="234"/>
      <c r="E188" s="234"/>
      <c r="F188" s="234"/>
      <c r="G188" s="234"/>
      <c r="H188" s="234"/>
      <c r="I188" s="234"/>
      <c r="J188" s="234"/>
      <c r="K188" s="234"/>
    </row>
    <row r="189" spans="1:11" s="232" customFormat="1" ht="14.25" customHeight="1" x14ac:dyDescent="0.25">
      <c r="A189" s="233"/>
      <c r="B189" s="234"/>
      <c r="C189" s="234"/>
      <c r="D189" s="234"/>
      <c r="E189" s="234"/>
      <c r="F189" s="234"/>
      <c r="G189" s="234"/>
      <c r="H189" s="234"/>
      <c r="I189" s="234"/>
      <c r="J189" s="234"/>
      <c r="K189" s="234"/>
    </row>
    <row r="190" spans="1:11" s="232" customFormat="1" ht="14.25" customHeight="1" x14ac:dyDescent="0.25">
      <c r="A190" s="233"/>
      <c r="B190" s="234"/>
      <c r="C190" s="234"/>
      <c r="D190" s="234"/>
      <c r="E190" s="234"/>
      <c r="F190" s="234"/>
      <c r="G190" s="234"/>
      <c r="H190" s="234"/>
      <c r="I190" s="234"/>
      <c r="J190" s="234"/>
      <c r="K190" s="234"/>
    </row>
    <row r="191" spans="1:11" s="232" customFormat="1" ht="14.25" customHeight="1" x14ac:dyDescent="0.25">
      <c r="A191" s="233"/>
      <c r="B191" s="234"/>
      <c r="C191" s="234"/>
      <c r="D191" s="234"/>
      <c r="E191" s="234"/>
      <c r="F191" s="234"/>
      <c r="G191" s="234"/>
      <c r="H191" s="234"/>
      <c r="I191" s="234"/>
      <c r="J191" s="234"/>
      <c r="K191" s="234"/>
    </row>
    <row r="192" spans="1:11" s="232" customFormat="1" ht="14.25" customHeight="1" x14ac:dyDescent="0.25">
      <c r="A192" s="233"/>
      <c r="B192" s="234"/>
      <c r="C192" s="234"/>
      <c r="D192" s="234"/>
      <c r="E192" s="234"/>
      <c r="F192" s="234"/>
      <c r="G192" s="234"/>
      <c r="H192" s="234"/>
      <c r="I192" s="234"/>
      <c r="J192" s="234"/>
      <c r="K192" s="234"/>
    </row>
    <row r="193" spans="1:11" s="232" customFormat="1" ht="14.25" customHeight="1" x14ac:dyDescent="0.25">
      <c r="A193" s="233"/>
      <c r="B193" s="234"/>
      <c r="C193" s="234"/>
      <c r="D193" s="234"/>
      <c r="E193" s="234"/>
      <c r="F193" s="234"/>
      <c r="G193" s="234"/>
      <c r="H193" s="234"/>
      <c r="I193" s="234"/>
      <c r="J193" s="234"/>
      <c r="K193" s="234"/>
    </row>
    <row r="194" spans="1:11" s="232" customFormat="1" ht="14.25" customHeight="1" x14ac:dyDescent="0.25">
      <c r="A194" s="233"/>
      <c r="B194" s="234"/>
      <c r="C194" s="234"/>
      <c r="D194" s="234"/>
      <c r="E194" s="234"/>
      <c r="F194" s="234"/>
      <c r="G194" s="234"/>
      <c r="H194" s="234"/>
      <c r="I194" s="234"/>
      <c r="J194" s="234"/>
      <c r="K194" s="234"/>
    </row>
    <row r="195" spans="1:11" s="232" customFormat="1" ht="14.25" customHeight="1" x14ac:dyDescent="0.25">
      <c r="A195" s="233"/>
      <c r="B195" s="234"/>
      <c r="C195" s="234"/>
      <c r="D195" s="234"/>
      <c r="E195" s="234"/>
      <c r="F195" s="234"/>
      <c r="G195" s="234"/>
      <c r="H195" s="234"/>
      <c r="I195" s="234"/>
      <c r="J195" s="234"/>
      <c r="K195" s="234"/>
    </row>
    <row r="196" spans="1:11" s="232" customFormat="1" ht="14.25" customHeight="1" x14ac:dyDescent="0.25">
      <c r="A196" s="233"/>
      <c r="B196" s="234"/>
      <c r="C196" s="234"/>
      <c r="D196" s="234"/>
      <c r="E196" s="234"/>
      <c r="F196" s="234"/>
      <c r="G196" s="234"/>
      <c r="H196" s="234"/>
      <c r="I196" s="234"/>
      <c r="J196" s="234"/>
      <c r="K196" s="234"/>
    </row>
    <row r="197" spans="1:11" s="232" customFormat="1" ht="14.25" customHeight="1" x14ac:dyDescent="0.25">
      <c r="A197" s="233"/>
      <c r="B197" s="234"/>
      <c r="C197" s="234"/>
      <c r="D197" s="234"/>
      <c r="E197" s="234"/>
      <c r="F197" s="234"/>
      <c r="G197" s="234"/>
      <c r="H197" s="234"/>
      <c r="I197" s="234"/>
      <c r="J197" s="234"/>
      <c r="K197" s="234"/>
    </row>
    <row r="198" spans="1:11" s="232" customFormat="1" ht="14.25" customHeight="1" x14ac:dyDescent="0.25">
      <c r="A198" s="233"/>
      <c r="B198" s="234"/>
      <c r="C198" s="234"/>
      <c r="D198" s="234"/>
      <c r="E198" s="234"/>
      <c r="F198" s="234"/>
      <c r="G198" s="234"/>
      <c r="H198" s="234"/>
      <c r="I198" s="234"/>
      <c r="J198" s="234"/>
      <c r="K198" s="234"/>
    </row>
    <row r="199" spans="1:11" s="232" customFormat="1" ht="14.25" customHeight="1" x14ac:dyDescent="0.25">
      <c r="A199" s="233"/>
      <c r="B199" s="234"/>
      <c r="C199" s="234"/>
      <c r="D199" s="234"/>
      <c r="E199" s="234"/>
      <c r="F199" s="234"/>
      <c r="G199" s="234"/>
      <c r="H199" s="234"/>
      <c r="I199" s="234"/>
      <c r="J199" s="234"/>
      <c r="K199" s="234"/>
    </row>
    <row r="200" spans="1:11" s="232" customFormat="1" ht="14.25" customHeight="1" x14ac:dyDescent="0.25">
      <c r="A200" s="233"/>
      <c r="B200" s="234"/>
      <c r="C200" s="234"/>
      <c r="D200" s="234"/>
      <c r="E200" s="234"/>
      <c r="F200" s="234"/>
      <c r="G200" s="234"/>
      <c r="H200" s="234"/>
      <c r="I200" s="234"/>
      <c r="J200" s="234"/>
      <c r="K200" s="234"/>
    </row>
    <row r="201" spans="1:11" s="232" customFormat="1" ht="14.25" customHeight="1" x14ac:dyDescent="0.25">
      <c r="A201" s="233"/>
      <c r="B201" s="234"/>
      <c r="C201" s="234"/>
      <c r="D201" s="234"/>
      <c r="E201" s="234"/>
      <c r="F201" s="234"/>
      <c r="G201" s="234"/>
      <c r="H201" s="234"/>
      <c r="I201" s="234"/>
      <c r="J201" s="234"/>
      <c r="K201" s="234"/>
    </row>
    <row r="202" spans="1:11" s="232" customFormat="1" ht="14.25" customHeight="1" x14ac:dyDescent="0.25">
      <c r="A202" s="233"/>
      <c r="B202" s="234"/>
      <c r="C202" s="234"/>
      <c r="D202" s="234"/>
      <c r="E202" s="234"/>
      <c r="F202" s="234"/>
      <c r="G202" s="234"/>
      <c r="H202" s="234"/>
      <c r="I202" s="234"/>
      <c r="J202" s="234"/>
      <c r="K202" s="234"/>
    </row>
    <row r="203" spans="1:11" s="232" customFormat="1" ht="14.25" customHeight="1" x14ac:dyDescent="0.25">
      <c r="A203" s="233"/>
      <c r="B203" s="234"/>
      <c r="C203" s="234"/>
      <c r="D203" s="234"/>
      <c r="E203" s="234"/>
      <c r="F203" s="234"/>
      <c r="G203" s="234"/>
      <c r="H203" s="234"/>
      <c r="I203" s="234"/>
      <c r="J203" s="234"/>
      <c r="K203" s="234"/>
    </row>
    <row r="204" spans="1:11" s="232" customFormat="1" ht="14.25" customHeight="1" x14ac:dyDescent="0.25">
      <c r="A204" s="233"/>
      <c r="B204" s="234"/>
      <c r="C204" s="234"/>
      <c r="D204" s="234"/>
      <c r="E204" s="234"/>
      <c r="F204" s="234"/>
      <c r="G204" s="234"/>
      <c r="H204" s="234"/>
      <c r="I204" s="234"/>
      <c r="J204" s="234"/>
      <c r="K204" s="234"/>
    </row>
    <row r="205" spans="1:11" s="232" customFormat="1" ht="14.25" customHeight="1" x14ac:dyDescent="0.25">
      <c r="A205" s="233"/>
      <c r="B205" s="234"/>
      <c r="C205" s="234"/>
      <c r="D205" s="234"/>
      <c r="E205" s="234"/>
      <c r="F205" s="234"/>
      <c r="G205" s="234"/>
      <c r="H205" s="234"/>
      <c r="I205" s="234"/>
      <c r="J205" s="234"/>
      <c r="K205" s="234"/>
    </row>
    <row r="206" spans="1:11" s="232" customFormat="1" ht="14.25" customHeight="1" x14ac:dyDescent="0.25">
      <c r="A206" s="233"/>
      <c r="B206" s="234"/>
      <c r="C206" s="234"/>
      <c r="D206" s="234"/>
      <c r="E206" s="234"/>
      <c r="F206" s="234"/>
      <c r="G206" s="234"/>
      <c r="H206" s="234"/>
      <c r="I206" s="234"/>
      <c r="J206" s="234"/>
      <c r="K206" s="234"/>
    </row>
    <row r="207" spans="1:11" s="232" customFormat="1" ht="14.25" customHeight="1" x14ac:dyDescent="0.25">
      <c r="A207" s="233"/>
      <c r="B207" s="234"/>
      <c r="C207" s="234"/>
      <c r="D207" s="234"/>
      <c r="E207" s="234"/>
      <c r="F207" s="234"/>
      <c r="G207" s="234"/>
      <c r="H207" s="234"/>
      <c r="I207" s="234"/>
      <c r="J207" s="234"/>
      <c r="K207" s="234"/>
    </row>
    <row r="208" spans="1:11" s="232" customFormat="1" ht="14.25" customHeight="1" x14ac:dyDescent="0.25">
      <c r="A208" s="233"/>
      <c r="B208" s="234"/>
      <c r="C208" s="234"/>
      <c r="D208" s="234"/>
      <c r="E208" s="234"/>
      <c r="F208" s="234"/>
      <c r="G208" s="234"/>
      <c r="H208" s="234"/>
      <c r="I208" s="234"/>
      <c r="J208" s="234"/>
      <c r="K208" s="234"/>
    </row>
    <row r="209" spans="1:11" s="232" customFormat="1" ht="14.25" customHeight="1" x14ac:dyDescent="0.25">
      <c r="A209" s="233"/>
      <c r="B209" s="234"/>
      <c r="C209" s="234"/>
      <c r="D209" s="234"/>
      <c r="E209" s="234"/>
      <c r="F209" s="234"/>
      <c r="G209" s="234"/>
      <c r="H209" s="234"/>
      <c r="I209" s="234"/>
      <c r="J209" s="234"/>
      <c r="K209" s="234"/>
    </row>
    <row r="210" spans="1:11" s="232" customFormat="1" ht="14.25" customHeight="1" x14ac:dyDescent="0.25">
      <c r="A210" s="233"/>
      <c r="B210" s="234"/>
      <c r="C210" s="234"/>
      <c r="D210" s="234"/>
      <c r="E210" s="234"/>
      <c r="F210" s="234"/>
      <c r="G210" s="234"/>
      <c r="H210" s="234"/>
      <c r="I210" s="234"/>
      <c r="J210" s="234"/>
      <c r="K210" s="234"/>
    </row>
    <row r="211" spans="1:11" s="232" customFormat="1" ht="14.25" customHeight="1" x14ac:dyDescent="0.25">
      <c r="A211" s="233"/>
      <c r="B211" s="234"/>
      <c r="C211" s="234"/>
      <c r="D211" s="234"/>
      <c r="E211" s="234"/>
      <c r="F211" s="234"/>
      <c r="G211" s="234"/>
      <c r="H211" s="234"/>
      <c r="I211" s="234"/>
      <c r="J211" s="234"/>
      <c r="K211" s="234"/>
    </row>
    <row r="212" spans="1:11" s="232" customFormat="1" ht="14.25" customHeight="1" x14ac:dyDescent="0.25">
      <c r="A212" s="233"/>
      <c r="B212" s="234"/>
      <c r="C212" s="234"/>
      <c r="D212" s="234"/>
      <c r="E212" s="234"/>
      <c r="F212" s="234"/>
      <c r="G212" s="234"/>
      <c r="H212" s="234"/>
      <c r="I212" s="234"/>
      <c r="J212" s="234"/>
      <c r="K212" s="234"/>
    </row>
    <row r="213" spans="1:11" s="232" customFormat="1" ht="14.25" customHeight="1" x14ac:dyDescent="0.25">
      <c r="A213" s="233"/>
      <c r="B213" s="234"/>
      <c r="C213" s="234"/>
      <c r="D213" s="234"/>
      <c r="E213" s="234"/>
      <c r="F213" s="234"/>
      <c r="G213" s="234"/>
      <c r="H213" s="234"/>
      <c r="I213" s="234"/>
      <c r="J213" s="234"/>
      <c r="K213" s="234"/>
    </row>
    <row r="214" spans="1:11" s="232" customFormat="1" ht="14.25" customHeight="1" x14ac:dyDescent="0.25">
      <c r="A214" s="233"/>
      <c r="B214" s="234"/>
      <c r="C214" s="234"/>
      <c r="D214" s="234"/>
      <c r="E214" s="234"/>
      <c r="F214" s="234"/>
      <c r="G214" s="234"/>
      <c r="H214" s="234"/>
      <c r="I214" s="234"/>
      <c r="J214" s="234"/>
      <c r="K214" s="234"/>
    </row>
    <row r="215" spans="1:11" s="232" customFormat="1" ht="14.25" customHeight="1" x14ac:dyDescent="0.25">
      <c r="A215" s="233"/>
      <c r="B215" s="234"/>
      <c r="C215" s="234"/>
      <c r="D215" s="234"/>
      <c r="E215" s="234"/>
      <c r="F215" s="234"/>
      <c r="G215" s="234"/>
      <c r="H215" s="234"/>
      <c r="I215" s="234"/>
      <c r="J215" s="234"/>
      <c r="K215" s="234"/>
    </row>
    <row r="216" spans="1:11" s="232" customFormat="1" ht="14.25" customHeight="1" x14ac:dyDescent="0.25">
      <c r="A216" s="233"/>
      <c r="B216" s="234"/>
      <c r="C216" s="234"/>
      <c r="D216" s="234"/>
      <c r="E216" s="234"/>
      <c r="F216" s="234"/>
      <c r="G216" s="234"/>
      <c r="H216" s="234"/>
      <c r="I216" s="234"/>
      <c r="J216" s="234"/>
      <c r="K216" s="234"/>
    </row>
    <row r="217" spans="1:11" s="232" customFormat="1" ht="14.25" customHeight="1" x14ac:dyDescent="0.25">
      <c r="A217" s="233"/>
      <c r="B217" s="234"/>
      <c r="C217" s="234"/>
      <c r="D217" s="234"/>
      <c r="E217" s="234"/>
      <c r="F217" s="234"/>
      <c r="G217" s="234"/>
      <c r="H217" s="234"/>
      <c r="I217" s="234"/>
      <c r="J217" s="234"/>
      <c r="K217" s="234"/>
    </row>
    <row r="218" spans="1:11" s="232" customFormat="1" ht="14.25" customHeight="1" x14ac:dyDescent="0.25">
      <c r="A218" s="233"/>
      <c r="B218" s="234"/>
      <c r="C218" s="234"/>
      <c r="D218" s="234"/>
      <c r="E218" s="234"/>
      <c r="F218" s="234"/>
      <c r="G218" s="234"/>
      <c r="H218" s="234"/>
      <c r="I218" s="234"/>
      <c r="J218" s="234"/>
      <c r="K218" s="234"/>
    </row>
    <row r="219" spans="1:11" s="232" customFormat="1" ht="14.25" customHeight="1" x14ac:dyDescent="0.25">
      <c r="A219" s="233"/>
      <c r="B219" s="234"/>
      <c r="C219" s="234"/>
      <c r="D219" s="234"/>
      <c r="E219" s="234"/>
      <c r="F219" s="234"/>
      <c r="G219" s="234"/>
      <c r="H219" s="234"/>
      <c r="I219" s="234"/>
      <c r="J219" s="234"/>
      <c r="K219" s="234"/>
    </row>
    <row r="220" spans="1:11" s="232" customFormat="1" ht="14.25" customHeight="1" x14ac:dyDescent="0.25">
      <c r="A220" s="233"/>
      <c r="B220" s="234"/>
      <c r="C220" s="234"/>
      <c r="D220" s="234"/>
      <c r="E220" s="234"/>
      <c r="F220" s="234"/>
      <c r="G220" s="234"/>
      <c r="H220" s="234"/>
      <c r="I220" s="234"/>
      <c r="J220" s="234"/>
      <c r="K220" s="234"/>
    </row>
    <row r="221" spans="1:11" s="232" customFormat="1" ht="14.25" customHeight="1" x14ac:dyDescent="0.25">
      <c r="A221" s="233"/>
      <c r="B221" s="234"/>
      <c r="C221" s="234"/>
      <c r="D221" s="234"/>
      <c r="E221" s="234"/>
      <c r="F221" s="234"/>
      <c r="G221" s="234"/>
      <c r="H221" s="234"/>
      <c r="I221" s="234"/>
      <c r="J221" s="234"/>
      <c r="K221" s="234"/>
    </row>
    <row r="222" spans="1:11" s="232" customFormat="1" ht="14.25" customHeight="1" x14ac:dyDescent="0.25">
      <c r="A222" s="233"/>
      <c r="B222" s="234"/>
      <c r="C222" s="234"/>
      <c r="D222" s="234"/>
      <c r="E222" s="234"/>
      <c r="F222" s="234"/>
      <c r="G222" s="234"/>
      <c r="H222" s="234"/>
      <c r="I222" s="234"/>
      <c r="J222" s="234"/>
      <c r="K222" s="234"/>
    </row>
    <row r="223" spans="1:11" s="232" customFormat="1" ht="14.25" customHeight="1" x14ac:dyDescent="0.25">
      <c r="A223" s="233"/>
      <c r="B223" s="234"/>
      <c r="C223" s="234"/>
      <c r="D223" s="234"/>
      <c r="E223" s="234"/>
      <c r="F223" s="234"/>
      <c r="G223" s="234"/>
      <c r="H223" s="234"/>
      <c r="I223" s="234"/>
      <c r="J223" s="234"/>
      <c r="K223" s="234"/>
    </row>
    <row r="224" spans="1:11" s="232" customFormat="1" ht="14.25" customHeight="1" x14ac:dyDescent="0.25">
      <c r="A224" s="233"/>
      <c r="B224" s="234"/>
      <c r="C224" s="234"/>
      <c r="D224" s="234"/>
      <c r="E224" s="234"/>
      <c r="F224" s="234"/>
      <c r="G224" s="234"/>
      <c r="H224" s="234"/>
      <c r="I224" s="234"/>
      <c r="J224" s="234"/>
      <c r="K224" s="234"/>
    </row>
    <row r="225" spans="1:11" s="232" customFormat="1" ht="14.25" customHeight="1" x14ac:dyDescent="0.25">
      <c r="A225" s="233"/>
      <c r="B225" s="234"/>
      <c r="C225" s="234"/>
      <c r="D225" s="234"/>
      <c r="E225" s="234"/>
      <c r="F225" s="234"/>
      <c r="G225" s="234"/>
      <c r="H225" s="234"/>
      <c r="I225" s="234"/>
      <c r="J225" s="234"/>
      <c r="K225" s="234"/>
    </row>
    <row r="226" spans="1:11" s="232" customFormat="1" ht="14.25" customHeight="1" x14ac:dyDescent="0.25">
      <c r="A226" s="233"/>
      <c r="B226" s="234"/>
      <c r="C226" s="234"/>
      <c r="D226" s="234"/>
      <c r="E226" s="234"/>
      <c r="F226" s="234"/>
      <c r="G226" s="234"/>
      <c r="H226" s="234"/>
      <c r="I226" s="234"/>
      <c r="J226" s="234"/>
      <c r="K226" s="234"/>
    </row>
    <row r="227" spans="1:11" s="232" customFormat="1" ht="14.25" customHeight="1" x14ac:dyDescent="0.25">
      <c r="A227" s="233"/>
      <c r="B227" s="234"/>
      <c r="C227" s="234"/>
      <c r="D227" s="234"/>
      <c r="E227" s="234"/>
      <c r="F227" s="234"/>
      <c r="G227" s="234"/>
      <c r="H227" s="234"/>
      <c r="I227" s="234"/>
      <c r="J227" s="234"/>
      <c r="K227" s="234"/>
    </row>
    <row r="228" spans="1:11" s="232" customFormat="1" ht="14.25" customHeight="1" x14ac:dyDescent="0.25">
      <c r="A228" s="233"/>
      <c r="B228" s="234"/>
      <c r="C228" s="234"/>
      <c r="D228" s="234"/>
      <c r="E228" s="234"/>
      <c r="F228" s="234"/>
      <c r="G228" s="234"/>
      <c r="H228" s="234"/>
      <c r="I228" s="234"/>
      <c r="J228" s="234"/>
      <c r="K228" s="234"/>
    </row>
    <row r="229" spans="1:11" s="232" customFormat="1" ht="14.25" customHeight="1" x14ac:dyDescent="0.25">
      <c r="A229" s="233"/>
      <c r="B229" s="234"/>
      <c r="C229" s="234"/>
      <c r="D229" s="234"/>
      <c r="E229" s="234"/>
      <c r="F229" s="234"/>
      <c r="G229" s="234"/>
      <c r="H229" s="234"/>
      <c r="I229" s="234"/>
      <c r="J229" s="234"/>
      <c r="K229" s="234"/>
    </row>
    <row r="230" spans="1:11" s="232" customFormat="1" ht="14.25" customHeight="1" x14ac:dyDescent="0.25">
      <c r="A230" s="233"/>
      <c r="B230" s="234"/>
      <c r="C230" s="234"/>
      <c r="D230" s="234"/>
      <c r="E230" s="234"/>
      <c r="F230" s="234"/>
      <c r="G230" s="234"/>
      <c r="H230" s="234"/>
      <c r="I230" s="234"/>
      <c r="J230" s="234"/>
      <c r="K230" s="234"/>
    </row>
    <row r="231" spans="1:11" s="232" customFormat="1" ht="14.25" customHeight="1" x14ac:dyDescent="0.25">
      <c r="A231" s="233"/>
      <c r="B231" s="234"/>
      <c r="C231" s="234"/>
      <c r="D231" s="234"/>
      <c r="E231" s="234"/>
      <c r="F231" s="234"/>
      <c r="G231" s="234"/>
      <c r="H231" s="234"/>
      <c r="I231" s="234"/>
      <c r="J231" s="234"/>
      <c r="K231" s="234"/>
    </row>
    <row r="232" spans="1:11" s="232" customFormat="1" ht="14.25" customHeight="1" x14ac:dyDescent="0.25">
      <c r="A232" s="233"/>
      <c r="B232" s="234"/>
      <c r="C232" s="234"/>
      <c r="D232" s="234"/>
      <c r="E232" s="234"/>
      <c r="F232" s="234"/>
      <c r="G232" s="234"/>
      <c r="H232" s="234"/>
      <c r="I232" s="234"/>
      <c r="J232" s="234"/>
      <c r="K232" s="234"/>
    </row>
    <row r="233" spans="1:11" s="232" customFormat="1" ht="14.25" customHeight="1" x14ac:dyDescent="0.25">
      <c r="A233" s="233"/>
      <c r="B233" s="234"/>
      <c r="C233" s="234"/>
      <c r="D233" s="234"/>
      <c r="E233" s="234"/>
      <c r="F233" s="234"/>
      <c r="G233" s="234"/>
      <c r="H233" s="234"/>
      <c r="I233" s="234"/>
      <c r="J233" s="234"/>
      <c r="K233" s="234"/>
    </row>
    <row r="234" spans="1:11" s="232" customFormat="1" ht="14.25" customHeight="1" x14ac:dyDescent="0.25">
      <c r="A234" s="233"/>
      <c r="B234" s="234"/>
      <c r="C234" s="234"/>
      <c r="D234" s="234"/>
      <c r="E234" s="234"/>
      <c r="F234" s="234"/>
      <c r="G234" s="234"/>
      <c r="H234" s="234"/>
      <c r="I234" s="234"/>
      <c r="J234" s="234"/>
      <c r="K234" s="234"/>
    </row>
    <row r="235" spans="1:11" s="232" customFormat="1" ht="14.25" customHeight="1" x14ac:dyDescent="0.25">
      <c r="A235" s="233"/>
      <c r="B235" s="234"/>
      <c r="C235" s="234"/>
      <c r="D235" s="234"/>
      <c r="E235" s="234"/>
      <c r="F235" s="234"/>
      <c r="G235" s="234"/>
      <c r="H235" s="234"/>
      <c r="I235" s="234"/>
      <c r="J235" s="234"/>
      <c r="K235" s="234"/>
    </row>
    <row r="236" spans="1:11" s="232" customFormat="1" ht="14.25" customHeight="1" x14ac:dyDescent="0.25">
      <c r="A236" s="233"/>
      <c r="B236" s="234"/>
      <c r="C236" s="234"/>
      <c r="D236" s="234"/>
      <c r="E236" s="234"/>
      <c r="F236" s="234"/>
      <c r="G236" s="234"/>
      <c r="H236" s="234"/>
      <c r="I236" s="234"/>
      <c r="J236" s="234"/>
      <c r="K236" s="234"/>
    </row>
    <row r="237" spans="1:11" s="232" customFormat="1" ht="14.25" customHeight="1" x14ac:dyDescent="0.25">
      <c r="A237" s="233"/>
      <c r="B237" s="234"/>
      <c r="C237" s="234"/>
      <c r="D237" s="234"/>
      <c r="E237" s="234"/>
      <c r="F237" s="234"/>
      <c r="G237" s="234"/>
      <c r="H237" s="234"/>
      <c r="I237" s="234"/>
      <c r="J237" s="234"/>
      <c r="K237" s="234"/>
    </row>
    <row r="238" spans="1:11" s="232" customFormat="1" ht="14.25" customHeight="1" x14ac:dyDescent="0.25">
      <c r="A238" s="233"/>
      <c r="B238" s="234"/>
      <c r="C238" s="234"/>
      <c r="D238" s="234"/>
      <c r="E238" s="234"/>
      <c r="F238" s="234"/>
      <c r="G238" s="234"/>
      <c r="H238" s="234"/>
      <c r="I238" s="234"/>
      <c r="J238" s="234"/>
      <c r="K238" s="234"/>
    </row>
    <row r="239" spans="1:11" s="232" customFormat="1" ht="14.25" customHeight="1" x14ac:dyDescent="0.25">
      <c r="A239" s="233"/>
      <c r="B239" s="234"/>
      <c r="C239" s="234"/>
      <c r="D239" s="234"/>
      <c r="E239" s="234"/>
      <c r="F239" s="234"/>
      <c r="G239" s="234"/>
      <c r="H239" s="234"/>
      <c r="I239" s="234"/>
      <c r="J239" s="234"/>
      <c r="K239" s="234"/>
    </row>
    <row r="240" spans="1:11" s="232" customFormat="1" ht="14.25" customHeight="1" x14ac:dyDescent="0.25">
      <c r="A240" s="233"/>
      <c r="B240" s="234"/>
      <c r="C240" s="234"/>
      <c r="D240" s="234"/>
      <c r="E240" s="234"/>
      <c r="F240" s="234"/>
      <c r="G240" s="234"/>
      <c r="H240" s="234"/>
      <c r="I240" s="234"/>
      <c r="J240" s="234"/>
      <c r="K240" s="234"/>
    </row>
    <row r="241" spans="1:11" s="232" customFormat="1" ht="14.25" customHeight="1" x14ac:dyDescent="0.25">
      <c r="A241" s="233"/>
      <c r="B241" s="234"/>
      <c r="C241" s="234"/>
      <c r="D241" s="234"/>
      <c r="E241" s="234"/>
      <c r="F241" s="234"/>
      <c r="G241" s="234"/>
      <c r="H241" s="234"/>
      <c r="I241" s="234"/>
      <c r="J241" s="234"/>
      <c r="K241" s="234"/>
    </row>
    <row r="242" spans="1:11" s="232" customFormat="1" ht="14.25" customHeight="1" x14ac:dyDescent="0.25">
      <c r="A242" s="233"/>
      <c r="B242" s="234"/>
      <c r="C242" s="234"/>
      <c r="D242" s="234"/>
      <c r="E242" s="234"/>
      <c r="F242" s="234"/>
      <c r="G242" s="234"/>
      <c r="H242" s="234"/>
      <c r="I242" s="234"/>
      <c r="J242" s="234"/>
      <c r="K242" s="234"/>
    </row>
    <row r="243" spans="1:11" s="232" customFormat="1" ht="14.25" customHeight="1" x14ac:dyDescent="0.25">
      <c r="A243" s="233"/>
      <c r="B243" s="234"/>
      <c r="C243" s="234"/>
      <c r="D243" s="234"/>
      <c r="E243" s="234"/>
      <c r="F243" s="234"/>
      <c r="G243" s="234"/>
      <c r="H243" s="234"/>
      <c r="I243" s="234"/>
      <c r="J243" s="234"/>
      <c r="K243" s="234"/>
    </row>
    <row r="244" spans="1:11" s="232" customFormat="1" ht="14.25" customHeight="1" x14ac:dyDescent="0.25">
      <c r="A244" s="233"/>
      <c r="B244" s="234"/>
      <c r="C244" s="234"/>
      <c r="D244" s="234"/>
      <c r="E244" s="234"/>
      <c r="F244" s="234"/>
      <c r="G244" s="234"/>
      <c r="H244" s="234"/>
      <c r="I244" s="234"/>
      <c r="J244" s="234"/>
      <c r="K244" s="234"/>
    </row>
    <row r="245" spans="1:11" s="232" customFormat="1" ht="14.25" customHeight="1" x14ac:dyDescent="0.25">
      <c r="A245" s="233"/>
      <c r="B245" s="234"/>
      <c r="C245" s="234"/>
      <c r="D245" s="234"/>
      <c r="E245" s="234"/>
      <c r="F245" s="234"/>
      <c r="G245" s="234"/>
      <c r="H245" s="234"/>
      <c r="I245" s="234"/>
      <c r="J245" s="234"/>
      <c r="K245" s="234"/>
    </row>
    <row r="246" spans="1:11" s="232" customFormat="1" ht="14.25" customHeight="1" x14ac:dyDescent="0.25">
      <c r="A246" s="233"/>
      <c r="B246" s="234"/>
      <c r="C246" s="234"/>
      <c r="D246" s="234"/>
      <c r="E246" s="234"/>
      <c r="F246" s="234"/>
      <c r="G246" s="234"/>
      <c r="H246" s="234"/>
      <c r="I246" s="234"/>
      <c r="J246" s="234"/>
      <c r="K246" s="234"/>
    </row>
    <row r="247" spans="1:11" s="232" customFormat="1" ht="14.25" customHeight="1" x14ac:dyDescent="0.25">
      <c r="A247" s="233"/>
      <c r="B247" s="234"/>
      <c r="C247" s="234"/>
      <c r="D247" s="234"/>
      <c r="E247" s="234"/>
      <c r="F247" s="234"/>
      <c r="G247" s="234"/>
      <c r="H247" s="234"/>
      <c r="I247" s="234"/>
      <c r="J247" s="234"/>
      <c r="K247" s="234"/>
    </row>
    <row r="248" spans="1:11" s="232" customFormat="1" ht="14.25" customHeight="1" x14ac:dyDescent="0.25">
      <c r="A248" s="233"/>
      <c r="B248" s="234"/>
      <c r="C248" s="234"/>
      <c r="D248" s="234"/>
      <c r="E248" s="234"/>
      <c r="F248" s="234"/>
      <c r="G248" s="234"/>
      <c r="H248" s="234"/>
      <c r="I248" s="234"/>
      <c r="J248" s="234"/>
      <c r="K248" s="234"/>
    </row>
    <row r="249" spans="1:11" s="232" customFormat="1" ht="14.25" customHeight="1" x14ac:dyDescent="0.25">
      <c r="A249" s="233"/>
      <c r="B249" s="234"/>
      <c r="C249" s="234"/>
      <c r="D249" s="234"/>
      <c r="E249" s="234"/>
      <c r="F249" s="234"/>
      <c r="G249" s="234"/>
      <c r="H249" s="234"/>
      <c r="I249" s="234"/>
      <c r="J249" s="234"/>
      <c r="K249" s="234"/>
    </row>
    <row r="250" spans="1:11" s="232" customFormat="1" ht="14.25" customHeight="1" x14ac:dyDescent="0.25">
      <c r="A250" s="233"/>
      <c r="B250" s="234"/>
      <c r="C250" s="234"/>
      <c r="D250" s="234"/>
      <c r="E250" s="234"/>
      <c r="F250" s="234"/>
      <c r="G250" s="234"/>
      <c r="H250" s="234"/>
      <c r="I250" s="234"/>
      <c r="J250" s="234"/>
      <c r="K250" s="234"/>
    </row>
    <row r="251" spans="1:11" s="232" customFormat="1" ht="14.25" customHeight="1" x14ac:dyDescent="0.25">
      <c r="A251" s="233"/>
      <c r="B251" s="234"/>
      <c r="C251" s="234"/>
      <c r="D251" s="234"/>
      <c r="E251" s="234"/>
      <c r="F251" s="234"/>
      <c r="G251" s="234"/>
      <c r="H251" s="234"/>
      <c r="I251" s="234"/>
      <c r="J251" s="234"/>
      <c r="K251" s="234"/>
    </row>
    <row r="252" spans="1:11" s="232" customFormat="1" ht="14.25" customHeight="1" x14ac:dyDescent="0.25">
      <c r="A252" s="233"/>
      <c r="B252" s="234"/>
      <c r="C252" s="234"/>
      <c r="D252" s="234"/>
      <c r="E252" s="234"/>
      <c r="F252" s="234"/>
      <c r="G252" s="234"/>
      <c r="H252" s="234"/>
      <c r="I252" s="234"/>
      <c r="J252" s="234"/>
      <c r="K252" s="234"/>
    </row>
    <row r="253" spans="1:11" s="232" customFormat="1" ht="14.25" customHeight="1" x14ac:dyDescent="0.25">
      <c r="A253" s="233"/>
      <c r="B253" s="234"/>
      <c r="C253" s="234"/>
      <c r="D253" s="234"/>
      <c r="E253" s="234"/>
      <c r="F253" s="234"/>
      <c r="G253" s="234"/>
      <c r="H253" s="234"/>
      <c r="I253" s="234"/>
      <c r="J253" s="234"/>
      <c r="K253" s="234"/>
    </row>
    <row r="254" spans="1:11" s="232" customFormat="1" ht="14.25" customHeight="1" x14ac:dyDescent="0.25">
      <c r="A254" s="233"/>
      <c r="B254" s="234"/>
      <c r="C254" s="234"/>
      <c r="D254" s="234"/>
      <c r="E254" s="234"/>
      <c r="F254" s="234"/>
      <c r="G254" s="234"/>
      <c r="H254" s="234"/>
      <c r="I254" s="234"/>
      <c r="J254" s="234"/>
      <c r="K254" s="234"/>
    </row>
    <row r="255" spans="1:11" s="232" customFormat="1" ht="14.25" customHeight="1" x14ac:dyDescent="0.25">
      <c r="A255" s="233"/>
      <c r="B255" s="234"/>
      <c r="C255" s="234"/>
      <c r="D255" s="234"/>
      <c r="E255" s="234"/>
      <c r="F255" s="234"/>
      <c r="G255" s="234"/>
      <c r="H255" s="234"/>
      <c r="I255" s="234"/>
      <c r="J255" s="234"/>
      <c r="K255" s="234"/>
    </row>
    <row r="256" spans="1:11" s="232" customFormat="1" ht="14.25" customHeight="1" x14ac:dyDescent="0.25">
      <c r="A256" s="233"/>
      <c r="B256" s="234"/>
      <c r="C256" s="234"/>
      <c r="D256" s="234"/>
      <c r="E256" s="234"/>
      <c r="F256" s="234"/>
      <c r="G256" s="234"/>
      <c r="H256" s="234"/>
      <c r="I256" s="234"/>
      <c r="J256" s="234"/>
      <c r="K256" s="234"/>
    </row>
    <row r="257" spans="1:11" s="232" customFormat="1" ht="14.25" customHeight="1" x14ac:dyDescent="0.25">
      <c r="A257" s="233"/>
      <c r="B257" s="234"/>
      <c r="C257" s="234"/>
      <c r="D257" s="234"/>
      <c r="E257" s="234"/>
      <c r="F257" s="234"/>
      <c r="G257" s="234"/>
      <c r="H257" s="234"/>
      <c r="I257" s="234"/>
      <c r="J257" s="234"/>
      <c r="K257" s="234"/>
    </row>
    <row r="258" spans="1:11" s="232" customFormat="1" ht="14.25" customHeight="1" x14ac:dyDescent="0.25">
      <c r="A258" s="233"/>
      <c r="B258" s="234"/>
      <c r="C258" s="234"/>
      <c r="D258" s="234"/>
      <c r="E258" s="234"/>
      <c r="F258" s="234"/>
      <c r="G258" s="234"/>
      <c r="H258" s="234"/>
      <c r="I258" s="234"/>
      <c r="J258" s="234"/>
      <c r="K258" s="234"/>
    </row>
    <row r="259" spans="1:11" s="232" customFormat="1" ht="14.25" customHeight="1" x14ac:dyDescent="0.25">
      <c r="A259" s="233"/>
      <c r="B259" s="234"/>
      <c r="C259" s="234"/>
      <c r="D259" s="234"/>
      <c r="E259" s="234"/>
      <c r="F259" s="234"/>
      <c r="G259" s="234"/>
      <c r="H259" s="234"/>
      <c r="I259" s="234"/>
      <c r="J259" s="234"/>
      <c r="K259" s="234"/>
    </row>
    <row r="260" spans="1:11" s="232" customFormat="1" ht="14.25" customHeight="1" x14ac:dyDescent="0.25">
      <c r="A260" s="233"/>
      <c r="B260" s="234"/>
      <c r="C260" s="234"/>
      <c r="D260" s="234"/>
      <c r="E260" s="234"/>
      <c r="F260" s="234"/>
      <c r="G260" s="234"/>
      <c r="H260" s="234"/>
      <c r="I260" s="234"/>
      <c r="J260" s="234"/>
      <c r="K260" s="234"/>
    </row>
    <row r="261" spans="1:11" s="232" customFormat="1" ht="14.25" customHeight="1" x14ac:dyDescent="0.25">
      <c r="A261" s="233"/>
      <c r="B261" s="234"/>
      <c r="C261" s="234"/>
      <c r="D261" s="234"/>
      <c r="E261" s="234"/>
      <c r="F261" s="234"/>
      <c r="G261" s="234"/>
      <c r="H261" s="234"/>
      <c r="I261" s="234"/>
      <c r="J261" s="234"/>
      <c r="K261" s="234"/>
    </row>
    <row r="262" spans="1:11" s="232" customFormat="1" ht="14.25" customHeight="1" x14ac:dyDescent="0.25">
      <c r="A262" s="233"/>
      <c r="B262" s="234"/>
      <c r="C262" s="234"/>
      <c r="D262" s="234"/>
      <c r="E262" s="234"/>
      <c r="F262" s="234"/>
      <c r="G262" s="234"/>
      <c r="H262" s="234"/>
      <c r="I262" s="234"/>
      <c r="J262" s="234"/>
      <c r="K262" s="234"/>
    </row>
    <row r="263" spans="1:11" s="232" customFormat="1" ht="14.25" customHeight="1" x14ac:dyDescent="0.25">
      <c r="A263" s="233"/>
      <c r="B263" s="234"/>
      <c r="C263" s="234"/>
      <c r="D263" s="234"/>
      <c r="E263" s="234"/>
      <c r="F263" s="234"/>
      <c r="G263" s="234"/>
      <c r="H263" s="234"/>
      <c r="I263" s="234"/>
      <c r="J263" s="234"/>
      <c r="K263" s="234"/>
    </row>
    <row r="264" spans="1:11" s="232" customFormat="1" ht="14.25" customHeight="1" x14ac:dyDescent="0.25">
      <c r="A264" s="233"/>
      <c r="B264" s="234"/>
      <c r="C264" s="234"/>
      <c r="D264" s="234"/>
      <c r="E264" s="234"/>
      <c r="F264" s="234"/>
      <c r="G264" s="234"/>
      <c r="H264" s="234"/>
      <c r="I264" s="234"/>
      <c r="J264" s="234"/>
      <c r="K264" s="234"/>
    </row>
    <row r="265" spans="1:11" s="232" customFormat="1" ht="14.25" customHeight="1" x14ac:dyDescent="0.25">
      <c r="A265" s="233"/>
      <c r="B265" s="234"/>
      <c r="C265" s="234"/>
      <c r="D265" s="234"/>
      <c r="E265" s="234"/>
      <c r="F265" s="234"/>
      <c r="G265" s="234"/>
      <c r="H265" s="234"/>
      <c r="I265" s="234"/>
      <c r="J265" s="234"/>
      <c r="K265" s="234"/>
    </row>
    <row r="266" spans="1:11" s="232" customFormat="1" ht="14.25" customHeight="1" x14ac:dyDescent="0.25">
      <c r="A266" s="233"/>
      <c r="B266" s="234"/>
      <c r="C266" s="234"/>
      <c r="D266" s="234"/>
      <c r="E266" s="234"/>
      <c r="F266" s="234"/>
      <c r="G266" s="234"/>
      <c r="H266" s="234"/>
      <c r="I266" s="234"/>
      <c r="J266" s="234"/>
      <c r="K266" s="234"/>
    </row>
    <row r="267" spans="1:11" s="232" customFormat="1" ht="14.25" customHeight="1" x14ac:dyDescent="0.25">
      <c r="A267" s="233"/>
      <c r="B267" s="234"/>
      <c r="C267" s="234"/>
      <c r="D267" s="234"/>
      <c r="E267" s="234"/>
      <c r="F267" s="234"/>
      <c r="G267" s="234"/>
      <c r="H267" s="234"/>
      <c r="I267" s="234"/>
      <c r="J267" s="234"/>
      <c r="K267" s="234"/>
    </row>
    <row r="268" spans="1:11" s="232" customFormat="1" ht="14.25" customHeight="1" x14ac:dyDescent="0.25">
      <c r="A268" s="233"/>
      <c r="B268" s="234"/>
      <c r="C268" s="234"/>
      <c r="D268" s="234"/>
      <c r="E268" s="234"/>
      <c r="F268" s="234"/>
      <c r="G268" s="234"/>
      <c r="H268" s="234"/>
      <c r="I268" s="234"/>
      <c r="J268" s="234"/>
      <c r="K268" s="234"/>
    </row>
    <row r="269" spans="1:11" s="232" customFormat="1" ht="14.25" customHeight="1" x14ac:dyDescent="0.25">
      <c r="A269" s="233"/>
      <c r="B269" s="234"/>
      <c r="C269" s="234"/>
      <c r="D269" s="234"/>
      <c r="E269" s="234"/>
      <c r="F269" s="234"/>
      <c r="G269" s="234"/>
      <c r="H269" s="234"/>
      <c r="I269" s="234"/>
      <c r="J269" s="234"/>
      <c r="K269" s="234"/>
    </row>
    <row r="270" spans="1:11" s="232" customFormat="1" ht="14.25" customHeight="1" x14ac:dyDescent="0.25">
      <c r="A270" s="233"/>
      <c r="B270" s="234"/>
      <c r="C270" s="234"/>
      <c r="D270" s="234"/>
      <c r="E270" s="234"/>
      <c r="F270" s="234"/>
      <c r="G270" s="234"/>
      <c r="H270" s="234"/>
      <c r="I270" s="234"/>
      <c r="J270" s="234"/>
      <c r="K270" s="234"/>
    </row>
    <row r="271" spans="1:11" s="232" customFormat="1" ht="14.25" customHeight="1" x14ac:dyDescent="0.25">
      <c r="A271" s="233"/>
      <c r="B271" s="234"/>
      <c r="C271" s="234"/>
      <c r="D271" s="234"/>
      <c r="E271" s="234"/>
      <c r="F271" s="234"/>
      <c r="G271" s="234"/>
      <c r="H271" s="234"/>
      <c r="I271" s="234"/>
      <c r="J271" s="234"/>
      <c r="K271" s="234"/>
    </row>
    <row r="272" spans="1:11" s="232" customFormat="1" ht="14.25" customHeight="1" x14ac:dyDescent="0.25">
      <c r="A272" s="233"/>
      <c r="B272" s="234"/>
      <c r="C272" s="234"/>
      <c r="D272" s="234"/>
      <c r="E272" s="234"/>
      <c r="F272" s="234"/>
      <c r="G272" s="234"/>
      <c r="H272" s="234"/>
      <c r="I272" s="234"/>
      <c r="J272" s="234"/>
      <c r="K272" s="234"/>
    </row>
    <row r="273" spans="1:11" s="232" customFormat="1" ht="14.25" customHeight="1" x14ac:dyDescent="0.25">
      <c r="A273" s="233"/>
      <c r="B273" s="234"/>
      <c r="C273" s="234"/>
      <c r="D273" s="234"/>
      <c r="E273" s="234"/>
      <c r="F273" s="234"/>
      <c r="G273" s="234"/>
      <c r="H273" s="234"/>
      <c r="I273" s="234"/>
      <c r="J273" s="234"/>
      <c r="K273" s="234"/>
    </row>
    <row r="274" spans="1:11" s="232" customFormat="1" ht="14.25" customHeight="1" x14ac:dyDescent="0.25">
      <c r="A274" s="233"/>
      <c r="B274" s="234"/>
      <c r="C274" s="234"/>
      <c r="D274" s="234"/>
      <c r="E274" s="234"/>
      <c r="F274" s="234"/>
      <c r="G274" s="234"/>
      <c r="H274" s="234"/>
      <c r="I274" s="234"/>
      <c r="J274" s="234"/>
      <c r="K274" s="234"/>
    </row>
    <row r="275" spans="1:11" s="232" customFormat="1" ht="14.25" customHeight="1" x14ac:dyDescent="0.25">
      <c r="A275" s="233"/>
      <c r="B275" s="234"/>
      <c r="C275" s="234"/>
      <c r="D275" s="234"/>
      <c r="E275" s="234"/>
      <c r="F275" s="234"/>
      <c r="G275" s="234"/>
      <c r="H275" s="234"/>
      <c r="I275" s="234"/>
      <c r="J275" s="234"/>
      <c r="K275" s="234"/>
    </row>
    <row r="276" spans="1:11" s="232" customFormat="1" ht="14.25" customHeight="1" x14ac:dyDescent="0.25">
      <c r="A276" s="233"/>
      <c r="B276" s="234"/>
      <c r="C276" s="234"/>
      <c r="D276" s="234"/>
      <c r="E276" s="234"/>
      <c r="F276" s="234"/>
      <c r="G276" s="234"/>
      <c r="H276" s="234"/>
      <c r="I276" s="234"/>
      <c r="J276" s="234"/>
      <c r="K276" s="234"/>
    </row>
    <row r="277" spans="1:11" s="232" customFormat="1" ht="14.25" customHeight="1" x14ac:dyDescent="0.25">
      <c r="A277" s="233"/>
      <c r="B277" s="234"/>
      <c r="C277" s="234"/>
      <c r="D277" s="234"/>
      <c r="E277" s="234"/>
      <c r="F277" s="234"/>
      <c r="G277" s="234"/>
      <c r="H277" s="234"/>
      <c r="I277" s="234"/>
      <c r="J277" s="234"/>
      <c r="K277" s="234"/>
    </row>
    <row r="278" spans="1:11" s="232" customFormat="1" ht="14.25" customHeight="1" x14ac:dyDescent="0.25">
      <c r="A278" s="233"/>
      <c r="B278" s="234"/>
      <c r="C278" s="234"/>
      <c r="D278" s="234"/>
      <c r="E278" s="234"/>
      <c r="F278" s="234"/>
      <c r="G278" s="234"/>
      <c r="H278" s="234"/>
      <c r="I278" s="234"/>
      <c r="J278" s="234"/>
      <c r="K278" s="234"/>
    </row>
    <row r="279" spans="1:11" s="232" customFormat="1" ht="14.25" customHeight="1" x14ac:dyDescent="0.25">
      <c r="A279" s="233"/>
      <c r="B279" s="234"/>
      <c r="C279" s="234"/>
      <c r="D279" s="234"/>
      <c r="E279" s="234"/>
      <c r="F279" s="234"/>
      <c r="G279" s="234"/>
      <c r="H279" s="234"/>
      <c r="I279" s="234"/>
      <c r="J279" s="234"/>
      <c r="K279" s="234"/>
    </row>
    <row r="280" spans="1:11" s="232" customFormat="1" ht="14.25" customHeight="1" x14ac:dyDescent="0.25">
      <c r="A280" s="233"/>
      <c r="B280" s="234"/>
      <c r="C280" s="234"/>
      <c r="D280" s="234"/>
      <c r="E280" s="234"/>
      <c r="F280" s="234"/>
      <c r="G280" s="234"/>
      <c r="H280" s="234"/>
      <c r="I280" s="234"/>
      <c r="J280" s="234"/>
      <c r="K280" s="234"/>
    </row>
    <row r="281" spans="1:11" s="232" customFormat="1" ht="14.25" customHeight="1" x14ac:dyDescent="0.25">
      <c r="A281" s="233"/>
      <c r="B281" s="234"/>
      <c r="C281" s="234"/>
      <c r="D281" s="234"/>
      <c r="E281" s="234"/>
      <c r="F281" s="234"/>
      <c r="G281" s="234"/>
      <c r="H281" s="234"/>
      <c r="I281" s="234"/>
      <c r="J281" s="234"/>
      <c r="K281" s="234"/>
    </row>
    <row r="282" spans="1:11" s="232" customFormat="1" ht="14.25" customHeight="1" x14ac:dyDescent="0.25">
      <c r="A282" s="233"/>
      <c r="B282" s="234"/>
      <c r="C282" s="234"/>
      <c r="D282" s="234"/>
      <c r="E282" s="234"/>
      <c r="F282" s="234"/>
      <c r="G282" s="234"/>
      <c r="H282" s="234"/>
      <c r="I282" s="234"/>
      <c r="J282" s="234"/>
      <c r="K282" s="234"/>
    </row>
    <row r="283" spans="1:11" s="232" customFormat="1" ht="14.25" customHeight="1" x14ac:dyDescent="0.25">
      <c r="A283" s="233"/>
      <c r="B283" s="234"/>
      <c r="C283" s="234"/>
      <c r="D283" s="234"/>
      <c r="E283" s="234"/>
      <c r="F283" s="234"/>
      <c r="G283" s="234"/>
      <c r="H283" s="234"/>
      <c r="I283" s="234"/>
      <c r="J283" s="234"/>
      <c r="K283" s="234"/>
    </row>
    <row r="284" spans="1:11" s="232" customFormat="1" ht="14.25" customHeight="1" x14ac:dyDescent="0.25">
      <c r="A284" s="233"/>
      <c r="B284" s="234"/>
      <c r="C284" s="234"/>
      <c r="D284" s="234"/>
      <c r="E284" s="234"/>
      <c r="F284" s="234"/>
      <c r="G284" s="234"/>
      <c r="H284" s="234"/>
      <c r="I284" s="234"/>
      <c r="J284" s="234"/>
      <c r="K284" s="234"/>
    </row>
    <row r="285" spans="1:11" s="232" customFormat="1" ht="14.25" customHeight="1" x14ac:dyDescent="0.25">
      <c r="A285" s="233"/>
      <c r="B285" s="234"/>
      <c r="C285" s="234"/>
      <c r="D285" s="234"/>
      <c r="E285" s="234"/>
      <c r="F285" s="234"/>
      <c r="G285" s="234"/>
      <c r="H285" s="234"/>
      <c r="I285" s="234"/>
      <c r="J285" s="234"/>
      <c r="K285" s="234"/>
    </row>
    <row r="286" spans="1:11" s="232" customFormat="1" ht="14.25" customHeight="1" x14ac:dyDescent="0.25">
      <c r="A286" s="233"/>
      <c r="B286" s="234"/>
      <c r="C286" s="234"/>
      <c r="D286" s="234"/>
      <c r="E286" s="234"/>
      <c r="F286" s="234"/>
      <c r="G286" s="234"/>
      <c r="H286" s="234"/>
      <c r="I286" s="234"/>
      <c r="J286" s="234"/>
      <c r="K286" s="234"/>
    </row>
    <row r="287" spans="1:11" s="232" customFormat="1" ht="14.25" customHeight="1" x14ac:dyDescent="0.25">
      <c r="A287" s="233"/>
      <c r="B287" s="234"/>
      <c r="C287" s="234"/>
      <c r="D287" s="234"/>
      <c r="E287" s="234"/>
      <c r="F287" s="234"/>
      <c r="G287" s="234"/>
      <c r="H287" s="234"/>
      <c r="I287" s="234"/>
      <c r="J287" s="234"/>
      <c r="K287" s="234"/>
    </row>
    <row r="288" spans="1:11" s="232" customFormat="1" ht="14.25" customHeight="1" x14ac:dyDescent="0.25">
      <c r="A288" s="233"/>
      <c r="B288" s="234"/>
      <c r="C288" s="234"/>
      <c r="D288" s="234"/>
      <c r="E288" s="234"/>
      <c r="F288" s="234"/>
      <c r="G288" s="234"/>
      <c r="H288" s="234"/>
      <c r="I288" s="234"/>
      <c r="J288" s="234"/>
      <c r="K288" s="234"/>
    </row>
    <row r="289" spans="1:11" s="232" customFormat="1" ht="14.25" customHeight="1" x14ac:dyDescent="0.25">
      <c r="A289" s="233"/>
      <c r="B289" s="234"/>
      <c r="C289" s="234"/>
      <c r="D289" s="234"/>
      <c r="E289" s="234"/>
      <c r="F289" s="234"/>
      <c r="G289" s="234"/>
      <c r="H289" s="234"/>
      <c r="I289" s="234"/>
      <c r="J289" s="234"/>
      <c r="K289" s="234"/>
    </row>
    <row r="290" spans="1:11" s="232" customFormat="1" ht="14.25" customHeight="1" x14ac:dyDescent="0.25">
      <c r="A290" s="233"/>
      <c r="B290" s="234"/>
      <c r="C290" s="234"/>
      <c r="D290" s="234"/>
      <c r="E290" s="234"/>
      <c r="F290" s="234"/>
      <c r="G290" s="234"/>
      <c r="H290" s="234"/>
      <c r="I290" s="234"/>
      <c r="J290" s="234"/>
      <c r="K290" s="234"/>
    </row>
    <row r="291" spans="1:11" s="232" customFormat="1" ht="14.25" customHeight="1" x14ac:dyDescent="0.25">
      <c r="A291" s="233"/>
      <c r="B291" s="234"/>
      <c r="C291" s="234"/>
      <c r="D291" s="234"/>
      <c r="E291" s="234"/>
      <c r="F291" s="234"/>
      <c r="G291" s="234"/>
      <c r="H291" s="234"/>
      <c r="I291" s="234"/>
      <c r="J291" s="234"/>
      <c r="K291" s="234"/>
    </row>
    <row r="292" spans="1:11" s="232" customFormat="1" ht="14.25" customHeight="1" x14ac:dyDescent="0.25">
      <c r="A292" s="233"/>
      <c r="B292" s="234"/>
      <c r="C292" s="234"/>
      <c r="D292" s="234"/>
      <c r="E292" s="234"/>
      <c r="F292" s="234"/>
      <c r="G292" s="234"/>
      <c r="H292" s="234"/>
      <c r="I292" s="234"/>
      <c r="J292" s="234"/>
      <c r="K292" s="234"/>
    </row>
    <row r="293" spans="1:11" s="232" customFormat="1" ht="14.25" customHeight="1" x14ac:dyDescent="0.25">
      <c r="A293" s="233"/>
      <c r="B293" s="234"/>
      <c r="C293" s="234"/>
      <c r="D293" s="234"/>
      <c r="E293" s="234"/>
      <c r="F293" s="234"/>
      <c r="G293" s="234"/>
      <c r="H293" s="234"/>
      <c r="I293" s="234"/>
      <c r="J293" s="234"/>
      <c r="K293" s="234"/>
    </row>
    <row r="294" spans="1:11" s="232" customFormat="1" ht="14.25" customHeight="1" x14ac:dyDescent="0.25">
      <c r="A294" s="233"/>
      <c r="B294" s="234"/>
      <c r="C294" s="234"/>
      <c r="D294" s="234"/>
      <c r="E294" s="234"/>
      <c r="F294" s="234"/>
      <c r="G294" s="234"/>
      <c r="H294" s="234"/>
      <c r="I294" s="234"/>
      <c r="J294" s="234"/>
      <c r="K294" s="234"/>
    </row>
    <row r="295" spans="1:11" s="232" customFormat="1" ht="14.25" customHeight="1" x14ac:dyDescent="0.25">
      <c r="A295" s="233"/>
      <c r="B295" s="234"/>
      <c r="C295" s="234"/>
      <c r="D295" s="234"/>
      <c r="E295" s="234"/>
      <c r="F295" s="234"/>
      <c r="G295" s="234"/>
      <c r="H295" s="234"/>
      <c r="I295" s="234"/>
      <c r="J295" s="234"/>
      <c r="K295" s="234"/>
    </row>
    <row r="296" spans="1:11" s="232" customFormat="1" ht="14.25" customHeight="1" x14ac:dyDescent="0.25">
      <c r="A296" s="233"/>
      <c r="B296" s="234"/>
      <c r="C296" s="234"/>
      <c r="D296" s="234"/>
      <c r="E296" s="234"/>
      <c r="F296" s="234"/>
      <c r="G296" s="234"/>
      <c r="H296" s="234"/>
      <c r="I296" s="234"/>
      <c r="J296" s="234"/>
      <c r="K296" s="234"/>
    </row>
    <row r="297" spans="1:11" s="232" customFormat="1" ht="14.25" customHeight="1" x14ac:dyDescent="0.25">
      <c r="A297" s="233"/>
      <c r="B297" s="234"/>
      <c r="C297" s="234"/>
      <c r="D297" s="234"/>
      <c r="E297" s="234"/>
      <c r="F297" s="234"/>
      <c r="G297" s="234"/>
      <c r="H297" s="234"/>
      <c r="I297" s="234"/>
      <c r="J297" s="234"/>
      <c r="K297" s="234"/>
    </row>
    <row r="298" spans="1:11" s="232" customFormat="1" ht="14.25" customHeight="1" x14ac:dyDescent="0.25">
      <c r="A298" s="233"/>
      <c r="B298" s="234"/>
      <c r="C298" s="234"/>
      <c r="D298" s="234"/>
      <c r="E298" s="234"/>
      <c r="F298" s="234"/>
      <c r="G298" s="234"/>
      <c r="H298" s="234"/>
      <c r="I298" s="234"/>
      <c r="J298" s="234"/>
      <c r="K298" s="234"/>
    </row>
    <row r="299" spans="1:11" s="232" customFormat="1" ht="14.25" customHeight="1" x14ac:dyDescent="0.25">
      <c r="A299" s="233"/>
      <c r="B299" s="234"/>
      <c r="C299" s="234"/>
      <c r="D299" s="234"/>
      <c r="E299" s="234"/>
      <c r="F299" s="234"/>
      <c r="G299" s="234"/>
      <c r="H299" s="234"/>
      <c r="I299" s="234"/>
      <c r="J299" s="234"/>
      <c r="K299" s="234"/>
    </row>
    <row r="300" spans="1:11" s="232" customFormat="1" ht="14.25" customHeight="1" x14ac:dyDescent="0.25">
      <c r="A300" s="233"/>
      <c r="B300" s="234"/>
      <c r="C300" s="234"/>
      <c r="D300" s="234"/>
      <c r="E300" s="234"/>
      <c r="F300" s="234"/>
      <c r="G300" s="234"/>
      <c r="H300" s="234"/>
      <c r="I300" s="234"/>
      <c r="J300" s="234"/>
      <c r="K300" s="234"/>
    </row>
    <row r="301" spans="1:11" s="232" customFormat="1" ht="14.25" customHeight="1" x14ac:dyDescent="0.25">
      <c r="A301" s="233"/>
      <c r="B301" s="234"/>
      <c r="C301" s="234"/>
      <c r="D301" s="234"/>
      <c r="E301" s="234"/>
      <c r="F301" s="234"/>
      <c r="G301" s="234"/>
      <c r="H301" s="234"/>
      <c r="I301" s="234"/>
      <c r="J301" s="234"/>
      <c r="K301" s="234"/>
    </row>
    <row r="302" spans="1:11" s="232" customFormat="1" ht="14.25" customHeight="1" x14ac:dyDescent="0.25">
      <c r="A302" s="233"/>
      <c r="B302" s="234"/>
      <c r="C302" s="234"/>
      <c r="D302" s="234"/>
      <c r="E302" s="234"/>
      <c r="F302" s="234"/>
      <c r="G302" s="234"/>
      <c r="H302" s="234"/>
      <c r="I302" s="234"/>
      <c r="J302" s="234"/>
      <c r="K302" s="234"/>
    </row>
    <row r="303" spans="1:11" s="232" customFormat="1" ht="14.25" customHeight="1" x14ac:dyDescent="0.25">
      <c r="A303" s="233"/>
      <c r="B303" s="234"/>
      <c r="C303" s="234"/>
      <c r="D303" s="234"/>
      <c r="E303" s="234"/>
      <c r="F303" s="234"/>
      <c r="G303" s="234"/>
      <c r="H303" s="234"/>
      <c r="I303" s="234"/>
      <c r="J303" s="234"/>
      <c r="K303" s="234"/>
    </row>
    <row r="304" spans="1:11" s="232" customFormat="1" ht="14.25" customHeight="1" x14ac:dyDescent="0.25">
      <c r="A304" s="233"/>
      <c r="B304" s="234"/>
      <c r="C304" s="234"/>
      <c r="D304" s="234"/>
      <c r="E304" s="234"/>
      <c r="F304" s="234"/>
      <c r="G304" s="234"/>
      <c r="H304" s="234"/>
      <c r="I304" s="234"/>
      <c r="J304" s="234"/>
      <c r="K304" s="234"/>
    </row>
    <row r="305" spans="1:11" s="232" customFormat="1" ht="14.25" customHeight="1" x14ac:dyDescent="0.25">
      <c r="A305" s="233"/>
      <c r="B305" s="234"/>
      <c r="C305" s="234"/>
      <c r="D305" s="234"/>
      <c r="E305" s="234"/>
      <c r="F305" s="234"/>
      <c r="G305" s="234"/>
      <c r="H305" s="234"/>
      <c r="I305" s="234"/>
      <c r="J305" s="234"/>
      <c r="K305" s="234"/>
    </row>
  </sheetData>
  <sheetProtection algorithmName="SHA-512" hashValue="mer7/Miaqg7fJs9PEOH5RaPE5K10USk9Q2YF1lt96dwN+Al9mCkjJn+5IiuniHgAjzVpjcCS263oAtnqBEkm/Q==" saltValue="JQgi/5SQ1B1x4++tm+oq/w==" spinCount="100000" sheet="1" objects="1" scenarios="1"/>
  <mergeCells count="4">
    <mergeCell ref="B15:D33"/>
    <mergeCell ref="B14:D14"/>
    <mergeCell ref="B36:M36"/>
    <mergeCell ref="B4:M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'risk metrics options'!$C$2:$C$3</xm:f>
          </x14:formula1>
          <xm:sqref>C7:D11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L110"/>
  <sheetViews>
    <sheetView showGridLines="0" zoomScaleNormal="100" zoomScaleSheetLayoutView="70" workbookViewId="0">
      <selection activeCell="B5" sqref="B5"/>
    </sheetView>
  </sheetViews>
  <sheetFormatPr defaultColWidth="0" defaultRowHeight="0" customHeight="1" zeroHeight="1" x14ac:dyDescent="0.3"/>
  <cols>
    <col min="1" max="1" width="3.58203125" style="269" customWidth="1"/>
    <col min="2" max="2" width="7.83203125" style="268" customWidth="1"/>
    <col min="3" max="3" width="30.58203125" style="265" customWidth="1"/>
    <col min="4" max="5" width="45.58203125" style="267" customWidth="1"/>
    <col min="6" max="6" width="14.58203125" style="327" customWidth="1"/>
    <col min="7" max="7" width="10.08203125" style="327" customWidth="1"/>
    <col min="8" max="8" width="35.58203125" style="327" customWidth="1"/>
    <col min="9" max="11" width="45.58203125" style="265" customWidth="1"/>
    <col min="12" max="12" width="3.58203125" style="266" customWidth="1"/>
    <col min="13" max="64" width="0" style="265" hidden="1" customWidth="1"/>
    <col min="65" max="16384" width="10" style="265" hidden="1"/>
  </cols>
  <sheetData>
    <row r="1" spans="1:40" s="232" customFormat="1" ht="14.25" customHeight="1" x14ac:dyDescent="0.25">
      <c r="A1" s="233"/>
      <c r="B1" s="234"/>
      <c r="C1" s="234"/>
      <c r="D1" s="234"/>
      <c r="E1" s="234"/>
      <c r="F1" s="234"/>
      <c r="G1" s="234"/>
      <c r="H1" s="234"/>
      <c r="I1" s="234"/>
      <c r="J1" s="234"/>
      <c r="K1" s="234"/>
    </row>
    <row r="2" spans="1:40" s="3" customFormat="1" ht="19.5" customHeight="1" x14ac:dyDescent="0.3">
      <c r="A2" s="235"/>
      <c r="B2" s="13" t="s">
        <v>462</v>
      </c>
      <c r="C2" s="13"/>
      <c r="D2" s="13"/>
      <c r="E2" s="13"/>
      <c r="F2" s="342"/>
      <c r="G2" s="342"/>
      <c r="H2" s="342"/>
      <c r="I2" s="13"/>
      <c r="J2" s="13"/>
      <c r="K2" s="13"/>
      <c r="L2" s="237"/>
    </row>
    <row r="3" spans="1:40" s="237" customFormat="1" ht="10" customHeight="1" x14ac:dyDescent="0.3">
      <c r="A3" s="235"/>
      <c r="B3" s="1286" t="b">
        <v>1</v>
      </c>
      <c r="C3" s="236"/>
      <c r="D3" s="236"/>
      <c r="E3" s="236"/>
      <c r="F3" s="341"/>
      <c r="G3" s="341"/>
      <c r="H3" s="341"/>
      <c r="I3" s="236"/>
      <c r="J3" s="236"/>
      <c r="K3" s="236"/>
    </row>
    <row r="4" spans="1:40" s="237" customFormat="1" ht="10" customHeight="1" x14ac:dyDescent="0.3">
      <c r="A4" s="235"/>
      <c r="B4" s="1286"/>
      <c r="C4" s="236"/>
      <c r="D4" s="236"/>
      <c r="E4" s="236"/>
      <c r="F4" s="341"/>
      <c r="G4" s="341"/>
      <c r="H4" s="341"/>
      <c r="I4" s="236"/>
      <c r="J4" s="236"/>
      <c r="K4" s="236"/>
    </row>
    <row r="5" spans="1:40" s="237" customFormat="1" ht="15" customHeight="1" x14ac:dyDescent="0.3">
      <c r="A5" s="235"/>
      <c r="B5" s="1398" t="s">
        <v>1562</v>
      </c>
      <c r="C5" s="1399"/>
      <c r="D5" s="236"/>
      <c r="E5" s="236"/>
      <c r="F5" s="341"/>
      <c r="G5" s="341"/>
      <c r="H5" s="341"/>
      <c r="I5" s="236"/>
      <c r="J5" s="236"/>
      <c r="K5" s="236"/>
    </row>
    <row r="6" spans="1:40" s="232" customFormat="1" ht="12" customHeight="1" x14ac:dyDescent="0.25">
      <c r="B6" s="310" t="s">
        <v>421</v>
      </c>
      <c r="C6" s="238"/>
      <c r="D6" s="234"/>
      <c r="E6" s="234"/>
      <c r="I6" s="308"/>
      <c r="J6" s="234"/>
      <c r="K6" s="234"/>
      <c r="L6" s="234"/>
      <c r="N6" s="234"/>
      <c r="O6" s="234"/>
      <c r="P6" s="234"/>
      <c r="Q6" s="234"/>
      <c r="R6" s="234"/>
      <c r="S6" s="234"/>
      <c r="U6" s="234"/>
      <c r="V6" s="234"/>
      <c r="W6" s="234"/>
      <c r="X6" s="234"/>
      <c r="Y6" s="234"/>
      <c r="Z6" s="234"/>
      <c r="AB6" s="234"/>
      <c r="AC6" s="234"/>
      <c r="AD6" s="234"/>
      <c r="AE6" s="234"/>
      <c r="AF6" s="234"/>
      <c r="AG6" s="234"/>
      <c r="AI6" s="234"/>
      <c r="AJ6" s="234"/>
      <c r="AK6" s="234"/>
      <c r="AL6" s="234"/>
      <c r="AM6" s="234"/>
      <c r="AN6" s="234"/>
    </row>
    <row r="7" spans="1:40" s="303" customFormat="1" ht="12" customHeight="1" x14ac:dyDescent="0.3">
      <c r="A7" s="269"/>
      <c r="B7" s="306"/>
      <c r="C7" s="306"/>
      <c r="D7" s="306"/>
      <c r="E7" s="306"/>
      <c r="F7" s="340"/>
      <c r="G7" s="340"/>
      <c r="H7" s="340"/>
      <c r="I7" s="306"/>
      <c r="J7" s="306"/>
      <c r="K7" s="306"/>
    </row>
    <row r="8" spans="1:40" s="266" customFormat="1" ht="45" customHeight="1" x14ac:dyDescent="0.3">
      <c r="A8" s="269"/>
      <c r="B8" s="2208" t="s">
        <v>345</v>
      </c>
      <c r="C8" s="2208"/>
      <c r="D8" s="2209" t="s">
        <v>344</v>
      </c>
      <c r="E8" s="2210"/>
      <c r="F8" s="463"/>
      <c r="G8" s="464"/>
      <c r="H8" s="464"/>
      <c r="I8" s="305"/>
      <c r="J8" s="305"/>
      <c r="K8" s="304"/>
    </row>
    <row r="9" spans="1:40" s="266" customFormat="1" ht="45" customHeight="1" x14ac:dyDescent="0.3">
      <c r="A9" s="302"/>
      <c r="B9" s="2211" t="s">
        <v>343</v>
      </c>
      <c r="C9" s="2211"/>
      <c r="D9" s="2212" t="s">
        <v>342</v>
      </c>
      <c r="E9" s="2213"/>
      <c r="F9" s="464"/>
      <c r="G9" s="464"/>
      <c r="H9" s="464"/>
      <c r="I9" s="305"/>
      <c r="J9" s="305"/>
      <c r="K9" s="304"/>
    </row>
    <row r="10" spans="1:40" s="303" customFormat="1" ht="20.149999999999999" customHeight="1" x14ac:dyDescent="0.3">
      <c r="A10" s="302"/>
      <c r="B10" s="302"/>
      <c r="C10" s="281"/>
      <c r="D10" s="281"/>
      <c r="E10" s="281"/>
      <c r="F10" s="339"/>
      <c r="G10" s="339"/>
      <c r="H10" s="339"/>
      <c r="I10" s="281"/>
      <c r="J10" s="281"/>
      <c r="K10" s="281"/>
    </row>
    <row r="11" spans="1:40" ht="45" customHeight="1" x14ac:dyDescent="0.3">
      <c r="A11" s="302"/>
      <c r="B11" s="2217" t="s">
        <v>341</v>
      </c>
      <c r="C11" s="2217"/>
      <c r="D11" s="458" t="s">
        <v>340</v>
      </c>
      <c r="E11" s="459" t="s">
        <v>392</v>
      </c>
      <c r="F11" s="2214" t="s">
        <v>1076</v>
      </c>
      <c r="G11" s="2215"/>
      <c r="H11" s="2216"/>
      <c r="I11" s="460" t="s">
        <v>339</v>
      </c>
      <c r="J11" s="459" t="s">
        <v>338</v>
      </c>
      <c r="K11" s="461" t="s">
        <v>337</v>
      </c>
    </row>
    <row r="12" spans="1:40" s="267" customFormat="1" ht="45" customHeight="1" x14ac:dyDescent="0.3">
      <c r="A12" s="301"/>
      <c r="B12" s="2205" t="s">
        <v>336</v>
      </c>
      <c r="C12" s="2202" t="s">
        <v>335</v>
      </c>
      <c r="D12" s="314" t="s">
        <v>370</v>
      </c>
      <c r="E12" s="314" t="s">
        <v>385</v>
      </c>
      <c r="F12" s="465" t="s">
        <v>388</v>
      </c>
      <c r="G12" s="470" t="s">
        <v>384</v>
      </c>
      <c r="H12" s="2181" t="s">
        <v>1077</v>
      </c>
      <c r="I12" s="2171"/>
      <c r="J12" s="2168"/>
      <c r="K12" s="2169"/>
      <c r="L12" s="270"/>
    </row>
    <row r="13" spans="1:40" s="267" customFormat="1" ht="45" customHeight="1" x14ac:dyDescent="0.3">
      <c r="A13" s="301"/>
      <c r="B13" s="2206"/>
      <c r="C13" s="2203"/>
      <c r="D13" s="2196" t="s">
        <v>390</v>
      </c>
      <c r="E13" s="2196" t="s">
        <v>391</v>
      </c>
      <c r="F13" s="466" t="s">
        <v>387</v>
      </c>
      <c r="G13" s="471" t="s">
        <v>384</v>
      </c>
      <c r="H13" s="2174"/>
      <c r="I13" s="2162"/>
      <c r="J13" s="2164"/>
      <c r="K13" s="2170"/>
      <c r="L13" s="270"/>
    </row>
    <row r="14" spans="1:40" s="267" customFormat="1" ht="45" customHeight="1" x14ac:dyDescent="0.3">
      <c r="A14" s="301"/>
      <c r="B14" s="2206"/>
      <c r="C14" s="2203"/>
      <c r="D14" s="2196"/>
      <c r="E14" s="2196"/>
      <c r="F14" s="466" t="s">
        <v>386</v>
      </c>
      <c r="G14" s="471" t="s">
        <v>384</v>
      </c>
      <c r="H14" s="2174"/>
      <c r="I14" s="2162"/>
      <c r="J14" s="2164"/>
      <c r="K14" s="2170"/>
      <c r="L14" s="270"/>
    </row>
    <row r="15" spans="1:40" s="267" customFormat="1" ht="45" customHeight="1" x14ac:dyDescent="0.3">
      <c r="A15" s="301"/>
      <c r="B15" s="2206"/>
      <c r="C15" s="2203" t="s">
        <v>334</v>
      </c>
      <c r="D15" s="1558" t="s">
        <v>370</v>
      </c>
      <c r="E15" s="1558" t="s">
        <v>385</v>
      </c>
      <c r="F15" s="466" t="s">
        <v>388</v>
      </c>
      <c r="G15" s="471" t="s">
        <v>384</v>
      </c>
      <c r="H15" s="2174" t="s">
        <v>1077</v>
      </c>
      <c r="I15" s="2162"/>
      <c r="J15" s="2164"/>
      <c r="K15" s="2170"/>
      <c r="L15" s="270"/>
    </row>
    <row r="16" spans="1:40" s="267" customFormat="1" ht="45" customHeight="1" x14ac:dyDescent="0.3">
      <c r="A16" s="301"/>
      <c r="B16" s="2206"/>
      <c r="C16" s="2203"/>
      <c r="D16" s="2196" t="s">
        <v>390</v>
      </c>
      <c r="E16" s="2196" t="s">
        <v>391</v>
      </c>
      <c r="F16" s="466" t="s">
        <v>387</v>
      </c>
      <c r="G16" s="471" t="s">
        <v>384</v>
      </c>
      <c r="H16" s="2174"/>
      <c r="I16" s="2162"/>
      <c r="J16" s="2164"/>
      <c r="K16" s="2170"/>
      <c r="L16" s="270"/>
    </row>
    <row r="17" spans="1:12" s="267" customFormat="1" ht="45" customHeight="1" x14ac:dyDescent="0.3">
      <c r="A17" s="300"/>
      <c r="B17" s="2206"/>
      <c r="C17" s="2203"/>
      <c r="D17" s="2196"/>
      <c r="E17" s="2196"/>
      <c r="F17" s="466" t="s">
        <v>386</v>
      </c>
      <c r="G17" s="471" t="s">
        <v>384</v>
      </c>
      <c r="H17" s="2174"/>
      <c r="I17" s="2162"/>
      <c r="J17" s="2164"/>
      <c r="K17" s="2170"/>
      <c r="L17" s="270"/>
    </row>
    <row r="18" spans="1:12" s="267" customFormat="1" ht="45" customHeight="1" x14ac:dyDescent="0.3">
      <c r="A18" s="300"/>
      <c r="B18" s="2206"/>
      <c r="C18" s="2203" t="s">
        <v>333</v>
      </c>
      <c r="D18" s="1558" t="s">
        <v>370</v>
      </c>
      <c r="E18" s="1558" t="s">
        <v>385</v>
      </c>
      <c r="F18" s="466" t="s">
        <v>388</v>
      </c>
      <c r="G18" s="471" t="s">
        <v>384</v>
      </c>
      <c r="H18" s="2174" t="s">
        <v>1077</v>
      </c>
      <c r="I18" s="2162"/>
      <c r="J18" s="2164"/>
      <c r="K18" s="2170"/>
      <c r="L18" s="270"/>
    </row>
    <row r="19" spans="1:12" s="267" customFormat="1" ht="45" customHeight="1" x14ac:dyDescent="0.3">
      <c r="A19" s="300"/>
      <c r="B19" s="2206"/>
      <c r="C19" s="2203"/>
      <c r="D19" s="2196" t="s">
        <v>390</v>
      </c>
      <c r="E19" s="2196" t="s">
        <v>391</v>
      </c>
      <c r="F19" s="466" t="s">
        <v>387</v>
      </c>
      <c r="G19" s="471" t="s">
        <v>384</v>
      </c>
      <c r="H19" s="2174"/>
      <c r="I19" s="2162"/>
      <c r="J19" s="2164"/>
      <c r="K19" s="2170"/>
      <c r="L19" s="270"/>
    </row>
    <row r="20" spans="1:12" s="267" customFormat="1" ht="45" customHeight="1" x14ac:dyDescent="0.3">
      <c r="A20" s="300"/>
      <c r="B20" s="2206"/>
      <c r="C20" s="2203"/>
      <c r="D20" s="2196"/>
      <c r="E20" s="2196"/>
      <c r="F20" s="466" t="s">
        <v>386</v>
      </c>
      <c r="G20" s="471" t="s">
        <v>384</v>
      </c>
      <c r="H20" s="2174"/>
      <c r="I20" s="2162"/>
      <c r="J20" s="2164"/>
      <c r="K20" s="2170"/>
      <c r="L20" s="270"/>
    </row>
    <row r="21" spans="1:12" s="267" customFormat="1" ht="45" customHeight="1" x14ac:dyDescent="0.3">
      <c r="A21" s="300"/>
      <c r="B21" s="2206"/>
      <c r="C21" s="2203" t="s">
        <v>332</v>
      </c>
      <c r="D21" s="1558" t="s">
        <v>370</v>
      </c>
      <c r="E21" s="1558" t="s">
        <v>370</v>
      </c>
      <c r="F21" s="466" t="s">
        <v>388</v>
      </c>
      <c r="G21" s="471" t="s">
        <v>384</v>
      </c>
      <c r="H21" s="2174" t="s">
        <v>1077</v>
      </c>
      <c r="I21" s="2162"/>
      <c r="J21" s="2164"/>
      <c r="K21" s="2170"/>
      <c r="L21" s="270"/>
    </row>
    <row r="22" spans="1:12" s="267" customFormat="1" ht="45" customHeight="1" x14ac:dyDescent="0.3">
      <c r="A22" s="300"/>
      <c r="B22" s="2206"/>
      <c r="C22" s="2203"/>
      <c r="D22" s="2196" t="s">
        <v>390</v>
      </c>
      <c r="E22" s="2196" t="s">
        <v>391</v>
      </c>
      <c r="F22" s="466" t="s">
        <v>387</v>
      </c>
      <c r="G22" s="471" t="s">
        <v>384</v>
      </c>
      <c r="H22" s="2174"/>
      <c r="I22" s="2162"/>
      <c r="J22" s="2164"/>
      <c r="K22" s="2170"/>
      <c r="L22" s="270"/>
    </row>
    <row r="23" spans="1:12" s="267" customFormat="1" ht="45" customHeight="1" x14ac:dyDescent="0.3">
      <c r="A23" s="299"/>
      <c r="B23" s="2207"/>
      <c r="C23" s="2204"/>
      <c r="D23" s="2197"/>
      <c r="E23" s="2197"/>
      <c r="F23" s="467" t="s">
        <v>386</v>
      </c>
      <c r="G23" s="472" t="s">
        <v>384</v>
      </c>
      <c r="H23" s="2182"/>
      <c r="I23" s="2198"/>
      <c r="J23" s="2194"/>
      <c r="K23" s="2195"/>
      <c r="L23" s="270"/>
    </row>
    <row r="24" spans="1:12" s="267" customFormat="1" ht="45" customHeight="1" x14ac:dyDescent="0.3">
      <c r="A24" s="299"/>
      <c r="B24" s="2199" t="s">
        <v>331</v>
      </c>
      <c r="C24" s="2202" t="s">
        <v>330</v>
      </c>
      <c r="D24" s="314" t="s">
        <v>370</v>
      </c>
      <c r="E24" s="314" t="s">
        <v>383</v>
      </c>
      <c r="F24" s="465" t="s">
        <v>388</v>
      </c>
      <c r="G24" s="470" t="s">
        <v>384</v>
      </c>
      <c r="H24" s="2181" t="s">
        <v>1077</v>
      </c>
      <c r="I24" s="2171"/>
      <c r="J24" s="2168"/>
      <c r="K24" s="2169"/>
      <c r="L24" s="270"/>
    </row>
    <row r="25" spans="1:12" s="267" customFormat="1" ht="45" customHeight="1" x14ac:dyDescent="0.3">
      <c r="A25" s="299"/>
      <c r="B25" s="2200"/>
      <c r="C25" s="2203"/>
      <c r="D25" s="2196" t="s">
        <v>390</v>
      </c>
      <c r="E25" s="2196" t="s">
        <v>391</v>
      </c>
      <c r="F25" s="466" t="s">
        <v>387</v>
      </c>
      <c r="G25" s="471" t="s">
        <v>384</v>
      </c>
      <c r="H25" s="2174"/>
      <c r="I25" s="2162"/>
      <c r="J25" s="2164"/>
      <c r="K25" s="2170"/>
      <c r="L25" s="270"/>
    </row>
    <row r="26" spans="1:12" s="267" customFormat="1" ht="45" customHeight="1" x14ac:dyDescent="0.3">
      <c r="A26" s="299"/>
      <c r="B26" s="2200"/>
      <c r="C26" s="2203"/>
      <c r="D26" s="2196"/>
      <c r="E26" s="2196"/>
      <c r="F26" s="466" t="s">
        <v>386</v>
      </c>
      <c r="G26" s="471" t="s">
        <v>384</v>
      </c>
      <c r="H26" s="2174"/>
      <c r="I26" s="2162"/>
      <c r="J26" s="2164"/>
      <c r="K26" s="2170"/>
      <c r="L26" s="270"/>
    </row>
    <row r="27" spans="1:12" s="267" customFormat="1" ht="45" customHeight="1" x14ac:dyDescent="0.3">
      <c r="A27" s="299"/>
      <c r="B27" s="2200"/>
      <c r="C27" s="2203" t="s">
        <v>329</v>
      </c>
      <c r="D27" s="1558" t="s">
        <v>370</v>
      </c>
      <c r="E27" s="1558" t="s">
        <v>383</v>
      </c>
      <c r="F27" s="466" t="s">
        <v>388</v>
      </c>
      <c r="G27" s="471" t="s">
        <v>384</v>
      </c>
      <c r="H27" s="2174" t="s">
        <v>1077</v>
      </c>
      <c r="I27" s="2162"/>
      <c r="J27" s="2164"/>
      <c r="K27" s="2170"/>
      <c r="L27" s="270"/>
    </row>
    <row r="28" spans="1:12" s="267" customFormat="1" ht="45" customHeight="1" x14ac:dyDescent="0.3">
      <c r="A28" s="299"/>
      <c r="B28" s="2200"/>
      <c r="C28" s="2203"/>
      <c r="D28" s="2196" t="s">
        <v>390</v>
      </c>
      <c r="E28" s="2196" t="s">
        <v>391</v>
      </c>
      <c r="F28" s="466" t="s">
        <v>387</v>
      </c>
      <c r="G28" s="471" t="s">
        <v>384</v>
      </c>
      <c r="H28" s="2174"/>
      <c r="I28" s="2162"/>
      <c r="J28" s="2164"/>
      <c r="K28" s="2170"/>
      <c r="L28" s="270"/>
    </row>
    <row r="29" spans="1:12" s="267" customFormat="1" ht="45" customHeight="1" x14ac:dyDescent="0.3">
      <c r="A29" s="299"/>
      <c r="B29" s="2200"/>
      <c r="C29" s="2203"/>
      <c r="D29" s="2196"/>
      <c r="E29" s="2196"/>
      <c r="F29" s="466" t="s">
        <v>386</v>
      </c>
      <c r="G29" s="471" t="s">
        <v>384</v>
      </c>
      <c r="H29" s="2174"/>
      <c r="I29" s="2162"/>
      <c r="J29" s="2164"/>
      <c r="K29" s="2170"/>
      <c r="L29" s="270"/>
    </row>
    <row r="30" spans="1:12" s="267" customFormat="1" ht="45" customHeight="1" x14ac:dyDescent="0.3">
      <c r="A30" s="299"/>
      <c r="B30" s="2200"/>
      <c r="C30" s="2203" t="s">
        <v>328</v>
      </c>
      <c r="D30" s="1558" t="s">
        <v>370</v>
      </c>
      <c r="E30" s="1558" t="s">
        <v>383</v>
      </c>
      <c r="F30" s="466" t="s">
        <v>388</v>
      </c>
      <c r="G30" s="471" t="s">
        <v>384</v>
      </c>
      <c r="H30" s="2174" t="s">
        <v>1077</v>
      </c>
      <c r="I30" s="2162"/>
      <c r="J30" s="2164"/>
      <c r="K30" s="2170"/>
      <c r="L30" s="270"/>
    </row>
    <row r="31" spans="1:12" s="267" customFormat="1" ht="45" customHeight="1" x14ac:dyDescent="0.3">
      <c r="A31" s="299"/>
      <c r="B31" s="2200"/>
      <c r="C31" s="2203"/>
      <c r="D31" s="2196" t="s">
        <v>390</v>
      </c>
      <c r="E31" s="2196" t="s">
        <v>391</v>
      </c>
      <c r="F31" s="466" t="s">
        <v>387</v>
      </c>
      <c r="G31" s="471" t="s">
        <v>384</v>
      </c>
      <c r="H31" s="2174"/>
      <c r="I31" s="2162"/>
      <c r="J31" s="2164"/>
      <c r="K31" s="2170"/>
      <c r="L31" s="270"/>
    </row>
    <row r="32" spans="1:12" s="267" customFormat="1" ht="45" customHeight="1" x14ac:dyDescent="0.3">
      <c r="A32" s="299"/>
      <c r="B32" s="2201"/>
      <c r="C32" s="2204"/>
      <c r="D32" s="2197"/>
      <c r="E32" s="2197"/>
      <c r="F32" s="467" t="s">
        <v>386</v>
      </c>
      <c r="G32" s="472" t="s">
        <v>384</v>
      </c>
      <c r="H32" s="2182"/>
      <c r="I32" s="2198"/>
      <c r="J32" s="2194"/>
      <c r="K32" s="2195"/>
      <c r="L32" s="270"/>
    </row>
    <row r="33" spans="1:30" s="267" customFormat="1" ht="45" customHeight="1" x14ac:dyDescent="0.3">
      <c r="A33" s="299"/>
      <c r="B33" s="2175" t="s">
        <v>327</v>
      </c>
      <c r="C33" s="2176"/>
      <c r="D33" s="314" t="s">
        <v>370</v>
      </c>
      <c r="E33" s="314" t="s">
        <v>382</v>
      </c>
      <c r="F33" s="465" t="s">
        <v>388</v>
      </c>
      <c r="G33" s="470" t="s">
        <v>384</v>
      </c>
      <c r="H33" s="2181" t="s">
        <v>1077</v>
      </c>
      <c r="I33" s="2171"/>
      <c r="J33" s="2168"/>
      <c r="K33" s="2169"/>
      <c r="L33" s="270"/>
    </row>
    <row r="34" spans="1:30" s="267" customFormat="1" ht="45" customHeight="1" x14ac:dyDescent="0.3">
      <c r="A34" s="299"/>
      <c r="B34" s="2177"/>
      <c r="C34" s="2178"/>
      <c r="D34" s="2196" t="s">
        <v>390</v>
      </c>
      <c r="E34" s="2196" t="s">
        <v>391</v>
      </c>
      <c r="F34" s="466" t="s">
        <v>387</v>
      </c>
      <c r="G34" s="471" t="s">
        <v>384</v>
      </c>
      <c r="H34" s="2174"/>
      <c r="I34" s="2162"/>
      <c r="J34" s="2164"/>
      <c r="K34" s="2170"/>
      <c r="L34" s="270"/>
    </row>
    <row r="35" spans="1:30" s="267" customFormat="1" ht="45" customHeight="1" x14ac:dyDescent="0.3">
      <c r="A35" s="299"/>
      <c r="B35" s="2179"/>
      <c r="C35" s="2180"/>
      <c r="D35" s="2197"/>
      <c r="E35" s="2197"/>
      <c r="F35" s="467" t="s">
        <v>386</v>
      </c>
      <c r="G35" s="472" t="s">
        <v>384</v>
      </c>
      <c r="H35" s="2182"/>
      <c r="I35" s="2198"/>
      <c r="J35" s="2194"/>
      <c r="K35" s="2195"/>
      <c r="L35" s="270"/>
    </row>
    <row r="36" spans="1:30" s="267" customFormat="1" ht="45" customHeight="1" x14ac:dyDescent="0.3">
      <c r="A36" s="299"/>
      <c r="B36" s="2175" t="s">
        <v>326</v>
      </c>
      <c r="C36" s="2176"/>
      <c r="D36" s="314" t="s">
        <v>370</v>
      </c>
      <c r="E36" s="314" t="s">
        <v>408</v>
      </c>
      <c r="F36" s="465" t="s">
        <v>388</v>
      </c>
      <c r="G36" s="470" t="s">
        <v>384</v>
      </c>
      <c r="H36" s="2181" t="s">
        <v>1077</v>
      </c>
      <c r="I36" s="2171"/>
      <c r="J36" s="2168"/>
      <c r="K36" s="2169"/>
      <c r="L36" s="270"/>
    </row>
    <row r="37" spans="1:30" s="267" customFormat="1" ht="45" customHeight="1" x14ac:dyDescent="0.3">
      <c r="A37" s="299"/>
      <c r="B37" s="2177"/>
      <c r="C37" s="2178"/>
      <c r="D37" s="2196" t="s">
        <v>390</v>
      </c>
      <c r="E37" s="2196" t="s">
        <v>391</v>
      </c>
      <c r="F37" s="466" t="s">
        <v>387</v>
      </c>
      <c r="G37" s="471" t="s">
        <v>384</v>
      </c>
      <c r="H37" s="2174"/>
      <c r="I37" s="2162"/>
      <c r="J37" s="2164"/>
      <c r="K37" s="2170"/>
      <c r="L37" s="270"/>
    </row>
    <row r="38" spans="1:30" s="296" customFormat="1" ht="45" customHeight="1" x14ac:dyDescent="0.3">
      <c r="A38" s="299"/>
      <c r="B38" s="2179"/>
      <c r="C38" s="2180"/>
      <c r="D38" s="2197"/>
      <c r="E38" s="2197"/>
      <c r="F38" s="467" t="s">
        <v>386</v>
      </c>
      <c r="G38" s="472" t="s">
        <v>384</v>
      </c>
      <c r="H38" s="2182"/>
      <c r="I38" s="2198"/>
      <c r="J38" s="2194"/>
      <c r="K38" s="2195"/>
      <c r="L38" s="270"/>
    </row>
    <row r="39" spans="1:30" s="296" customFormat="1" ht="45" customHeight="1" x14ac:dyDescent="0.3">
      <c r="A39" s="298"/>
      <c r="B39" s="2183" t="s">
        <v>325</v>
      </c>
      <c r="C39" s="2186" t="s">
        <v>404</v>
      </c>
      <c r="D39" s="2188" t="s">
        <v>389</v>
      </c>
      <c r="E39" s="2189"/>
      <c r="F39" s="465" t="s">
        <v>388</v>
      </c>
      <c r="G39" s="470" t="s">
        <v>384</v>
      </c>
      <c r="H39" s="2181" t="s">
        <v>1078</v>
      </c>
      <c r="I39" s="2171"/>
      <c r="J39" s="2168"/>
      <c r="K39" s="2169"/>
      <c r="L39" s="297"/>
    </row>
    <row r="40" spans="1:30" s="296" customFormat="1" ht="45" customHeight="1" x14ac:dyDescent="0.3">
      <c r="A40" s="298"/>
      <c r="B40" s="2184"/>
      <c r="C40" s="2187"/>
      <c r="D40" s="2172"/>
      <c r="E40" s="2173"/>
      <c r="F40" s="466" t="s">
        <v>387</v>
      </c>
      <c r="G40" s="471" t="s">
        <v>384</v>
      </c>
      <c r="H40" s="2174"/>
      <c r="I40" s="2162"/>
      <c r="J40" s="2164"/>
      <c r="K40" s="2170"/>
      <c r="L40" s="297"/>
    </row>
    <row r="41" spans="1:30" s="296" customFormat="1" ht="45" customHeight="1" x14ac:dyDescent="0.3">
      <c r="A41" s="298"/>
      <c r="B41" s="2184"/>
      <c r="C41" s="2187"/>
      <c r="D41" s="2172"/>
      <c r="E41" s="2173"/>
      <c r="F41" s="466" t="s">
        <v>386</v>
      </c>
      <c r="G41" s="471" t="s">
        <v>384</v>
      </c>
      <c r="H41" s="2174"/>
      <c r="I41" s="2162"/>
      <c r="J41" s="2164"/>
      <c r="K41" s="2170"/>
      <c r="L41" s="297"/>
    </row>
    <row r="42" spans="1:30" s="296" customFormat="1" ht="45" customHeight="1" x14ac:dyDescent="0.3">
      <c r="A42" s="298"/>
      <c r="B42" s="2184"/>
      <c r="C42" s="2187" t="s">
        <v>404</v>
      </c>
      <c r="D42" s="2172" t="s">
        <v>389</v>
      </c>
      <c r="E42" s="2173"/>
      <c r="F42" s="466" t="s">
        <v>388</v>
      </c>
      <c r="G42" s="471" t="s">
        <v>384</v>
      </c>
      <c r="H42" s="2174" t="s">
        <v>1078</v>
      </c>
      <c r="I42" s="2162"/>
      <c r="J42" s="2164"/>
      <c r="K42" s="2170"/>
      <c r="L42" s="297"/>
    </row>
    <row r="43" spans="1:30" s="296" customFormat="1" ht="45" customHeight="1" x14ac:dyDescent="0.3">
      <c r="A43" s="298"/>
      <c r="B43" s="2184"/>
      <c r="C43" s="2187"/>
      <c r="D43" s="2172"/>
      <c r="E43" s="2173"/>
      <c r="F43" s="466" t="s">
        <v>387</v>
      </c>
      <c r="G43" s="471" t="s">
        <v>384</v>
      </c>
      <c r="H43" s="2174"/>
      <c r="I43" s="2162"/>
      <c r="J43" s="2164"/>
      <c r="K43" s="2170"/>
      <c r="L43" s="297"/>
    </row>
    <row r="44" spans="1:30" s="296" customFormat="1" ht="45" customHeight="1" x14ac:dyDescent="0.3">
      <c r="A44" s="298"/>
      <c r="B44" s="2184"/>
      <c r="C44" s="2187"/>
      <c r="D44" s="2172"/>
      <c r="E44" s="2173"/>
      <c r="F44" s="466" t="s">
        <v>386</v>
      </c>
      <c r="G44" s="471" t="s">
        <v>384</v>
      </c>
      <c r="H44" s="2174"/>
      <c r="I44" s="2162"/>
      <c r="J44" s="2164"/>
      <c r="K44" s="2170"/>
      <c r="L44" s="297"/>
    </row>
    <row r="45" spans="1:30" s="296" customFormat="1" ht="45" customHeight="1" x14ac:dyDescent="0.3">
      <c r="A45" s="298"/>
      <c r="B45" s="2184"/>
      <c r="C45" s="2187" t="s">
        <v>404</v>
      </c>
      <c r="D45" s="2172" t="s">
        <v>389</v>
      </c>
      <c r="E45" s="2173"/>
      <c r="F45" s="466" t="s">
        <v>388</v>
      </c>
      <c r="G45" s="471" t="s">
        <v>384</v>
      </c>
      <c r="H45" s="2174" t="s">
        <v>1078</v>
      </c>
      <c r="I45" s="2162"/>
      <c r="J45" s="2164"/>
      <c r="K45" s="2166"/>
      <c r="L45" s="297"/>
    </row>
    <row r="46" spans="1:30" s="296" customFormat="1" ht="45" customHeight="1" x14ac:dyDescent="0.3">
      <c r="A46" s="298"/>
      <c r="B46" s="2184"/>
      <c r="C46" s="2187"/>
      <c r="D46" s="2172"/>
      <c r="E46" s="2173"/>
      <c r="F46" s="466" t="s">
        <v>387</v>
      </c>
      <c r="G46" s="471" t="s">
        <v>384</v>
      </c>
      <c r="H46" s="2174"/>
      <c r="I46" s="2162"/>
      <c r="J46" s="2164"/>
      <c r="K46" s="2166"/>
      <c r="L46" s="297"/>
    </row>
    <row r="47" spans="1:30" s="296" customFormat="1" ht="45" customHeight="1" thickBot="1" x14ac:dyDescent="0.35">
      <c r="A47" s="298"/>
      <c r="B47" s="2185"/>
      <c r="C47" s="2190"/>
      <c r="D47" s="2191"/>
      <c r="E47" s="2192"/>
      <c r="F47" s="468" t="s">
        <v>386</v>
      </c>
      <c r="G47" s="473" t="s">
        <v>384</v>
      </c>
      <c r="H47" s="2193"/>
      <c r="I47" s="2163"/>
      <c r="J47" s="2165"/>
      <c r="K47" s="2167"/>
      <c r="L47" s="297"/>
    </row>
    <row r="48" spans="1:30" s="237" customFormat="1" ht="14" x14ac:dyDescent="0.3">
      <c r="F48" s="293"/>
      <c r="G48" s="293"/>
      <c r="H48" s="293"/>
      <c r="I48" s="235"/>
      <c r="J48" s="235"/>
      <c r="K48" s="235"/>
      <c r="L48" s="235"/>
      <c r="M48" s="235"/>
      <c r="N48" s="235"/>
      <c r="O48" s="235"/>
      <c r="P48" s="235"/>
      <c r="Q48" s="235"/>
      <c r="R48" s="235"/>
      <c r="S48" s="235"/>
      <c r="T48" s="235"/>
      <c r="U48" s="235"/>
      <c r="V48" s="235"/>
      <c r="W48" s="235"/>
      <c r="X48" s="235"/>
      <c r="Y48" s="235"/>
      <c r="Z48" s="235"/>
      <c r="AA48" s="235"/>
      <c r="AB48" s="235"/>
      <c r="AC48" s="235"/>
      <c r="AD48" s="235"/>
    </row>
    <row r="49" spans="1:42" s="293" customFormat="1" ht="16" customHeight="1" x14ac:dyDescent="0.3">
      <c r="A49" s="295"/>
      <c r="B49" s="294" t="s">
        <v>89</v>
      </c>
      <c r="E49" s="294"/>
      <c r="J49" s="294"/>
    </row>
    <row r="50" spans="1:42" s="237" customFormat="1" ht="14.25" customHeight="1" x14ac:dyDescent="0.3">
      <c r="B50" s="292" t="s">
        <v>324</v>
      </c>
      <c r="D50" s="292"/>
      <c r="E50" s="292"/>
      <c r="F50" s="293"/>
      <c r="G50" s="293"/>
      <c r="H50" s="293"/>
      <c r="I50" s="292"/>
      <c r="J50" s="292"/>
      <c r="L50" s="292"/>
      <c r="N50" s="292"/>
      <c r="P50" s="292"/>
      <c r="R50" s="292"/>
      <c r="T50" s="292"/>
      <c r="V50" s="292"/>
      <c r="X50" s="292"/>
      <c r="Z50" s="292"/>
      <c r="AB50" s="292"/>
      <c r="AD50" s="292"/>
    </row>
    <row r="51" spans="1:42" s="232" customFormat="1" ht="14" x14ac:dyDescent="0.3">
      <c r="B51" s="234" t="s">
        <v>464</v>
      </c>
      <c r="C51" s="234"/>
      <c r="D51" s="234"/>
      <c r="E51" s="234"/>
      <c r="F51" s="338"/>
      <c r="G51" s="338"/>
      <c r="H51" s="338"/>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row>
    <row r="52" spans="1:42" s="266" customFormat="1" ht="20.149999999999999" customHeight="1" x14ac:dyDescent="0.3">
      <c r="A52" s="269"/>
      <c r="B52" s="271"/>
      <c r="C52" s="284"/>
      <c r="D52" s="287"/>
      <c r="E52" s="287"/>
      <c r="F52" s="293"/>
      <c r="G52" s="293"/>
      <c r="H52" s="293"/>
      <c r="I52" s="285"/>
      <c r="J52" s="285"/>
      <c r="K52" s="284"/>
    </row>
    <row r="53" spans="1:42" s="266" customFormat="1" ht="20.149999999999999" hidden="1" customHeight="1" x14ac:dyDescent="0.3">
      <c r="A53" s="269"/>
      <c r="B53" s="469" t="s">
        <v>370</v>
      </c>
      <c r="C53" s="290"/>
      <c r="D53" s="469" t="s">
        <v>385</v>
      </c>
      <c r="E53" s="287"/>
      <c r="F53" s="337"/>
      <c r="G53" s="361" t="s">
        <v>384</v>
      </c>
      <c r="H53" s="313" t="s">
        <v>383</v>
      </c>
      <c r="I53" s="313" t="s">
        <v>382</v>
      </c>
      <c r="J53" s="313" t="s">
        <v>408</v>
      </c>
      <c r="K53" s="284"/>
    </row>
    <row r="54" spans="1:42" s="266" customFormat="1" ht="20.149999999999999" hidden="1" customHeight="1" x14ac:dyDescent="0.3">
      <c r="A54" s="269"/>
      <c r="B54" s="349" t="s">
        <v>405</v>
      </c>
      <c r="C54" s="289"/>
      <c r="D54" s="289" t="s">
        <v>323</v>
      </c>
      <c r="E54" s="287"/>
      <c r="F54" s="234"/>
      <c r="G54" s="349" t="s">
        <v>381</v>
      </c>
      <c r="H54" s="289" t="s">
        <v>380</v>
      </c>
      <c r="I54" s="289" t="s">
        <v>379</v>
      </c>
      <c r="J54" s="289" t="s">
        <v>380</v>
      </c>
      <c r="K54" s="284"/>
    </row>
    <row r="55" spans="1:42" s="266" customFormat="1" ht="20.149999999999999" hidden="1" customHeight="1" x14ac:dyDescent="0.3">
      <c r="A55" s="269"/>
      <c r="B55" s="349" t="s">
        <v>406</v>
      </c>
      <c r="C55" s="289"/>
      <c r="D55" s="288" t="s">
        <v>403</v>
      </c>
      <c r="E55" s="287"/>
      <c r="F55" s="336"/>
      <c r="G55" s="359" t="s">
        <v>378</v>
      </c>
      <c r="H55" s="289" t="s">
        <v>377</v>
      </c>
      <c r="I55" s="289" t="s">
        <v>376</v>
      </c>
      <c r="J55" s="289" t="s">
        <v>377</v>
      </c>
      <c r="K55" s="284"/>
    </row>
    <row r="56" spans="1:42" s="266" customFormat="1" ht="20.149999999999999" hidden="1" customHeight="1" x14ac:dyDescent="0.3">
      <c r="A56" s="269"/>
      <c r="B56" s="349" t="s">
        <v>407</v>
      </c>
      <c r="C56" s="289"/>
      <c r="D56" s="288" t="s">
        <v>322</v>
      </c>
      <c r="E56" s="287"/>
      <c r="F56" s="336"/>
      <c r="G56" s="289"/>
      <c r="H56" s="289" t="s">
        <v>375</v>
      </c>
      <c r="I56" s="289"/>
      <c r="J56" s="289" t="s">
        <v>375</v>
      </c>
      <c r="K56" s="284"/>
    </row>
    <row r="57" spans="1:42" s="266" customFormat="1" ht="14" x14ac:dyDescent="0.3">
      <c r="A57" s="280"/>
      <c r="B57" s="271"/>
      <c r="C57" s="281"/>
      <c r="D57" s="283"/>
      <c r="E57" s="283"/>
      <c r="F57" s="336"/>
      <c r="G57" s="336"/>
      <c r="H57" s="336"/>
      <c r="I57" s="281"/>
      <c r="J57" s="281"/>
      <c r="K57" s="281"/>
    </row>
    <row r="58" spans="1:42" s="266" customFormat="1" ht="14" hidden="1" x14ac:dyDescent="0.3">
      <c r="A58" s="280"/>
      <c r="B58" s="271"/>
      <c r="C58" s="279"/>
      <c r="D58" s="276"/>
      <c r="E58" s="276"/>
      <c r="F58" s="336"/>
      <c r="G58" s="336"/>
      <c r="H58" s="336"/>
      <c r="I58" s="279"/>
      <c r="J58" s="279"/>
      <c r="K58" s="279"/>
    </row>
    <row r="59" spans="1:42" s="266" customFormat="1" ht="14" hidden="1" x14ac:dyDescent="0.3">
      <c r="A59" s="280"/>
      <c r="B59" s="271"/>
      <c r="C59" s="279"/>
      <c r="D59" s="276"/>
      <c r="E59" s="276"/>
      <c r="F59" s="336"/>
      <c r="G59" s="336"/>
      <c r="H59" s="336"/>
      <c r="I59" s="279"/>
      <c r="J59" s="279"/>
      <c r="K59" s="279"/>
    </row>
    <row r="60" spans="1:42" s="266" customFormat="1" ht="13" hidden="1" x14ac:dyDescent="0.3">
      <c r="A60" s="269"/>
      <c r="B60" s="271"/>
      <c r="C60" s="279"/>
      <c r="D60" s="276"/>
      <c r="E60" s="276"/>
      <c r="F60" s="335"/>
      <c r="G60" s="335"/>
      <c r="H60" s="335"/>
      <c r="I60" s="279"/>
      <c r="J60" s="279"/>
      <c r="K60" s="279"/>
    </row>
    <row r="61" spans="1:42" s="266" customFormat="1" ht="13" hidden="1" x14ac:dyDescent="0.3">
      <c r="A61" s="269"/>
      <c r="B61" s="271"/>
      <c r="C61" s="279"/>
      <c r="D61" s="276"/>
      <c r="E61" s="276"/>
      <c r="F61" s="332"/>
      <c r="G61" s="332"/>
      <c r="H61" s="332"/>
      <c r="I61" s="279"/>
      <c r="J61" s="279"/>
      <c r="K61" s="279"/>
    </row>
    <row r="62" spans="1:42" s="266" customFormat="1" ht="13" hidden="1" x14ac:dyDescent="0.3">
      <c r="A62" s="269"/>
      <c r="B62" s="271"/>
      <c r="C62" s="279"/>
      <c r="D62" s="276"/>
      <c r="E62" s="276"/>
      <c r="F62" s="332"/>
      <c r="G62" s="332"/>
      <c r="H62" s="332"/>
      <c r="I62" s="279"/>
      <c r="J62" s="279"/>
      <c r="K62" s="279"/>
    </row>
    <row r="63" spans="1:42" s="266" customFormat="1" ht="13" hidden="1" x14ac:dyDescent="0.3">
      <c r="A63" s="269"/>
      <c r="B63" s="271"/>
      <c r="C63" s="275"/>
      <c r="D63" s="277"/>
      <c r="E63" s="277"/>
      <c r="F63" s="332"/>
      <c r="G63" s="332"/>
      <c r="H63" s="332"/>
      <c r="I63" s="275"/>
      <c r="J63" s="275"/>
      <c r="K63" s="275"/>
    </row>
    <row r="64" spans="1:42" s="266" customFormat="1" ht="15" hidden="1" customHeight="1" x14ac:dyDescent="0.3">
      <c r="A64" s="269"/>
      <c r="B64" s="271"/>
      <c r="C64" s="279"/>
      <c r="D64" s="278"/>
      <c r="E64" s="278"/>
      <c r="F64" s="332"/>
      <c r="G64" s="332"/>
      <c r="H64" s="332"/>
      <c r="I64" s="279"/>
      <c r="J64" s="279"/>
      <c r="K64" s="279"/>
    </row>
    <row r="65" spans="1:11" s="266" customFormat="1" ht="15" hidden="1" customHeight="1" x14ac:dyDescent="0.3">
      <c r="A65" s="269"/>
      <c r="B65" s="1521"/>
      <c r="C65" s="1521"/>
      <c r="D65" s="1521"/>
      <c r="E65" s="1521"/>
      <c r="F65" s="332"/>
      <c r="G65" s="332"/>
      <c r="H65" s="332"/>
      <c r="I65" s="1521"/>
      <c r="J65" s="1521"/>
      <c r="K65" s="1521"/>
    </row>
    <row r="66" spans="1:11" s="266" customFormat="1" ht="15" hidden="1" customHeight="1" x14ac:dyDescent="0.3">
      <c r="A66" s="269"/>
      <c r="B66" s="1521"/>
      <c r="C66" s="1521"/>
      <c r="D66" s="1521"/>
      <c r="E66" s="1521"/>
      <c r="F66" s="333"/>
      <c r="G66" s="333"/>
      <c r="H66" s="333"/>
      <c r="I66" s="1521"/>
      <c r="J66" s="1521"/>
      <c r="K66" s="1521"/>
    </row>
    <row r="67" spans="1:11" s="266" customFormat="1" ht="14.25" hidden="1" customHeight="1" x14ac:dyDescent="0.3">
      <c r="A67" s="269"/>
      <c r="B67" s="271"/>
      <c r="C67" s="279"/>
      <c r="D67" s="276"/>
      <c r="E67" s="276"/>
      <c r="F67" s="334"/>
      <c r="G67" s="334"/>
      <c r="H67" s="334"/>
      <c r="I67" s="279"/>
      <c r="J67" s="279"/>
      <c r="K67" s="279"/>
    </row>
    <row r="68" spans="1:11" s="266" customFormat="1" ht="14.25" hidden="1" customHeight="1" x14ac:dyDescent="0.3">
      <c r="A68" s="269"/>
      <c r="B68" s="271"/>
      <c r="C68" s="279"/>
      <c r="D68" s="276"/>
      <c r="E68" s="276"/>
      <c r="F68" s="1521"/>
      <c r="G68" s="1521"/>
      <c r="H68" s="1521"/>
      <c r="I68" s="279"/>
      <c r="J68" s="279"/>
      <c r="K68" s="279"/>
    </row>
    <row r="69" spans="1:11" s="266" customFormat="1" ht="14.25" hidden="1" customHeight="1" x14ac:dyDescent="0.3">
      <c r="A69" s="269"/>
      <c r="B69" s="271"/>
      <c r="C69" s="275"/>
      <c r="D69" s="276"/>
      <c r="E69" s="276"/>
      <c r="F69" s="1521"/>
      <c r="G69" s="1521"/>
      <c r="H69" s="1521"/>
      <c r="I69" s="275"/>
      <c r="J69" s="275"/>
      <c r="K69" s="275"/>
    </row>
    <row r="70" spans="1:11" s="266" customFormat="1" ht="14.25" hidden="1" customHeight="1" x14ac:dyDescent="0.3">
      <c r="A70" s="269"/>
      <c r="B70" s="271"/>
      <c r="C70" s="275"/>
      <c r="D70" s="276"/>
      <c r="E70" s="276"/>
      <c r="F70" s="332"/>
      <c r="G70" s="332"/>
      <c r="H70" s="332"/>
      <c r="I70" s="275"/>
      <c r="J70" s="275"/>
      <c r="K70" s="275"/>
    </row>
    <row r="71" spans="1:11" s="266" customFormat="1" ht="13" hidden="1" x14ac:dyDescent="0.3">
      <c r="A71" s="269"/>
      <c r="B71" s="271"/>
      <c r="C71" s="275"/>
      <c r="D71" s="277"/>
      <c r="E71" s="277"/>
      <c r="F71" s="332"/>
      <c r="G71" s="332"/>
      <c r="H71" s="332"/>
      <c r="I71" s="275"/>
      <c r="J71" s="275"/>
      <c r="K71" s="275"/>
    </row>
    <row r="72" spans="1:11" s="266" customFormat="1" ht="13" hidden="1" x14ac:dyDescent="0.3">
      <c r="A72" s="269"/>
      <c r="B72" s="271"/>
      <c r="C72" s="275"/>
      <c r="D72" s="278"/>
      <c r="E72" s="278"/>
      <c r="F72" s="332"/>
      <c r="G72" s="332"/>
      <c r="H72" s="332"/>
      <c r="I72" s="275"/>
      <c r="J72" s="275"/>
      <c r="K72" s="275"/>
    </row>
    <row r="73" spans="1:11" s="266" customFormat="1" ht="13" hidden="1" x14ac:dyDescent="0.3">
      <c r="A73" s="269"/>
      <c r="B73" s="271"/>
      <c r="C73" s="275"/>
      <c r="D73" s="277"/>
      <c r="E73" s="277"/>
      <c r="F73" s="332"/>
      <c r="G73" s="332"/>
      <c r="H73" s="332"/>
      <c r="I73" s="275"/>
      <c r="J73" s="275"/>
      <c r="K73" s="275"/>
    </row>
    <row r="74" spans="1:11" s="266" customFormat="1" ht="13" hidden="1" x14ac:dyDescent="0.3">
      <c r="A74" s="269"/>
      <c r="B74" s="271"/>
      <c r="C74" s="275"/>
      <c r="D74" s="276"/>
      <c r="E74" s="276"/>
      <c r="F74" s="333"/>
      <c r="G74" s="333"/>
      <c r="H74" s="333"/>
      <c r="I74" s="275"/>
      <c r="J74" s="275"/>
      <c r="K74" s="275"/>
    </row>
    <row r="75" spans="1:11" s="266" customFormat="1" ht="13" hidden="1" x14ac:dyDescent="0.3">
      <c r="A75" s="269"/>
      <c r="B75" s="271"/>
      <c r="C75" s="275"/>
      <c r="D75" s="276"/>
      <c r="E75" s="276"/>
      <c r="F75" s="334"/>
      <c r="G75" s="334"/>
      <c r="H75" s="334"/>
      <c r="I75" s="275"/>
      <c r="J75" s="275"/>
      <c r="K75" s="275"/>
    </row>
    <row r="76" spans="1:11" s="266" customFormat="1" ht="13" hidden="1" x14ac:dyDescent="0.3">
      <c r="A76" s="269"/>
      <c r="B76" s="271"/>
      <c r="C76" s="275"/>
      <c r="D76" s="276"/>
      <c r="E76" s="276"/>
      <c r="F76" s="333"/>
      <c r="G76" s="333"/>
      <c r="H76" s="333"/>
      <c r="I76" s="275"/>
      <c r="J76" s="275"/>
      <c r="K76" s="275"/>
    </row>
    <row r="77" spans="1:11" s="266" customFormat="1" ht="13" hidden="1" x14ac:dyDescent="0.3">
      <c r="A77" s="269"/>
      <c r="B77" s="271"/>
      <c r="C77" s="275"/>
      <c r="D77" s="276"/>
      <c r="E77" s="276"/>
      <c r="F77" s="332"/>
      <c r="G77" s="332"/>
      <c r="H77" s="332"/>
      <c r="I77" s="275"/>
      <c r="J77" s="275"/>
      <c r="K77" s="275"/>
    </row>
    <row r="78" spans="1:11" s="266" customFormat="1" ht="13" hidden="1" x14ac:dyDescent="0.3">
      <c r="A78" s="269"/>
      <c r="B78" s="271"/>
      <c r="C78" s="275"/>
      <c r="D78" s="276"/>
      <c r="E78" s="276"/>
      <c r="F78" s="332"/>
      <c r="G78" s="332"/>
      <c r="H78" s="332"/>
      <c r="I78" s="275"/>
      <c r="J78" s="275"/>
      <c r="K78" s="275"/>
    </row>
    <row r="79" spans="1:11" s="266" customFormat="1" ht="13" hidden="1" x14ac:dyDescent="0.3">
      <c r="A79" s="269"/>
      <c r="B79" s="271"/>
      <c r="D79" s="273"/>
      <c r="E79" s="273"/>
      <c r="F79" s="332"/>
      <c r="G79" s="332"/>
      <c r="H79" s="332"/>
      <c r="I79" s="275"/>
      <c r="J79" s="275"/>
    </row>
    <row r="80" spans="1:11" s="266" customFormat="1" ht="13" hidden="1" x14ac:dyDescent="0.3">
      <c r="A80" s="269"/>
      <c r="B80" s="271"/>
      <c r="D80" s="274"/>
      <c r="E80" s="274"/>
      <c r="F80" s="332"/>
      <c r="G80" s="332"/>
      <c r="H80" s="332"/>
      <c r="I80" s="275"/>
      <c r="J80" s="275"/>
    </row>
    <row r="81" spans="1:10" s="266" customFormat="1" ht="13" hidden="1" x14ac:dyDescent="0.3">
      <c r="A81" s="269"/>
      <c r="B81" s="271"/>
      <c r="D81" s="273"/>
      <c r="E81" s="273"/>
      <c r="F81" s="332"/>
      <c r="G81" s="332"/>
      <c r="H81" s="332"/>
      <c r="I81" s="275"/>
      <c r="J81" s="275"/>
    </row>
    <row r="82" spans="1:10" s="266" customFormat="1" ht="13" hidden="1" x14ac:dyDescent="0.3">
      <c r="A82" s="269"/>
      <c r="B82" s="271"/>
      <c r="D82" s="272"/>
      <c r="E82" s="272"/>
      <c r="F82" s="330"/>
      <c r="G82" s="333"/>
      <c r="H82" s="333"/>
      <c r="I82" s="275"/>
      <c r="J82" s="275"/>
    </row>
    <row r="83" spans="1:10" s="266" customFormat="1" ht="13" hidden="1" x14ac:dyDescent="0.3">
      <c r="A83" s="269"/>
      <c r="B83" s="271"/>
      <c r="D83" s="272"/>
      <c r="E83" s="272"/>
      <c r="F83" s="331"/>
      <c r="G83" s="334"/>
      <c r="H83" s="334"/>
      <c r="I83" s="275"/>
      <c r="J83" s="275"/>
    </row>
    <row r="84" spans="1:10" s="266" customFormat="1" ht="13" hidden="1" x14ac:dyDescent="0.3">
      <c r="A84" s="269"/>
      <c r="B84" s="271"/>
      <c r="D84" s="272"/>
      <c r="E84" s="272"/>
      <c r="F84" s="330"/>
      <c r="G84" s="333"/>
      <c r="H84" s="333"/>
      <c r="I84" s="275"/>
      <c r="J84" s="275"/>
    </row>
    <row r="85" spans="1:10" s="266" customFormat="1" ht="13" hidden="1" x14ac:dyDescent="0.3">
      <c r="A85" s="269"/>
      <c r="B85" s="271"/>
      <c r="D85" s="270"/>
      <c r="E85" s="270"/>
      <c r="F85" s="329"/>
      <c r="G85" s="332"/>
      <c r="H85" s="332"/>
      <c r="I85" s="275"/>
      <c r="J85" s="275"/>
    </row>
    <row r="86" spans="1:10" s="266" customFormat="1" ht="13" hidden="1" x14ac:dyDescent="0.3">
      <c r="A86" s="269"/>
      <c r="B86" s="271"/>
      <c r="D86" s="270"/>
      <c r="E86" s="270"/>
      <c r="F86" s="329"/>
      <c r="G86" s="332"/>
      <c r="H86" s="332"/>
      <c r="I86" s="275"/>
      <c r="J86" s="275"/>
    </row>
    <row r="87" spans="1:10" s="266" customFormat="1" ht="13" hidden="1" x14ac:dyDescent="0.3">
      <c r="A87" s="269"/>
      <c r="B87" s="271"/>
      <c r="D87" s="270"/>
      <c r="E87" s="270"/>
      <c r="F87" s="329"/>
      <c r="G87" s="332"/>
      <c r="H87" s="332"/>
      <c r="I87" s="275"/>
      <c r="J87" s="275"/>
    </row>
    <row r="88" spans="1:10" s="266" customFormat="1" ht="13" hidden="1" x14ac:dyDescent="0.3">
      <c r="A88" s="269"/>
      <c r="B88" s="271"/>
      <c r="D88" s="270"/>
      <c r="E88" s="270"/>
      <c r="F88" s="328"/>
      <c r="G88" s="362"/>
      <c r="H88" s="362"/>
      <c r="I88" s="275"/>
      <c r="J88" s="275"/>
    </row>
    <row r="89" spans="1:10" s="266" customFormat="1" ht="13" hidden="1" x14ac:dyDescent="0.3">
      <c r="A89" s="269"/>
      <c r="B89" s="271"/>
      <c r="D89" s="270"/>
      <c r="E89" s="270"/>
      <c r="F89" s="328"/>
      <c r="G89" s="362"/>
      <c r="H89" s="362"/>
      <c r="I89" s="275"/>
      <c r="J89" s="275"/>
    </row>
    <row r="90" spans="1:10" s="266" customFormat="1" ht="13" hidden="1" x14ac:dyDescent="0.3">
      <c r="A90" s="269"/>
      <c r="B90" s="271"/>
      <c r="D90" s="270"/>
      <c r="E90" s="270"/>
      <c r="F90" s="328"/>
      <c r="G90" s="362"/>
      <c r="H90" s="362"/>
      <c r="I90" s="275"/>
      <c r="J90" s="275"/>
    </row>
    <row r="91" spans="1:10" s="266" customFormat="1" ht="13" hidden="1" x14ac:dyDescent="0.3">
      <c r="A91" s="269"/>
      <c r="B91" s="271"/>
      <c r="D91" s="270"/>
      <c r="E91" s="270"/>
      <c r="F91" s="328"/>
      <c r="G91" s="362"/>
      <c r="H91" s="362"/>
      <c r="I91" s="275"/>
      <c r="J91" s="275"/>
    </row>
    <row r="92" spans="1:10" s="266" customFormat="1" ht="13" hidden="1" x14ac:dyDescent="0.3">
      <c r="A92" s="269"/>
      <c r="B92" s="271"/>
      <c r="D92" s="270"/>
      <c r="E92" s="270"/>
      <c r="F92" s="328"/>
      <c r="G92" s="362"/>
      <c r="H92" s="362"/>
      <c r="I92" s="275"/>
      <c r="J92" s="275"/>
    </row>
    <row r="93" spans="1:10" s="266" customFormat="1" ht="13" hidden="1" x14ac:dyDescent="0.3">
      <c r="A93" s="269"/>
      <c r="B93" s="271"/>
      <c r="D93" s="270"/>
      <c r="E93" s="270"/>
      <c r="F93" s="328"/>
      <c r="G93" s="362"/>
      <c r="H93" s="362"/>
      <c r="I93" s="275"/>
      <c r="J93" s="275"/>
    </row>
    <row r="94" spans="1:10" s="266" customFormat="1" ht="13" hidden="1" x14ac:dyDescent="0.3">
      <c r="A94" s="269"/>
      <c r="B94" s="271"/>
      <c r="D94" s="270"/>
      <c r="E94" s="270"/>
      <c r="F94" s="328"/>
      <c r="G94" s="362"/>
      <c r="H94" s="362"/>
      <c r="I94" s="275"/>
      <c r="J94" s="275"/>
    </row>
    <row r="95" spans="1:10" s="266" customFormat="1" ht="13" hidden="1" x14ac:dyDescent="0.3">
      <c r="A95" s="269"/>
      <c r="B95" s="271"/>
      <c r="D95" s="270"/>
      <c r="E95" s="270"/>
      <c r="F95" s="328"/>
      <c r="G95" s="362"/>
      <c r="H95" s="362"/>
      <c r="I95" s="275"/>
      <c r="J95" s="275"/>
    </row>
    <row r="96" spans="1:10" s="266" customFormat="1" ht="13" hidden="1" x14ac:dyDescent="0.3">
      <c r="A96" s="269"/>
      <c r="B96" s="271"/>
      <c r="D96" s="270"/>
      <c r="E96" s="270"/>
      <c r="F96" s="328"/>
      <c r="G96" s="362"/>
      <c r="H96" s="362"/>
      <c r="I96" s="275"/>
      <c r="J96" s="275"/>
    </row>
    <row r="97" spans="1:10" s="266" customFormat="1" ht="12.75" hidden="1" customHeight="1" x14ac:dyDescent="0.3">
      <c r="A97" s="269"/>
      <c r="B97" s="271"/>
      <c r="D97" s="270"/>
      <c r="E97" s="270"/>
      <c r="F97" s="328"/>
      <c r="G97" s="362"/>
      <c r="H97" s="362"/>
      <c r="I97" s="275"/>
      <c r="J97" s="275"/>
    </row>
    <row r="98" spans="1:10" s="266" customFormat="1" ht="13" hidden="1" x14ac:dyDescent="0.3">
      <c r="A98" s="269"/>
      <c r="B98" s="271"/>
      <c r="D98" s="270"/>
      <c r="E98" s="270"/>
      <c r="F98" s="328"/>
      <c r="G98" s="328"/>
      <c r="H98" s="328"/>
    </row>
    <row r="99" spans="1:10" s="266" customFormat="1" ht="13" hidden="1" x14ac:dyDescent="0.3">
      <c r="A99" s="269"/>
      <c r="B99" s="271"/>
      <c r="D99" s="270"/>
      <c r="E99" s="270"/>
      <c r="F99" s="328"/>
      <c r="G99" s="328"/>
      <c r="H99" s="328"/>
    </row>
    <row r="100" spans="1:10" s="266" customFormat="1" ht="13" hidden="1" x14ac:dyDescent="0.3">
      <c r="A100" s="269"/>
      <c r="B100" s="271"/>
      <c r="D100" s="270"/>
      <c r="E100" s="270"/>
      <c r="F100" s="328"/>
      <c r="G100" s="328"/>
      <c r="H100" s="328"/>
    </row>
    <row r="101" spans="1:10" s="266" customFormat="1" ht="13" hidden="1" x14ac:dyDescent="0.3">
      <c r="A101" s="269"/>
      <c r="B101" s="271"/>
      <c r="D101" s="270"/>
      <c r="E101" s="270"/>
      <c r="F101" s="328"/>
      <c r="G101" s="328"/>
      <c r="H101" s="328"/>
    </row>
    <row r="102" spans="1:10" s="266" customFormat="1" ht="13" hidden="1" x14ac:dyDescent="0.3">
      <c r="A102" s="269"/>
      <c r="B102" s="269"/>
      <c r="D102" s="270"/>
      <c r="E102" s="270"/>
      <c r="F102" s="328"/>
      <c r="G102" s="328"/>
      <c r="H102" s="328"/>
    </row>
    <row r="103" spans="1:10" s="266" customFormat="1" ht="13" hidden="1" x14ac:dyDescent="0.3">
      <c r="A103" s="269"/>
      <c r="B103" s="269"/>
      <c r="D103" s="270"/>
      <c r="E103" s="270"/>
      <c r="F103" s="328"/>
      <c r="G103" s="328"/>
      <c r="H103" s="328"/>
    </row>
    <row r="104" spans="1:10" ht="13" hidden="1" x14ac:dyDescent="0.3">
      <c r="F104" s="328"/>
      <c r="G104" s="328"/>
      <c r="H104" s="328"/>
    </row>
    <row r="105" spans="1:10" ht="13" hidden="1" x14ac:dyDescent="0.3">
      <c r="F105" s="328"/>
      <c r="G105" s="328"/>
      <c r="H105" s="328"/>
    </row>
    <row r="106" spans="1:10" ht="13" hidden="1" x14ac:dyDescent="0.3">
      <c r="F106" s="328"/>
      <c r="G106" s="328"/>
      <c r="H106" s="328"/>
    </row>
    <row r="107" spans="1:10" ht="13" hidden="1" x14ac:dyDescent="0.3"/>
    <row r="108" spans="1:10" ht="13" hidden="1" x14ac:dyDescent="0.3"/>
    <row r="109" spans="1:10" ht="13" hidden="1" x14ac:dyDescent="0.3"/>
    <row r="110" spans="1:10" ht="13" hidden="1" x14ac:dyDescent="0.3"/>
  </sheetData>
  <sheetProtection formatCells="0" formatColumns="0" formatRows="0" insertRows="0" insertHyperlinks="0" deleteRows="0"/>
  <mergeCells count="93">
    <mergeCell ref="B8:C8"/>
    <mergeCell ref="D8:E8"/>
    <mergeCell ref="B9:C9"/>
    <mergeCell ref="D9:E9"/>
    <mergeCell ref="F11:H11"/>
    <mergeCell ref="B11:C11"/>
    <mergeCell ref="B12:B23"/>
    <mergeCell ref="C12:C14"/>
    <mergeCell ref="H12:H14"/>
    <mergeCell ref="I12:I14"/>
    <mergeCell ref="C18:C20"/>
    <mergeCell ref="H18:H20"/>
    <mergeCell ref="I18:I20"/>
    <mergeCell ref="C21:C23"/>
    <mergeCell ref="H21:H23"/>
    <mergeCell ref="I21:I23"/>
    <mergeCell ref="K12:K14"/>
    <mergeCell ref="D13:D14"/>
    <mergeCell ref="E13:E14"/>
    <mergeCell ref="C15:C17"/>
    <mergeCell ref="H15:H17"/>
    <mergeCell ref="I15:I17"/>
    <mergeCell ref="J15:J17"/>
    <mergeCell ref="K15:K17"/>
    <mergeCell ref="D16:D17"/>
    <mergeCell ref="E16:E17"/>
    <mergeCell ref="J12:J14"/>
    <mergeCell ref="I27:I29"/>
    <mergeCell ref="J27:J29"/>
    <mergeCell ref="K27:K29"/>
    <mergeCell ref="D28:D29"/>
    <mergeCell ref="E28:E29"/>
    <mergeCell ref="K18:K20"/>
    <mergeCell ref="D19:D20"/>
    <mergeCell ref="E19:E20"/>
    <mergeCell ref="J18:J20"/>
    <mergeCell ref="I24:I26"/>
    <mergeCell ref="J24:J26"/>
    <mergeCell ref="K24:K26"/>
    <mergeCell ref="D25:D26"/>
    <mergeCell ref="E25:E26"/>
    <mergeCell ref="J21:J23"/>
    <mergeCell ref="K21:K23"/>
    <mergeCell ref="D22:D23"/>
    <mergeCell ref="E22:E23"/>
    <mergeCell ref="B33:C35"/>
    <mergeCell ref="H33:H35"/>
    <mergeCell ref="B24:B32"/>
    <mergeCell ref="C24:C26"/>
    <mergeCell ref="H24:H26"/>
    <mergeCell ref="C27:C29"/>
    <mergeCell ref="H27:H29"/>
    <mergeCell ref="E34:E35"/>
    <mergeCell ref="C30:C32"/>
    <mergeCell ref="J30:J32"/>
    <mergeCell ref="K30:K32"/>
    <mergeCell ref="D31:D32"/>
    <mergeCell ref="E31:E32"/>
    <mergeCell ref="H30:H32"/>
    <mergeCell ref="I30:I32"/>
    <mergeCell ref="J36:J38"/>
    <mergeCell ref="K36:K38"/>
    <mergeCell ref="D37:D38"/>
    <mergeCell ref="E37:E38"/>
    <mergeCell ref="I33:I35"/>
    <mergeCell ref="K33:K35"/>
    <mergeCell ref="D34:D35"/>
    <mergeCell ref="I36:I38"/>
    <mergeCell ref="J33:J35"/>
    <mergeCell ref="D42:D44"/>
    <mergeCell ref="E42:E44"/>
    <mergeCell ref="H42:H44"/>
    <mergeCell ref="B36:C38"/>
    <mergeCell ref="H36:H38"/>
    <mergeCell ref="B39:B47"/>
    <mergeCell ref="C39:C41"/>
    <mergeCell ref="D39:D41"/>
    <mergeCell ref="E39:E41"/>
    <mergeCell ref="H39:H41"/>
    <mergeCell ref="C45:C47"/>
    <mergeCell ref="D45:D47"/>
    <mergeCell ref="E45:E47"/>
    <mergeCell ref="H45:H47"/>
    <mergeCell ref="C42:C44"/>
    <mergeCell ref="I42:I44"/>
    <mergeCell ref="I45:I47"/>
    <mergeCell ref="J45:J47"/>
    <mergeCell ref="K45:K47"/>
    <mergeCell ref="J39:J41"/>
    <mergeCell ref="K39:K41"/>
    <mergeCell ref="J42:J44"/>
    <mergeCell ref="K42:K44"/>
    <mergeCell ref="I39:I41"/>
  </mergeCells>
  <dataValidations count="6">
    <dataValidation type="list" allowBlank="1" showInputMessage="1" showErrorMessage="1" sqref="E36">
      <formula1>$J$53:$J$56</formula1>
    </dataValidation>
    <dataValidation type="list" allowBlank="1" showInputMessage="1" showErrorMessage="1" sqref="E33">
      <formula1>$I$53:$I$55</formula1>
    </dataValidation>
    <dataValidation type="list" allowBlank="1" showInputMessage="1" showErrorMessage="1" sqref="E27 E30 E24">
      <formula1>$H$53:$H$56</formula1>
    </dataValidation>
    <dataValidation type="list" allowBlank="1" showInputMessage="1" showErrorMessage="1" sqref="E18 E21 E15 E12">
      <formula1>$D$53:$D$56</formula1>
    </dataValidation>
    <dataValidation type="list" allowBlank="1" showErrorMessage="1" sqref="D33 D21 D36 D27 D24 D12 D18 D15 D30">
      <formula1>$B$53:$B$56</formula1>
    </dataValidation>
    <dataValidation type="list" allowBlank="1" showErrorMessage="1" sqref="G12:G47">
      <formula1>$G$53:$G$55</formula1>
    </dataValidation>
  </dataValidations>
  <pageMargins left="0.70866141732283472" right="0.70866141732283472" top="0.74803149606299213" bottom="0.74803149606299213" header="0.31496062992125984" footer="0.31496062992125984"/>
  <pageSetup paperSize="8" scale="35" orientation="landscape" cellComments="asDisplayed" r:id="rId1"/>
  <headerFooter>
    <oddHeader>&amp;LFSB NBFI montoring exercise&amp;RConfidential when completed</oddHeader>
    <oddFooter>&amp;C&amp;P of &amp;N</oddFooter>
  </headerFooter>
  <rowBreaks count="1" manualBreakCount="1">
    <brk id="35" min="1"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L103"/>
  <sheetViews>
    <sheetView showGridLines="0" zoomScaleNormal="100" zoomScaleSheetLayoutView="70" workbookViewId="0">
      <selection activeCell="B5" sqref="B5"/>
    </sheetView>
  </sheetViews>
  <sheetFormatPr defaultColWidth="0" defaultRowHeight="0" customHeight="1" zeroHeight="1" x14ac:dyDescent="0.3"/>
  <cols>
    <col min="1" max="1" width="3.58203125" style="269" customWidth="1"/>
    <col min="2" max="2" width="7.83203125" style="367" customWidth="1"/>
    <col min="3" max="3" width="30.58203125" style="368" customWidth="1"/>
    <col min="4" max="5" width="45.58203125" style="369" customWidth="1"/>
    <col min="6" max="6" width="14.83203125" style="370" customWidth="1"/>
    <col min="7" max="7" width="11.33203125" style="370" customWidth="1"/>
    <col min="8" max="8" width="35.58203125" style="371" customWidth="1"/>
    <col min="9" max="11" width="45.58203125" style="368" customWidth="1"/>
    <col min="12" max="12" width="3.58203125" style="275" customWidth="1"/>
    <col min="13" max="64" width="0" style="265" hidden="1" customWidth="1"/>
    <col min="65" max="16384" width="10" style="265" hidden="1"/>
  </cols>
  <sheetData>
    <row r="1" spans="1:40" s="232" customFormat="1" ht="14.25" customHeight="1" x14ac:dyDescent="0.25">
      <c r="A1" s="233"/>
      <c r="B1" s="234"/>
      <c r="C1" s="234"/>
      <c r="D1" s="234"/>
      <c r="E1" s="234"/>
      <c r="F1" s="291"/>
      <c r="G1" s="291"/>
      <c r="H1" s="234"/>
      <c r="I1" s="234"/>
      <c r="J1" s="234"/>
      <c r="K1" s="234"/>
    </row>
    <row r="2" spans="1:40" s="3" customFormat="1" ht="19.5" customHeight="1" x14ac:dyDescent="0.3">
      <c r="A2" s="237"/>
      <c r="B2" s="13" t="s">
        <v>461</v>
      </c>
      <c r="C2" s="13"/>
      <c r="D2" s="13"/>
      <c r="E2" s="13"/>
      <c r="F2" s="311"/>
      <c r="G2" s="311"/>
      <c r="H2" s="342"/>
      <c r="I2" s="13"/>
      <c r="J2" s="13"/>
      <c r="K2" s="13"/>
      <c r="L2" s="237"/>
    </row>
    <row r="3" spans="1:40" s="232" customFormat="1" ht="10" customHeight="1" x14ac:dyDescent="0.25">
      <c r="B3" s="1286" t="b">
        <v>0</v>
      </c>
      <c r="C3" s="236"/>
      <c r="F3" s="309"/>
      <c r="G3" s="309"/>
      <c r="J3" s="234"/>
    </row>
    <row r="4" spans="1:40" s="232" customFormat="1" ht="10" customHeight="1" x14ac:dyDescent="0.25">
      <c r="B4" s="1286"/>
      <c r="C4" s="236"/>
      <c r="F4" s="309"/>
      <c r="G4" s="309"/>
      <c r="J4" s="234"/>
    </row>
    <row r="5" spans="1:40" s="232" customFormat="1" ht="10" customHeight="1" x14ac:dyDescent="0.25">
      <c r="B5" s="1398" t="s">
        <v>1562</v>
      </c>
      <c r="C5" s="236"/>
      <c r="F5" s="309"/>
      <c r="G5" s="309"/>
      <c r="J5" s="234"/>
    </row>
    <row r="6" spans="1:40" s="232" customFormat="1" ht="12" customHeight="1" x14ac:dyDescent="0.25">
      <c r="B6" s="310" t="s">
        <v>346</v>
      </c>
      <c r="C6" s="238"/>
      <c r="D6" s="234"/>
      <c r="E6" s="234"/>
      <c r="F6" s="309"/>
      <c r="G6" s="309"/>
      <c r="I6" s="234"/>
      <c r="J6" s="234"/>
      <c r="K6" s="234"/>
      <c r="L6" s="234"/>
      <c r="N6" s="234"/>
      <c r="O6" s="234"/>
      <c r="P6" s="234"/>
      <c r="Q6" s="234"/>
      <c r="R6" s="234"/>
      <c r="S6" s="234"/>
      <c r="U6" s="234"/>
      <c r="V6" s="234"/>
      <c r="W6" s="234"/>
      <c r="X6" s="234"/>
      <c r="Y6" s="234"/>
      <c r="Z6" s="234"/>
      <c r="AB6" s="234"/>
      <c r="AC6" s="234"/>
      <c r="AD6" s="234"/>
      <c r="AE6" s="234"/>
      <c r="AF6" s="234"/>
      <c r="AG6" s="234"/>
      <c r="AI6" s="234"/>
      <c r="AJ6" s="234"/>
      <c r="AK6" s="234"/>
      <c r="AL6" s="234"/>
      <c r="AM6" s="234"/>
      <c r="AN6" s="234"/>
    </row>
    <row r="7" spans="1:40" s="303" customFormat="1" ht="12" customHeight="1" x14ac:dyDescent="0.3">
      <c r="A7" s="269"/>
      <c r="B7" s="306"/>
      <c r="C7" s="306"/>
      <c r="D7" s="306"/>
      <c r="E7" s="306"/>
      <c r="F7" s="307"/>
      <c r="G7" s="307"/>
      <c r="H7" s="340"/>
      <c r="I7" s="306"/>
      <c r="J7" s="306"/>
      <c r="K7" s="306"/>
    </row>
    <row r="8" spans="1:40" ht="45" customHeight="1" x14ac:dyDescent="0.3">
      <c r="B8" s="2208" t="s">
        <v>355</v>
      </c>
      <c r="C8" s="2208"/>
      <c r="D8" s="2209" t="s">
        <v>344</v>
      </c>
      <c r="E8" s="2233"/>
      <c r="F8" s="304"/>
      <c r="G8" s="304"/>
      <c r="H8" s="304"/>
      <c r="I8" s="304"/>
      <c r="J8" s="304"/>
      <c r="K8" s="304"/>
      <c r="L8" s="303"/>
    </row>
    <row r="9" spans="1:40" ht="45" customHeight="1" x14ac:dyDescent="0.3">
      <c r="A9" s="302"/>
      <c r="B9" s="2211" t="s">
        <v>343</v>
      </c>
      <c r="C9" s="2211"/>
      <c r="D9" s="2212" t="s">
        <v>342</v>
      </c>
      <c r="E9" s="2213"/>
      <c r="F9" s="304"/>
      <c r="G9" s="304"/>
      <c r="H9" s="304"/>
      <c r="I9" s="304"/>
      <c r="J9" s="304"/>
      <c r="K9" s="304"/>
      <c r="L9" s="303"/>
    </row>
    <row r="10" spans="1:40" s="303" customFormat="1" ht="20.149999999999999" customHeight="1" x14ac:dyDescent="0.3">
      <c r="A10" s="302"/>
      <c r="B10" s="302"/>
      <c r="C10" s="281"/>
      <c r="D10" s="281"/>
      <c r="E10" s="281"/>
      <c r="F10" s="282"/>
      <c r="G10" s="282"/>
      <c r="H10" s="339"/>
      <c r="I10" s="281"/>
      <c r="J10" s="281"/>
      <c r="K10" s="281"/>
    </row>
    <row r="11" spans="1:40" ht="45" customHeight="1" x14ac:dyDescent="0.3">
      <c r="A11" s="302"/>
      <c r="B11" s="2217" t="s">
        <v>341</v>
      </c>
      <c r="C11" s="2217"/>
      <c r="D11" s="458" t="s">
        <v>340</v>
      </c>
      <c r="E11" s="459" t="s">
        <v>392</v>
      </c>
      <c r="F11" s="2214" t="s">
        <v>1076</v>
      </c>
      <c r="G11" s="2215"/>
      <c r="H11" s="2216"/>
      <c r="I11" s="460" t="s">
        <v>339</v>
      </c>
      <c r="J11" s="459" t="s">
        <v>338</v>
      </c>
      <c r="K11" s="461" t="s">
        <v>354</v>
      </c>
      <c r="L11" s="266"/>
    </row>
    <row r="12" spans="1:40" s="267" customFormat="1" ht="45" customHeight="1" x14ac:dyDescent="0.3">
      <c r="A12" s="301"/>
      <c r="B12" s="2229" t="s">
        <v>353</v>
      </c>
      <c r="C12" s="2202"/>
      <c r="D12" s="314" t="s">
        <v>370</v>
      </c>
      <c r="E12" s="314" t="s">
        <v>412</v>
      </c>
      <c r="F12" s="465" t="s">
        <v>388</v>
      </c>
      <c r="G12" s="347" t="s">
        <v>384</v>
      </c>
      <c r="H12" s="2221" t="s">
        <v>1077</v>
      </c>
      <c r="I12" s="2171"/>
      <c r="J12" s="2168"/>
      <c r="K12" s="2169"/>
      <c r="L12" s="270"/>
    </row>
    <row r="13" spans="1:40" s="267" customFormat="1" ht="45" customHeight="1" x14ac:dyDescent="0.3">
      <c r="A13" s="301"/>
      <c r="B13" s="2230"/>
      <c r="C13" s="2203"/>
      <c r="D13" s="2196" t="s">
        <v>390</v>
      </c>
      <c r="E13" s="2196" t="s">
        <v>391</v>
      </c>
      <c r="F13" s="466" t="s">
        <v>387</v>
      </c>
      <c r="G13" s="345" t="s">
        <v>384</v>
      </c>
      <c r="H13" s="2222"/>
      <c r="I13" s="2162"/>
      <c r="J13" s="2164"/>
      <c r="K13" s="2170"/>
      <c r="L13" s="270"/>
    </row>
    <row r="14" spans="1:40" s="267" customFormat="1" ht="45" customHeight="1" x14ac:dyDescent="0.3">
      <c r="A14" s="301"/>
      <c r="B14" s="2231"/>
      <c r="C14" s="2204"/>
      <c r="D14" s="2197"/>
      <c r="E14" s="2197"/>
      <c r="F14" s="467" t="s">
        <v>386</v>
      </c>
      <c r="G14" s="462" t="s">
        <v>384</v>
      </c>
      <c r="H14" s="2228"/>
      <c r="I14" s="2198"/>
      <c r="J14" s="2194"/>
      <c r="K14" s="2195"/>
      <c r="L14" s="270"/>
    </row>
    <row r="15" spans="1:40" s="267" customFormat="1" ht="45" customHeight="1" x14ac:dyDescent="0.3">
      <c r="A15" s="301"/>
      <c r="B15" s="2229" t="s">
        <v>352</v>
      </c>
      <c r="C15" s="2202"/>
      <c r="D15" s="314" t="s">
        <v>370</v>
      </c>
      <c r="E15" s="314" t="s">
        <v>396</v>
      </c>
      <c r="F15" s="465" t="s">
        <v>388</v>
      </c>
      <c r="G15" s="347" t="s">
        <v>384</v>
      </c>
      <c r="H15" s="2221" t="s">
        <v>1077</v>
      </c>
      <c r="I15" s="2171"/>
      <c r="J15" s="2168"/>
      <c r="K15" s="2169"/>
      <c r="L15" s="270"/>
    </row>
    <row r="16" spans="1:40" s="267" customFormat="1" ht="45" customHeight="1" x14ac:dyDescent="0.3">
      <c r="A16" s="301"/>
      <c r="B16" s="2230"/>
      <c r="C16" s="2203"/>
      <c r="D16" s="2196" t="s">
        <v>390</v>
      </c>
      <c r="E16" s="2196" t="s">
        <v>391</v>
      </c>
      <c r="F16" s="466" t="s">
        <v>387</v>
      </c>
      <c r="G16" s="345" t="s">
        <v>384</v>
      </c>
      <c r="H16" s="2222"/>
      <c r="I16" s="2162"/>
      <c r="J16" s="2164"/>
      <c r="K16" s="2170"/>
      <c r="L16" s="270"/>
    </row>
    <row r="17" spans="1:12" s="267" customFormat="1" ht="45" customHeight="1" x14ac:dyDescent="0.3">
      <c r="A17" s="300"/>
      <c r="B17" s="2231"/>
      <c r="C17" s="2204"/>
      <c r="D17" s="2197"/>
      <c r="E17" s="2197"/>
      <c r="F17" s="467" t="s">
        <v>386</v>
      </c>
      <c r="G17" s="462" t="s">
        <v>384</v>
      </c>
      <c r="H17" s="2228"/>
      <c r="I17" s="2198"/>
      <c r="J17" s="2194"/>
      <c r="K17" s="2195"/>
      <c r="L17" s="270"/>
    </row>
    <row r="18" spans="1:12" s="267" customFormat="1" ht="45" customHeight="1" x14ac:dyDescent="0.3">
      <c r="A18" s="300"/>
      <c r="B18" s="2229" t="s">
        <v>351</v>
      </c>
      <c r="C18" s="2202"/>
      <c r="D18" s="314" t="s">
        <v>370</v>
      </c>
      <c r="E18" s="314" t="s">
        <v>396</v>
      </c>
      <c r="F18" s="465" t="s">
        <v>388</v>
      </c>
      <c r="G18" s="347" t="s">
        <v>384</v>
      </c>
      <c r="H18" s="2221" t="s">
        <v>1077</v>
      </c>
      <c r="I18" s="2171"/>
      <c r="J18" s="2168"/>
      <c r="K18" s="2169"/>
      <c r="L18" s="270"/>
    </row>
    <row r="19" spans="1:12" s="267" customFormat="1" ht="45" customHeight="1" x14ac:dyDescent="0.3">
      <c r="A19" s="300"/>
      <c r="B19" s="2230"/>
      <c r="C19" s="2203"/>
      <c r="D19" s="2196" t="s">
        <v>390</v>
      </c>
      <c r="E19" s="2196" t="s">
        <v>391</v>
      </c>
      <c r="F19" s="466" t="s">
        <v>387</v>
      </c>
      <c r="G19" s="345" t="s">
        <v>384</v>
      </c>
      <c r="H19" s="2222"/>
      <c r="I19" s="2162"/>
      <c r="J19" s="2164"/>
      <c r="K19" s="2170"/>
      <c r="L19" s="270"/>
    </row>
    <row r="20" spans="1:12" s="267" customFormat="1" ht="45" customHeight="1" x14ac:dyDescent="0.3">
      <c r="A20" s="300"/>
      <c r="B20" s="2231"/>
      <c r="C20" s="2204"/>
      <c r="D20" s="2197"/>
      <c r="E20" s="2197"/>
      <c r="F20" s="467" t="s">
        <v>386</v>
      </c>
      <c r="G20" s="462" t="s">
        <v>384</v>
      </c>
      <c r="H20" s="2228"/>
      <c r="I20" s="2198"/>
      <c r="J20" s="2194"/>
      <c r="K20" s="2195"/>
      <c r="L20" s="270"/>
    </row>
    <row r="21" spans="1:12" s="267" customFormat="1" ht="45" customHeight="1" x14ac:dyDescent="0.3">
      <c r="A21" s="300"/>
      <c r="B21" s="2229" t="s">
        <v>350</v>
      </c>
      <c r="C21" s="2202"/>
      <c r="D21" s="314" t="s">
        <v>370</v>
      </c>
      <c r="E21" s="314" t="s">
        <v>396</v>
      </c>
      <c r="F21" s="465" t="s">
        <v>388</v>
      </c>
      <c r="G21" s="347" t="s">
        <v>384</v>
      </c>
      <c r="H21" s="2221" t="s">
        <v>1077</v>
      </c>
      <c r="I21" s="2171"/>
      <c r="J21" s="2168"/>
      <c r="K21" s="2169"/>
      <c r="L21" s="270"/>
    </row>
    <row r="22" spans="1:12" s="267" customFormat="1" ht="45" customHeight="1" x14ac:dyDescent="0.3">
      <c r="A22" s="300"/>
      <c r="B22" s="2230"/>
      <c r="C22" s="2203"/>
      <c r="D22" s="2196" t="s">
        <v>390</v>
      </c>
      <c r="E22" s="2196" t="s">
        <v>391</v>
      </c>
      <c r="F22" s="466" t="s">
        <v>387</v>
      </c>
      <c r="G22" s="345" t="s">
        <v>384</v>
      </c>
      <c r="H22" s="2222"/>
      <c r="I22" s="2162"/>
      <c r="J22" s="2164"/>
      <c r="K22" s="2170"/>
      <c r="L22" s="270"/>
    </row>
    <row r="23" spans="1:12" s="267" customFormat="1" ht="45" customHeight="1" x14ac:dyDescent="0.3">
      <c r="A23" s="299"/>
      <c r="B23" s="2231"/>
      <c r="C23" s="2204"/>
      <c r="D23" s="2197"/>
      <c r="E23" s="2197"/>
      <c r="F23" s="467" t="s">
        <v>386</v>
      </c>
      <c r="G23" s="462" t="s">
        <v>384</v>
      </c>
      <c r="H23" s="2228"/>
      <c r="I23" s="2198"/>
      <c r="J23" s="2194"/>
      <c r="K23" s="2195"/>
      <c r="L23" s="270"/>
    </row>
    <row r="24" spans="1:12" s="267" customFormat="1" ht="45" customHeight="1" x14ac:dyDescent="0.3">
      <c r="A24" s="299"/>
      <c r="B24" s="2229" t="s">
        <v>349</v>
      </c>
      <c r="C24" s="2202"/>
      <c r="D24" s="314" t="s">
        <v>370</v>
      </c>
      <c r="E24" s="314" t="s">
        <v>396</v>
      </c>
      <c r="F24" s="465" t="s">
        <v>388</v>
      </c>
      <c r="G24" s="347" t="s">
        <v>384</v>
      </c>
      <c r="H24" s="2221" t="s">
        <v>1077</v>
      </c>
      <c r="I24" s="2171"/>
      <c r="J24" s="2168"/>
      <c r="K24" s="2169"/>
      <c r="L24" s="270"/>
    </row>
    <row r="25" spans="1:12" s="267" customFormat="1" ht="45" customHeight="1" x14ac:dyDescent="0.3">
      <c r="A25" s="299"/>
      <c r="B25" s="2230"/>
      <c r="C25" s="2203"/>
      <c r="D25" s="2196" t="s">
        <v>390</v>
      </c>
      <c r="E25" s="2196" t="s">
        <v>391</v>
      </c>
      <c r="F25" s="466" t="s">
        <v>387</v>
      </c>
      <c r="G25" s="345" t="s">
        <v>384</v>
      </c>
      <c r="H25" s="2222"/>
      <c r="I25" s="2162"/>
      <c r="J25" s="2164"/>
      <c r="K25" s="2170"/>
      <c r="L25" s="270"/>
    </row>
    <row r="26" spans="1:12" s="267" customFormat="1" ht="45" customHeight="1" x14ac:dyDescent="0.3">
      <c r="A26" s="299"/>
      <c r="B26" s="2231"/>
      <c r="C26" s="2204"/>
      <c r="D26" s="2197"/>
      <c r="E26" s="2197"/>
      <c r="F26" s="467" t="s">
        <v>386</v>
      </c>
      <c r="G26" s="462" t="s">
        <v>384</v>
      </c>
      <c r="H26" s="2228"/>
      <c r="I26" s="2198"/>
      <c r="J26" s="2194"/>
      <c r="K26" s="2195"/>
      <c r="L26" s="270"/>
    </row>
    <row r="27" spans="1:12" s="267" customFormat="1" ht="45" customHeight="1" x14ac:dyDescent="0.3">
      <c r="A27" s="299"/>
      <c r="B27" s="2229" t="s">
        <v>348</v>
      </c>
      <c r="C27" s="2202"/>
      <c r="D27" s="314" t="s">
        <v>370</v>
      </c>
      <c r="E27" s="2189"/>
      <c r="F27" s="465" t="s">
        <v>388</v>
      </c>
      <c r="G27" s="347" t="s">
        <v>384</v>
      </c>
      <c r="H27" s="2221" t="s">
        <v>1077</v>
      </c>
      <c r="I27" s="2171"/>
      <c r="J27" s="2168"/>
      <c r="K27" s="2169"/>
      <c r="L27" s="270"/>
    </row>
    <row r="28" spans="1:12" s="267" customFormat="1" ht="45" customHeight="1" x14ac:dyDescent="0.3">
      <c r="A28" s="299"/>
      <c r="B28" s="2230"/>
      <c r="C28" s="2203"/>
      <c r="D28" s="2196" t="s">
        <v>390</v>
      </c>
      <c r="E28" s="2173"/>
      <c r="F28" s="466" t="s">
        <v>387</v>
      </c>
      <c r="G28" s="345" t="s">
        <v>384</v>
      </c>
      <c r="H28" s="2222"/>
      <c r="I28" s="2162"/>
      <c r="J28" s="2164"/>
      <c r="K28" s="2170"/>
      <c r="L28" s="270"/>
    </row>
    <row r="29" spans="1:12" s="267" customFormat="1" ht="45" customHeight="1" x14ac:dyDescent="0.3">
      <c r="A29" s="299"/>
      <c r="B29" s="2231"/>
      <c r="C29" s="2204"/>
      <c r="D29" s="2197"/>
      <c r="E29" s="2232"/>
      <c r="F29" s="467" t="s">
        <v>386</v>
      </c>
      <c r="G29" s="462" t="s">
        <v>384</v>
      </c>
      <c r="H29" s="2228"/>
      <c r="I29" s="2198"/>
      <c r="J29" s="2194"/>
      <c r="K29" s="2195"/>
      <c r="L29" s="270"/>
    </row>
    <row r="30" spans="1:12" s="296" customFormat="1" ht="45" customHeight="1" x14ac:dyDescent="0.3">
      <c r="A30" s="298"/>
      <c r="B30" s="2183" t="s">
        <v>325</v>
      </c>
      <c r="C30" s="2219" t="s">
        <v>404</v>
      </c>
      <c r="D30" s="2188" t="s">
        <v>389</v>
      </c>
      <c r="E30" s="2189"/>
      <c r="F30" s="465" t="s">
        <v>388</v>
      </c>
      <c r="G30" s="347" t="s">
        <v>384</v>
      </c>
      <c r="H30" s="2221" t="s">
        <v>1078</v>
      </c>
      <c r="I30" s="2171"/>
      <c r="J30" s="2168"/>
      <c r="K30" s="2218"/>
      <c r="L30" s="297"/>
    </row>
    <row r="31" spans="1:12" s="296" customFormat="1" ht="45" customHeight="1" x14ac:dyDescent="0.3">
      <c r="A31" s="298"/>
      <c r="B31" s="2184"/>
      <c r="C31" s="2220"/>
      <c r="D31" s="2172"/>
      <c r="E31" s="2173"/>
      <c r="F31" s="466" t="s">
        <v>387</v>
      </c>
      <c r="G31" s="345" t="s">
        <v>384</v>
      </c>
      <c r="H31" s="2222"/>
      <c r="I31" s="2162"/>
      <c r="J31" s="2164"/>
      <c r="K31" s="2166"/>
      <c r="L31" s="297"/>
    </row>
    <row r="32" spans="1:12" s="296" customFormat="1" ht="45" customHeight="1" x14ac:dyDescent="0.3">
      <c r="A32" s="298"/>
      <c r="B32" s="2184"/>
      <c r="C32" s="2220"/>
      <c r="D32" s="2172"/>
      <c r="E32" s="2173"/>
      <c r="F32" s="466" t="s">
        <v>386</v>
      </c>
      <c r="G32" s="345" t="s">
        <v>384</v>
      </c>
      <c r="H32" s="2222"/>
      <c r="I32" s="2162"/>
      <c r="J32" s="2164"/>
      <c r="K32" s="2166"/>
      <c r="L32" s="297"/>
    </row>
    <row r="33" spans="1:43" s="296" customFormat="1" ht="45" customHeight="1" x14ac:dyDescent="0.3">
      <c r="A33" s="298"/>
      <c r="B33" s="2184"/>
      <c r="C33" s="2220" t="s">
        <v>404</v>
      </c>
      <c r="D33" s="2172" t="s">
        <v>389</v>
      </c>
      <c r="E33" s="2173"/>
      <c r="F33" s="466" t="s">
        <v>388</v>
      </c>
      <c r="G33" s="345" t="s">
        <v>384</v>
      </c>
      <c r="H33" s="2222" t="s">
        <v>1078</v>
      </c>
      <c r="I33" s="2162"/>
      <c r="J33" s="2164"/>
      <c r="K33" s="2166"/>
      <c r="L33" s="297"/>
    </row>
    <row r="34" spans="1:43" s="296" customFormat="1" ht="45" customHeight="1" x14ac:dyDescent="0.3">
      <c r="A34" s="298"/>
      <c r="B34" s="2184"/>
      <c r="C34" s="2220"/>
      <c r="D34" s="2172"/>
      <c r="E34" s="2173"/>
      <c r="F34" s="466" t="s">
        <v>387</v>
      </c>
      <c r="G34" s="345" t="s">
        <v>384</v>
      </c>
      <c r="H34" s="2222"/>
      <c r="I34" s="2162"/>
      <c r="J34" s="2164"/>
      <c r="K34" s="2166"/>
      <c r="L34" s="297"/>
    </row>
    <row r="35" spans="1:43" s="296" customFormat="1" ht="45" customHeight="1" x14ac:dyDescent="0.3">
      <c r="A35" s="298"/>
      <c r="B35" s="2184"/>
      <c r="C35" s="2220"/>
      <c r="D35" s="2172"/>
      <c r="E35" s="2173"/>
      <c r="F35" s="466" t="s">
        <v>386</v>
      </c>
      <c r="G35" s="345" t="s">
        <v>384</v>
      </c>
      <c r="H35" s="2222"/>
      <c r="I35" s="2162"/>
      <c r="J35" s="2164"/>
      <c r="K35" s="2166"/>
      <c r="L35" s="297"/>
    </row>
    <row r="36" spans="1:43" s="296" customFormat="1" ht="45" customHeight="1" x14ac:dyDescent="0.3">
      <c r="A36" s="298"/>
      <c r="B36" s="2184"/>
      <c r="C36" s="2220" t="s">
        <v>404</v>
      </c>
      <c r="D36" s="2172" t="s">
        <v>389</v>
      </c>
      <c r="E36" s="2224"/>
      <c r="F36" s="466" t="s">
        <v>388</v>
      </c>
      <c r="G36" s="345" t="s">
        <v>384</v>
      </c>
      <c r="H36" s="2222" t="s">
        <v>1078</v>
      </c>
      <c r="I36" s="2162"/>
      <c r="J36" s="2164"/>
      <c r="K36" s="2166"/>
      <c r="L36" s="297"/>
    </row>
    <row r="37" spans="1:43" s="296" customFormat="1" ht="45" customHeight="1" x14ac:dyDescent="0.3">
      <c r="A37" s="298"/>
      <c r="B37" s="2184"/>
      <c r="C37" s="2220"/>
      <c r="D37" s="2172"/>
      <c r="E37" s="2225"/>
      <c r="F37" s="466" t="s">
        <v>387</v>
      </c>
      <c r="G37" s="345" t="s">
        <v>384</v>
      </c>
      <c r="H37" s="2222"/>
      <c r="I37" s="2162"/>
      <c r="J37" s="2164"/>
      <c r="K37" s="2166"/>
      <c r="L37" s="297"/>
    </row>
    <row r="38" spans="1:43" s="296" customFormat="1" ht="45" customHeight="1" thickBot="1" x14ac:dyDescent="0.35">
      <c r="A38" s="298"/>
      <c r="B38" s="2185"/>
      <c r="C38" s="2223"/>
      <c r="D38" s="2191"/>
      <c r="E38" s="2226"/>
      <c r="F38" s="468" t="s">
        <v>386</v>
      </c>
      <c r="G38" s="348" t="s">
        <v>384</v>
      </c>
      <c r="H38" s="2227"/>
      <c r="I38" s="2163"/>
      <c r="J38" s="2165"/>
      <c r="K38" s="2167"/>
      <c r="L38" s="297"/>
    </row>
    <row r="39" spans="1:43" s="237" customFormat="1" ht="14" x14ac:dyDescent="0.3">
      <c r="H39" s="338"/>
      <c r="J39" s="235"/>
      <c r="K39" s="235"/>
      <c r="L39" s="235"/>
      <c r="M39" s="235"/>
      <c r="N39" s="235"/>
      <c r="O39" s="235"/>
      <c r="P39" s="235"/>
      <c r="Q39" s="235"/>
      <c r="R39" s="235"/>
      <c r="S39" s="235"/>
      <c r="T39" s="235"/>
      <c r="U39" s="235"/>
      <c r="V39" s="235"/>
      <c r="W39" s="235"/>
      <c r="X39" s="235"/>
      <c r="Y39" s="235"/>
      <c r="Z39" s="235"/>
      <c r="AA39" s="235"/>
      <c r="AB39" s="235"/>
      <c r="AC39" s="235"/>
      <c r="AD39" s="235"/>
      <c r="AE39" s="235"/>
    </row>
    <row r="40" spans="1:43" s="293" customFormat="1" ht="16" customHeight="1" x14ac:dyDescent="0.3">
      <c r="A40" s="295"/>
      <c r="B40" s="294" t="s">
        <v>89</v>
      </c>
      <c r="F40" s="294"/>
      <c r="G40" s="294"/>
      <c r="H40" s="294"/>
      <c r="J40" s="294"/>
      <c r="K40" s="294"/>
    </row>
    <row r="41" spans="1:43" s="237" customFormat="1" ht="14.25" customHeight="1" x14ac:dyDescent="0.3">
      <c r="B41" s="292" t="s">
        <v>324</v>
      </c>
      <c r="D41" s="292"/>
      <c r="E41" s="292"/>
      <c r="F41" s="337"/>
      <c r="G41" s="337"/>
      <c r="H41" s="337"/>
      <c r="I41" s="292"/>
      <c r="J41" s="292"/>
      <c r="K41" s="292"/>
      <c r="M41" s="292"/>
      <c r="O41" s="292"/>
      <c r="Q41" s="292"/>
      <c r="S41" s="292"/>
      <c r="U41" s="292"/>
      <c r="W41" s="292"/>
      <c r="Y41" s="292"/>
      <c r="AA41" s="292"/>
      <c r="AC41" s="292"/>
      <c r="AE41" s="292"/>
    </row>
    <row r="42" spans="1:43" s="232" customFormat="1" ht="12.5" x14ac:dyDescent="0.25">
      <c r="B42" s="234" t="s">
        <v>464</v>
      </c>
      <c r="C42" s="234"/>
      <c r="D42" s="234"/>
      <c r="E42" s="234"/>
      <c r="F42" s="234"/>
      <c r="G42" s="234"/>
      <c r="H42" s="234"/>
      <c r="I42" s="291"/>
      <c r="J42" s="291"/>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row>
    <row r="43" spans="1:43" s="266" customFormat="1" ht="20.149999999999999" customHeight="1" x14ac:dyDescent="0.3">
      <c r="A43" s="269"/>
      <c r="B43" s="271"/>
      <c r="C43" s="284"/>
      <c r="D43" s="287"/>
      <c r="E43" s="287"/>
      <c r="F43" s="344"/>
      <c r="G43" s="344"/>
      <c r="H43" s="344"/>
      <c r="I43" s="286"/>
      <c r="J43" s="286"/>
      <c r="K43" s="285"/>
      <c r="L43" s="284"/>
    </row>
    <row r="44" spans="1:43" ht="20.149999999999999" hidden="1" customHeight="1" x14ac:dyDescent="0.3">
      <c r="B44" s="469" t="s">
        <v>370</v>
      </c>
      <c r="C44" s="313"/>
      <c r="D44" s="469" t="s">
        <v>370</v>
      </c>
      <c r="E44" s="469"/>
      <c r="F44" s="313" t="s">
        <v>396</v>
      </c>
      <c r="G44" s="313" t="s">
        <v>412</v>
      </c>
      <c r="H44" s="313"/>
      <c r="I44" s="361" t="s">
        <v>384</v>
      </c>
      <c r="J44" s="285"/>
      <c r="K44" s="284"/>
      <c r="L44" s="364"/>
    </row>
    <row r="45" spans="1:43" s="266" customFormat="1" ht="20.149999999999999" hidden="1" customHeight="1" x14ac:dyDescent="0.3">
      <c r="A45" s="269"/>
      <c r="B45" s="318" t="s">
        <v>359</v>
      </c>
      <c r="C45" s="289"/>
      <c r="D45" s="349" t="s">
        <v>405</v>
      </c>
      <c r="E45" s="349"/>
      <c r="F45" s="289" t="s">
        <v>395</v>
      </c>
      <c r="G45" s="289" t="s">
        <v>411</v>
      </c>
      <c r="H45" s="360"/>
      <c r="I45" s="349" t="s">
        <v>381</v>
      </c>
      <c r="J45" s="285"/>
      <c r="K45" s="284"/>
      <c r="L45" s="364"/>
    </row>
    <row r="46" spans="1:43" s="266" customFormat="1" ht="20.149999999999999" hidden="1" customHeight="1" x14ac:dyDescent="0.3">
      <c r="A46" s="269"/>
      <c r="B46" s="318" t="s">
        <v>358</v>
      </c>
      <c r="C46" s="289"/>
      <c r="D46" s="356" t="s">
        <v>410</v>
      </c>
      <c r="E46" s="356"/>
      <c r="F46" s="289" t="s">
        <v>394</v>
      </c>
      <c r="G46" s="289" t="s">
        <v>409</v>
      </c>
      <c r="H46" s="360"/>
      <c r="I46" s="359" t="s">
        <v>378</v>
      </c>
      <c r="J46" s="285"/>
      <c r="K46" s="284"/>
      <c r="L46" s="364"/>
    </row>
    <row r="47" spans="1:43" s="266" customFormat="1" ht="20.149999999999999" hidden="1" customHeight="1" x14ac:dyDescent="0.3">
      <c r="A47" s="269"/>
      <c r="B47" s="358" t="s">
        <v>417</v>
      </c>
      <c r="C47" s="289"/>
      <c r="D47" s="349" t="s">
        <v>465</v>
      </c>
      <c r="E47" s="349"/>
      <c r="F47" s="289" t="s">
        <v>393</v>
      </c>
      <c r="G47" s="289"/>
      <c r="H47" s="360"/>
      <c r="I47" s="289"/>
      <c r="J47" s="285"/>
      <c r="K47" s="284"/>
      <c r="L47" s="364"/>
    </row>
    <row r="48" spans="1:43" s="266" customFormat="1" ht="20.149999999999999" hidden="1" customHeight="1" x14ac:dyDescent="0.3">
      <c r="A48" s="269"/>
      <c r="B48" s="318" t="s">
        <v>357</v>
      </c>
      <c r="C48" s="356"/>
      <c r="D48" s="349" t="s">
        <v>407</v>
      </c>
      <c r="E48" s="349"/>
      <c r="F48" s="343"/>
      <c r="G48" s="343"/>
      <c r="H48" s="343"/>
      <c r="I48" s="285"/>
      <c r="J48" s="285"/>
      <c r="K48" s="284"/>
      <c r="L48" s="364"/>
    </row>
    <row r="49" spans="1:12" s="266" customFormat="1" ht="20.149999999999999" hidden="1" customHeight="1" x14ac:dyDescent="0.3">
      <c r="A49" s="269"/>
      <c r="B49" s="318" t="s">
        <v>356</v>
      </c>
      <c r="C49" s="356"/>
      <c r="E49" s="349"/>
      <c r="F49" s="343"/>
      <c r="G49" s="343"/>
      <c r="H49" s="343"/>
      <c r="I49" s="285"/>
      <c r="J49" s="285"/>
      <c r="K49" s="284"/>
      <c r="L49" s="364"/>
    </row>
    <row r="50" spans="1:12" s="266" customFormat="1" ht="20.149999999999999" hidden="1" customHeight="1" x14ac:dyDescent="0.3">
      <c r="A50" s="269"/>
      <c r="B50" s="356" t="s">
        <v>347</v>
      </c>
      <c r="C50" s="356"/>
      <c r="D50" s="349"/>
      <c r="E50" s="349"/>
      <c r="F50" s="343"/>
      <c r="G50" s="343"/>
      <c r="H50" s="343"/>
      <c r="I50" s="285"/>
      <c r="J50" s="285"/>
      <c r="K50" s="284"/>
      <c r="L50" s="364"/>
    </row>
    <row r="51" spans="1:12" s="266" customFormat="1" ht="12.75" customHeight="1" x14ac:dyDescent="0.3">
      <c r="A51" s="269"/>
      <c r="B51" s="356"/>
      <c r="C51" s="275"/>
      <c r="D51" s="365"/>
      <c r="E51" s="365"/>
      <c r="F51" s="362"/>
      <c r="G51" s="362"/>
      <c r="H51" s="362"/>
      <c r="I51" s="275"/>
      <c r="J51" s="275"/>
      <c r="K51" s="275"/>
      <c r="L51" s="275"/>
    </row>
    <row r="52" spans="1:12" s="266" customFormat="1" ht="13" x14ac:dyDescent="0.3">
      <c r="A52" s="269"/>
      <c r="B52" s="271"/>
      <c r="C52" s="275"/>
      <c r="D52" s="365"/>
      <c r="E52" s="365"/>
      <c r="F52" s="366"/>
      <c r="G52" s="366"/>
      <c r="H52" s="362"/>
      <c r="I52" s="275"/>
      <c r="J52" s="275"/>
      <c r="K52" s="275"/>
      <c r="L52" s="275"/>
    </row>
    <row r="53" spans="1:12" s="266" customFormat="1" ht="13" hidden="1" x14ac:dyDescent="0.3">
      <c r="A53" s="269"/>
      <c r="B53" s="271"/>
      <c r="C53" s="275"/>
      <c r="D53" s="365"/>
      <c r="E53" s="365"/>
      <c r="F53" s="366"/>
      <c r="G53" s="366"/>
      <c r="H53" s="362"/>
      <c r="I53" s="275"/>
      <c r="J53" s="275"/>
      <c r="K53" s="275"/>
      <c r="L53" s="275"/>
    </row>
    <row r="54" spans="1:12" s="266" customFormat="1" ht="13" hidden="1" x14ac:dyDescent="0.3">
      <c r="A54" s="269"/>
      <c r="B54" s="271"/>
      <c r="C54" s="275"/>
      <c r="D54" s="365"/>
      <c r="E54" s="365"/>
      <c r="F54" s="366"/>
      <c r="G54" s="366"/>
      <c r="H54" s="362"/>
      <c r="I54" s="275"/>
      <c r="J54" s="275"/>
      <c r="K54" s="275"/>
      <c r="L54" s="275"/>
    </row>
    <row r="55" spans="1:12" s="266" customFormat="1" ht="13" hidden="1" x14ac:dyDescent="0.3">
      <c r="A55" s="269"/>
      <c r="B55" s="271"/>
      <c r="C55" s="275"/>
      <c r="D55" s="365"/>
      <c r="E55" s="365"/>
      <c r="F55" s="366"/>
      <c r="G55" s="366"/>
      <c r="H55" s="362"/>
      <c r="I55" s="275"/>
      <c r="J55" s="275"/>
      <c r="K55" s="275"/>
      <c r="L55" s="275"/>
    </row>
    <row r="56" spans="1:12" s="266" customFormat="1" ht="13" hidden="1" x14ac:dyDescent="0.3">
      <c r="A56" s="269"/>
      <c r="B56" s="271"/>
      <c r="C56" s="275"/>
      <c r="D56" s="365"/>
      <c r="E56" s="365"/>
      <c r="F56" s="366"/>
      <c r="G56" s="366"/>
      <c r="H56" s="362"/>
      <c r="I56" s="275"/>
      <c r="J56" s="275"/>
      <c r="K56" s="275"/>
      <c r="L56" s="275"/>
    </row>
    <row r="57" spans="1:12" s="266" customFormat="1" ht="13" hidden="1" x14ac:dyDescent="0.3">
      <c r="A57" s="269"/>
      <c r="B57" s="271"/>
      <c r="C57" s="275"/>
      <c r="D57" s="365"/>
      <c r="E57" s="365"/>
      <c r="F57" s="366"/>
      <c r="G57" s="366"/>
      <c r="H57" s="362"/>
      <c r="I57" s="275"/>
      <c r="J57" s="275"/>
      <c r="K57" s="275"/>
      <c r="L57" s="275"/>
    </row>
    <row r="58" spans="1:12" s="266" customFormat="1" ht="13" hidden="1" x14ac:dyDescent="0.3">
      <c r="A58" s="269"/>
      <c r="B58" s="271"/>
      <c r="C58" s="275"/>
      <c r="D58" s="365"/>
      <c r="E58" s="365"/>
      <c r="F58" s="366"/>
      <c r="G58" s="366"/>
      <c r="H58" s="362"/>
      <c r="I58" s="275"/>
      <c r="J58" s="275"/>
      <c r="K58" s="275"/>
      <c r="L58" s="275"/>
    </row>
    <row r="59" spans="1:12" s="266" customFormat="1" ht="13" hidden="1" x14ac:dyDescent="0.3">
      <c r="A59" s="269"/>
      <c r="B59" s="271"/>
      <c r="C59" s="275"/>
      <c r="D59" s="365"/>
      <c r="E59" s="365"/>
      <c r="F59" s="366"/>
      <c r="G59" s="366"/>
      <c r="H59" s="362"/>
      <c r="I59" s="275"/>
      <c r="J59" s="275"/>
      <c r="K59" s="275"/>
      <c r="L59" s="275"/>
    </row>
    <row r="60" spans="1:12" s="266" customFormat="1" ht="13" hidden="1" x14ac:dyDescent="0.3">
      <c r="A60" s="269"/>
      <c r="B60" s="271"/>
      <c r="C60" s="275"/>
      <c r="D60" s="365"/>
      <c r="E60" s="365"/>
      <c r="F60" s="366"/>
      <c r="G60" s="366"/>
      <c r="H60" s="362"/>
      <c r="I60" s="275"/>
      <c r="J60" s="275"/>
      <c r="K60" s="275"/>
      <c r="L60" s="275"/>
    </row>
    <row r="61" spans="1:12" s="266" customFormat="1" ht="13" hidden="1" x14ac:dyDescent="0.3">
      <c r="A61" s="269"/>
      <c r="B61" s="271"/>
      <c r="C61" s="275"/>
      <c r="D61" s="365"/>
      <c r="E61" s="365"/>
      <c r="F61" s="366"/>
      <c r="G61" s="366"/>
      <c r="H61" s="362"/>
      <c r="I61" s="275"/>
      <c r="J61" s="275"/>
      <c r="K61" s="275"/>
      <c r="L61" s="275"/>
    </row>
    <row r="62" spans="1:12" s="266" customFormat="1" ht="13" hidden="1" x14ac:dyDescent="0.3">
      <c r="A62" s="269"/>
      <c r="B62" s="271"/>
      <c r="C62" s="275"/>
      <c r="D62" s="365"/>
      <c r="E62" s="365"/>
      <c r="F62" s="366"/>
      <c r="G62" s="366"/>
      <c r="H62" s="362"/>
      <c r="I62" s="275"/>
      <c r="J62" s="275"/>
      <c r="K62" s="275"/>
      <c r="L62" s="275"/>
    </row>
    <row r="63" spans="1:12" s="266" customFormat="1" ht="13" hidden="1" x14ac:dyDescent="0.3">
      <c r="A63" s="269"/>
      <c r="B63" s="271"/>
      <c r="C63" s="275"/>
      <c r="D63" s="365"/>
      <c r="E63" s="365"/>
      <c r="F63" s="366"/>
      <c r="G63" s="366"/>
      <c r="H63" s="362"/>
      <c r="I63" s="275"/>
      <c r="J63" s="275"/>
      <c r="K63" s="275"/>
      <c r="L63" s="275"/>
    </row>
    <row r="64" spans="1:12" s="266" customFormat="1" ht="13" hidden="1" x14ac:dyDescent="0.3">
      <c r="A64" s="269"/>
      <c r="B64" s="271"/>
      <c r="C64" s="275"/>
      <c r="D64" s="365"/>
      <c r="E64" s="365"/>
      <c r="F64" s="366"/>
      <c r="G64" s="366"/>
      <c r="H64" s="362"/>
      <c r="I64" s="275"/>
      <c r="J64" s="275"/>
      <c r="K64" s="275"/>
      <c r="L64" s="275"/>
    </row>
    <row r="65" spans="1:12" s="266" customFormat="1" ht="13" hidden="1" x14ac:dyDescent="0.3">
      <c r="A65" s="269"/>
      <c r="B65" s="271"/>
      <c r="C65" s="275"/>
      <c r="D65" s="365"/>
      <c r="E65" s="365"/>
      <c r="F65" s="366"/>
      <c r="G65" s="366"/>
      <c r="H65" s="362"/>
      <c r="I65" s="275"/>
      <c r="J65" s="275"/>
      <c r="K65" s="275"/>
      <c r="L65" s="275"/>
    </row>
    <row r="66" spans="1:12" s="266" customFormat="1" ht="13" hidden="1" x14ac:dyDescent="0.3">
      <c r="A66" s="269"/>
      <c r="B66" s="271"/>
      <c r="C66" s="275"/>
      <c r="D66" s="365"/>
      <c r="E66" s="365"/>
      <c r="F66" s="366"/>
      <c r="G66" s="366"/>
      <c r="H66" s="362"/>
      <c r="I66" s="275"/>
      <c r="J66" s="275"/>
      <c r="K66" s="275"/>
      <c r="L66" s="275"/>
    </row>
    <row r="67" spans="1:12" s="266" customFormat="1" ht="13" hidden="1" x14ac:dyDescent="0.3">
      <c r="A67" s="269"/>
      <c r="B67" s="271"/>
      <c r="C67" s="275"/>
      <c r="D67" s="365"/>
      <c r="E67" s="365"/>
      <c r="F67" s="366"/>
      <c r="G67" s="366"/>
      <c r="H67" s="362"/>
      <c r="I67" s="275"/>
      <c r="J67" s="275"/>
      <c r="K67" s="275"/>
      <c r="L67" s="275"/>
    </row>
    <row r="68" spans="1:12" s="266" customFormat="1" ht="13" hidden="1" x14ac:dyDescent="0.3">
      <c r="A68" s="269"/>
      <c r="B68" s="271"/>
      <c r="C68" s="275"/>
      <c r="D68" s="365"/>
      <c r="E68" s="365"/>
      <c r="F68" s="366"/>
      <c r="G68" s="366"/>
      <c r="H68" s="362"/>
      <c r="I68" s="275"/>
      <c r="J68" s="275"/>
      <c r="K68" s="275"/>
      <c r="L68" s="275"/>
    </row>
    <row r="69" spans="1:12" s="266" customFormat="1" ht="13" hidden="1" x14ac:dyDescent="0.3">
      <c r="A69" s="269"/>
      <c r="B69" s="271"/>
      <c r="C69" s="275"/>
      <c r="D69" s="365"/>
      <c r="E69" s="365"/>
      <c r="F69" s="366"/>
      <c r="G69" s="366"/>
      <c r="H69" s="362"/>
      <c r="I69" s="275"/>
      <c r="J69" s="275"/>
      <c r="K69" s="275"/>
      <c r="L69" s="275"/>
    </row>
    <row r="70" spans="1:12" s="266" customFormat="1" ht="13" hidden="1" x14ac:dyDescent="0.3">
      <c r="A70" s="269"/>
      <c r="B70" s="271"/>
      <c r="C70" s="275"/>
      <c r="D70" s="365"/>
      <c r="E70" s="365"/>
      <c r="F70" s="366"/>
      <c r="G70" s="366"/>
      <c r="H70" s="362"/>
      <c r="I70" s="275"/>
      <c r="J70" s="275"/>
      <c r="K70" s="275"/>
      <c r="L70" s="275"/>
    </row>
    <row r="71" spans="1:12" s="266" customFormat="1" ht="13" hidden="1" x14ac:dyDescent="0.3">
      <c r="A71" s="269"/>
      <c r="B71" s="271"/>
      <c r="C71" s="275"/>
      <c r="D71" s="365"/>
      <c r="E71" s="365"/>
      <c r="F71" s="366"/>
      <c r="G71" s="366"/>
      <c r="H71" s="362"/>
      <c r="I71" s="275"/>
      <c r="J71" s="275"/>
      <c r="K71" s="275"/>
      <c r="L71" s="275"/>
    </row>
    <row r="72" spans="1:12" s="266" customFormat="1" ht="13" hidden="1" x14ac:dyDescent="0.3">
      <c r="A72" s="269"/>
      <c r="B72" s="271"/>
      <c r="C72" s="275"/>
      <c r="D72" s="365"/>
      <c r="E72" s="365"/>
      <c r="F72" s="366"/>
      <c r="G72" s="366"/>
      <c r="H72" s="362"/>
      <c r="I72" s="275"/>
      <c r="J72" s="275"/>
      <c r="K72" s="275"/>
      <c r="L72" s="275"/>
    </row>
    <row r="73" spans="1:12" s="266" customFormat="1" ht="13" hidden="1" x14ac:dyDescent="0.3">
      <c r="A73" s="269"/>
      <c r="B73" s="271"/>
      <c r="C73" s="275"/>
      <c r="D73" s="365"/>
      <c r="E73" s="365"/>
      <c r="F73" s="366"/>
      <c r="G73" s="366"/>
      <c r="H73" s="362"/>
      <c r="I73" s="275"/>
      <c r="J73" s="275"/>
      <c r="K73" s="275"/>
      <c r="L73" s="275"/>
    </row>
    <row r="74" spans="1:12" s="266" customFormat="1" ht="13" hidden="1" x14ac:dyDescent="0.3">
      <c r="A74" s="269"/>
      <c r="B74" s="271"/>
      <c r="C74" s="275"/>
      <c r="D74" s="365"/>
      <c r="E74" s="365"/>
      <c r="F74" s="366"/>
      <c r="G74" s="366"/>
      <c r="H74" s="362"/>
      <c r="I74" s="275"/>
      <c r="J74" s="275"/>
      <c r="K74" s="275"/>
      <c r="L74" s="275"/>
    </row>
    <row r="75" spans="1:12" s="266" customFormat="1" ht="13" hidden="1" x14ac:dyDescent="0.3">
      <c r="A75" s="269"/>
      <c r="B75" s="271"/>
      <c r="C75" s="275"/>
      <c r="D75" s="365"/>
      <c r="E75" s="365"/>
      <c r="F75" s="366"/>
      <c r="G75" s="366"/>
      <c r="H75" s="362"/>
      <c r="I75" s="275"/>
      <c r="J75" s="275"/>
      <c r="K75" s="275"/>
      <c r="L75" s="275"/>
    </row>
    <row r="76" spans="1:12" s="266" customFormat="1" ht="13" hidden="1" x14ac:dyDescent="0.3">
      <c r="A76" s="269"/>
      <c r="B76" s="271"/>
      <c r="C76" s="275"/>
      <c r="D76" s="365"/>
      <c r="E76" s="365"/>
      <c r="F76" s="366"/>
      <c r="G76" s="366"/>
      <c r="H76" s="362"/>
      <c r="I76" s="275"/>
      <c r="J76" s="275"/>
      <c r="K76" s="275"/>
      <c r="L76" s="275"/>
    </row>
    <row r="77" spans="1:12" s="266" customFormat="1" ht="13" hidden="1" x14ac:dyDescent="0.3">
      <c r="A77" s="269"/>
      <c r="B77" s="271"/>
      <c r="C77" s="275"/>
      <c r="D77" s="365"/>
      <c r="E77" s="365"/>
      <c r="F77" s="366"/>
      <c r="G77" s="366"/>
      <c r="H77" s="362"/>
      <c r="I77" s="275"/>
      <c r="J77" s="275"/>
      <c r="K77" s="275"/>
      <c r="L77" s="275"/>
    </row>
    <row r="78" spans="1:12" s="266" customFormat="1" ht="13" hidden="1" x14ac:dyDescent="0.3">
      <c r="A78" s="269"/>
      <c r="B78" s="271"/>
      <c r="C78" s="275"/>
      <c r="D78" s="365"/>
      <c r="E78" s="365"/>
      <c r="F78" s="366"/>
      <c r="G78" s="366"/>
      <c r="H78" s="362"/>
      <c r="I78" s="275"/>
      <c r="J78" s="275"/>
      <c r="K78" s="275"/>
      <c r="L78" s="275"/>
    </row>
    <row r="79" spans="1:12" s="266" customFormat="1" ht="13" hidden="1" x14ac:dyDescent="0.3">
      <c r="A79" s="269"/>
      <c r="B79" s="271"/>
      <c r="C79" s="275"/>
      <c r="D79" s="365"/>
      <c r="E79" s="365"/>
      <c r="F79" s="366"/>
      <c r="G79" s="366"/>
      <c r="H79" s="362"/>
      <c r="I79" s="275"/>
      <c r="J79" s="275"/>
      <c r="K79" s="275"/>
      <c r="L79" s="275"/>
    </row>
    <row r="80" spans="1:12" s="266" customFormat="1" ht="13" hidden="1" x14ac:dyDescent="0.3">
      <c r="A80" s="269"/>
      <c r="B80" s="271"/>
      <c r="C80" s="275"/>
      <c r="D80" s="365"/>
      <c r="E80" s="365"/>
      <c r="F80" s="366"/>
      <c r="G80" s="366"/>
      <c r="H80" s="362"/>
      <c r="I80" s="275"/>
      <c r="J80" s="275"/>
      <c r="K80" s="275"/>
      <c r="L80" s="275"/>
    </row>
    <row r="81" spans="1:12" s="266" customFormat="1" ht="13" hidden="1" x14ac:dyDescent="0.3">
      <c r="A81" s="269"/>
      <c r="B81" s="271"/>
      <c r="C81" s="275"/>
      <c r="D81" s="365"/>
      <c r="E81" s="365"/>
      <c r="F81" s="366"/>
      <c r="G81" s="366"/>
      <c r="H81" s="362"/>
      <c r="I81" s="275"/>
      <c r="J81" s="275"/>
      <c r="K81" s="275"/>
      <c r="L81" s="275"/>
    </row>
    <row r="82" spans="1:12" s="266" customFormat="1" ht="13" hidden="1" x14ac:dyDescent="0.3">
      <c r="A82" s="269"/>
      <c r="B82" s="271"/>
      <c r="C82" s="275"/>
      <c r="D82" s="365"/>
      <c r="E82" s="365"/>
      <c r="F82" s="366"/>
      <c r="G82" s="366"/>
      <c r="H82" s="362"/>
      <c r="I82" s="275"/>
      <c r="J82" s="275"/>
      <c r="K82" s="275"/>
      <c r="L82" s="275"/>
    </row>
    <row r="83" spans="1:12" s="266" customFormat="1" ht="13" hidden="1" x14ac:dyDescent="0.3">
      <c r="A83" s="269"/>
      <c r="B83" s="271"/>
      <c r="C83" s="275"/>
      <c r="D83" s="365"/>
      <c r="E83" s="365"/>
      <c r="F83" s="366"/>
      <c r="G83" s="366"/>
      <c r="H83" s="362"/>
      <c r="I83" s="275"/>
      <c r="J83" s="275"/>
      <c r="K83" s="275"/>
      <c r="L83" s="275"/>
    </row>
    <row r="84" spans="1:12" s="266" customFormat="1" ht="13" hidden="1" x14ac:dyDescent="0.3">
      <c r="A84" s="269"/>
      <c r="B84" s="271"/>
      <c r="C84" s="275"/>
      <c r="D84" s="365"/>
      <c r="E84" s="365"/>
      <c r="F84" s="366"/>
      <c r="G84" s="366"/>
      <c r="H84" s="362"/>
      <c r="I84" s="275"/>
      <c r="J84" s="275"/>
      <c r="K84" s="275"/>
      <c r="L84" s="275"/>
    </row>
    <row r="85" spans="1:12" s="266" customFormat="1" ht="13" hidden="1" x14ac:dyDescent="0.3">
      <c r="A85" s="269"/>
      <c r="B85" s="271"/>
      <c r="C85" s="275"/>
      <c r="D85" s="365"/>
      <c r="E85" s="365"/>
      <c r="F85" s="366"/>
      <c r="G85" s="366"/>
      <c r="H85" s="362"/>
      <c r="I85" s="275"/>
      <c r="J85" s="275"/>
      <c r="K85" s="275"/>
      <c r="L85" s="275"/>
    </row>
    <row r="86" spans="1:12" s="266" customFormat="1" ht="13" hidden="1" x14ac:dyDescent="0.3">
      <c r="A86" s="269"/>
      <c r="B86" s="271"/>
      <c r="C86" s="275"/>
      <c r="D86" s="365"/>
      <c r="E86" s="365"/>
      <c r="F86" s="366"/>
      <c r="G86" s="366"/>
      <c r="H86" s="362"/>
      <c r="I86" s="275"/>
      <c r="J86" s="275"/>
      <c r="K86" s="275"/>
      <c r="L86" s="275"/>
    </row>
    <row r="87" spans="1:12" s="266" customFormat="1" ht="13" hidden="1" x14ac:dyDescent="0.3">
      <c r="A87" s="269"/>
      <c r="B87" s="271"/>
      <c r="C87" s="275"/>
      <c r="D87" s="365"/>
      <c r="E87" s="365"/>
      <c r="F87" s="366"/>
      <c r="G87" s="366"/>
      <c r="H87" s="362"/>
      <c r="I87" s="275"/>
      <c r="J87" s="275"/>
      <c r="K87" s="275"/>
      <c r="L87" s="275"/>
    </row>
    <row r="88" spans="1:12" s="266" customFormat="1" ht="13" hidden="1" x14ac:dyDescent="0.3">
      <c r="A88" s="269"/>
      <c r="B88" s="271"/>
      <c r="C88" s="275"/>
      <c r="D88" s="365"/>
      <c r="E88" s="365"/>
      <c r="F88" s="366"/>
      <c r="G88" s="366"/>
      <c r="H88" s="362"/>
      <c r="I88" s="275"/>
      <c r="J88" s="275"/>
      <c r="K88" s="275"/>
      <c r="L88" s="275"/>
    </row>
    <row r="89" spans="1:12" s="266" customFormat="1" ht="13" hidden="1" x14ac:dyDescent="0.3">
      <c r="A89" s="269"/>
      <c r="B89" s="271"/>
      <c r="C89" s="275"/>
      <c r="D89" s="365"/>
      <c r="E89" s="365"/>
      <c r="F89" s="366"/>
      <c r="G89" s="366"/>
      <c r="H89" s="362"/>
      <c r="I89" s="275"/>
      <c r="J89" s="275"/>
      <c r="K89" s="275"/>
      <c r="L89" s="275"/>
    </row>
    <row r="90" spans="1:12" s="266" customFormat="1" ht="13" hidden="1" x14ac:dyDescent="0.3">
      <c r="A90" s="269"/>
      <c r="B90" s="271"/>
      <c r="C90" s="275"/>
      <c r="D90" s="365"/>
      <c r="E90" s="365"/>
      <c r="F90" s="366"/>
      <c r="G90" s="366"/>
      <c r="H90" s="362"/>
      <c r="I90" s="275"/>
      <c r="J90" s="275"/>
      <c r="K90" s="275"/>
      <c r="L90" s="275"/>
    </row>
    <row r="91" spans="1:12" s="266" customFormat="1" ht="13" hidden="1" x14ac:dyDescent="0.3">
      <c r="A91" s="269"/>
      <c r="B91" s="271"/>
      <c r="C91" s="275"/>
      <c r="D91" s="365"/>
      <c r="E91" s="365"/>
      <c r="F91" s="366"/>
      <c r="G91" s="366"/>
      <c r="H91" s="362"/>
      <c r="I91" s="275"/>
      <c r="J91" s="275"/>
      <c r="K91" s="275"/>
      <c r="L91" s="275"/>
    </row>
    <row r="92" spans="1:12" s="266" customFormat="1" ht="13" hidden="1" x14ac:dyDescent="0.3">
      <c r="A92" s="269"/>
      <c r="B92" s="271"/>
      <c r="C92" s="275"/>
      <c r="D92" s="365"/>
      <c r="E92" s="365"/>
      <c r="F92" s="366"/>
      <c r="G92" s="366"/>
      <c r="H92" s="362"/>
      <c r="I92" s="275"/>
      <c r="J92" s="275"/>
      <c r="K92" s="275"/>
      <c r="L92" s="275"/>
    </row>
    <row r="93" spans="1:12" s="266" customFormat="1" ht="13" hidden="1" x14ac:dyDescent="0.3">
      <c r="A93" s="269"/>
      <c r="B93" s="271"/>
      <c r="C93" s="275"/>
      <c r="D93" s="365"/>
      <c r="E93" s="365"/>
      <c r="F93" s="366"/>
      <c r="G93" s="366"/>
      <c r="H93" s="362"/>
      <c r="I93" s="275"/>
      <c r="J93" s="275"/>
      <c r="K93" s="275"/>
      <c r="L93" s="275"/>
    </row>
    <row r="94" spans="1:12" s="266" customFormat="1" ht="13" hidden="1" x14ac:dyDescent="0.3">
      <c r="A94" s="269"/>
      <c r="B94" s="271"/>
      <c r="C94" s="275"/>
      <c r="D94" s="365"/>
      <c r="E94" s="365"/>
      <c r="F94" s="366"/>
      <c r="G94" s="366"/>
      <c r="H94" s="362"/>
      <c r="I94" s="275"/>
      <c r="J94" s="275"/>
      <c r="K94" s="275"/>
      <c r="L94" s="275"/>
    </row>
    <row r="95" spans="1:12" s="266" customFormat="1" ht="13" hidden="1" x14ac:dyDescent="0.3">
      <c r="A95" s="269"/>
      <c r="B95" s="271"/>
      <c r="C95" s="275"/>
      <c r="D95" s="365"/>
      <c r="E95" s="365"/>
      <c r="F95" s="366"/>
      <c r="G95" s="366"/>
      <c r="H95" s="362"/>
      <c r="I95" s="275"/>
      <c r="J95" s="275"/>
      <c r="K95" s="275"/>
      <c r="L95" s="275"/>
    </row>
    <row r="96" spans="1:12" s="266" customFormat="1" ht="13" hidden="1" x14ac:dyDescent="0.3">
      <c r="A96" s="269"/>
      <c r="B96" s="271"/>
      <c r="C96" s="275"/>
      <c r="D96" s="365"/>
      <c r="E96" s="365"/>
      <c r="F96" s="366"/>
      <c r="G96" s="366"/>
      <c r="H96" s="362"/>
      <c r="I96" s="275"/>
      <c r="J96" s="275"/>
      <c r="K96" s="275"/>
      <c r="L96" s="275"/>
    </row>
    <row r="97" spans="1:12" s="266" customFormat="1" ht="13" hidden="1" x14ac:dyDescent="0.3">
      <c r="A97" s="269"/>
      <c r="B97" s="271"/>
      <c r="C97" s="275"/>
      <c r="D97" s="365"/>
      <c r="E97" s="365"/>
      <c r="F97" s="366"/>
      <c r="G97" s="366"/>
      <c r="H97" s="362"/>
      <c r="I97" s="275"/>
      <c r="J97" s="275"/>
      <c r="K97" s="275"/>
      <c r="L97" s="275"/>
    </row>
    <row r="98" spans="1:12" s="266" customFormat="1" ht="13" hidden="1" x14ac:dyDescent="0.3">
      <c r="A98" s="269"/>
      <c r="B98" s="271"/>
      <c r="C98" s="275"/>
      <c r="D98" s="365"/>
      <c r="E98" s="365"/>
      <c r="F98" s="366"/>
      <c r="G98" s="366"/>
      <c r="H98" s="362"/>
      <c r="I98" s="275"/>
      <c r="J98" s="275"/>
      <c r="K98" s="275"/>
      <c r="L98" s="275"/>
    </row>
    <row r="99" spans="1:12" s="266" customFormat="1" ht="13" hidden="1" x14ac:dyDescent="0.3">
      <c r="A99" s="269"/>
      <c r="B99" s="271"/>
      <c r="C99" s="275"/>
      <c r="D99" s="365"/>
      <c r="E99" s="365"/>
      <c r="F99" s="366"/>
      <c r="G99" s="366"/>
      <c r="H99" s="362"/>
      <c r="I99" s="275"/>
      <c r="J99" s="275"/>
      <c r="K99" s="275"/>
      <c r="L99" s="275"/>
    </row>
    <row r="100" spans="1:12" s="266" customFormat="1" ht="13" hidden="1" x14ac:dyDescent="0.3">
      <c r="A100" s="269"/>
      <c r="B100" s="271"/>
      <c r="C100" s="275"/>
      <c r="D100" s="365"/>
      <c r="E100" s="365"/>
      <c r="F100" s="366"/>
      <c r="G100" s="366"/>
      <c r="H100" s="362"/>
      <c r="I100" s="275"/>
      <c r="J100" s="275"/>
      <c r="K100" s="275"/>
      <c r="L100" s="275"/>
    </row>
    <row r="101" spans="1:12" ht="13" hidden="1" x14ac:dyDescent="0.3"/>
    <row r="102" spans="1:12" ht="13" hidden="1" x14ac:dyDescent="0.3"/>
    <row r="103" spans="1:12" ht="13" hidden="1" x14ac:dyDescent="0.3"/>
  </sheetData>
  <sheetProtection formatCells="0" formatColumns="0" formatRows="0" insertRows="0" insertHyperlinks="0" deleteRows="0"/>
  <mergeCells count="70">
    <mergeCell ref="F11:H11"/>
    <mergeCell ref="B8:C8"/>
    <mergeCell ref="D8:E8"/>
    <mergeCell ref="B9:C9"/>
    <mergeCell ref="D9:E9"/>
    <mergeCell ref="B11:C11"/>
    <mergeCell ref="B12:C14"/>
    <mergeCell ref="H12:H14"/>
    <mergeCell ref="I12:I14"/>
    <mergeCell ref="J12:J14"/>
    <mergeCell ref="K12:K14"/>
    <mergeCell ref="D13:D14"/>
    <mergeCell ref="E13:E14"/>
    <mergeCell ref="K15:K17"/>
    <mergeCell ref="D16:D17"/>
    <mergeCell ref="E16:E17"/>
    <mergeCell ref="B18:C20"/>
    <mergeCell ref="H18:H20"/>
    <mergeCell ref="I18:I20"/>
    <mergeCell ref="J18:J20"/>
    <mergeCell ref="K18:K20"/>
    <mergeCell ref="D19:D20"/>
    <mergeCell ref="E19:E20"/>
    <mergeCell ref="B15:C17"/>
    <mergeCell ref="H15:H17"/>
    <mergeCell ref="I15:I17"/>
    <mergeCell ref="J15:J17"/>
    <mergeCell ref="B21:C23"/>
    <mergeCell ref="H21:H23"/>
    <mergeCell ref="I21:I23"/>
    <mergeCell ref="J21:J23"/>
    <mergeCell ref="B27:C29"/>
    <mergeCell ref="E27:E29"/>
    <mergeCell ref="H27:H29"/>
    <mergeCell ref="I27:I29"/>
    <mergeCell ref="B24:C26"/>
    <mergeCell ref="K27:K29"/>
    <mergeCell ref="D28:D29"/>
    <mergeCell ref="I33:I35"/>
    <mergeCell ref="K21:K23"/>
    <mergeCell ref="D22:D23"/>
    <mergeCell ref="E22:E23"/>
    <mergeCell ref="D25:D26"/>
    <mergeCell ref="E25:E26"/>
    <mergeCell ref="H24:H26"/>
    <mergeCell ref="I24:I26"/>
    <mergeCell ref="J24:J26"/>
    <mergeCell ref="K24:K26"/>
    <mergeCell ref="J27:J29"/>
    <mergeCell ref="B30:B38"/>
    <mergeCell ref="C30:C32"/>
    <mergeCell ref="D30:D32"/>
    <mergeCell ref="E30:E32"/>
    <mergeCell ref="H30:H32"/>
    <mergeCell ref="C36:C38"/>
    <mergeCell ref="D36:D38"/>
    <mergeCell ref="E36:E38"/>
    <mergeCell ref="H36:H38"/>
    <mergeCell ref="C33:C35"/>
    <mergeCell ref="D33:D35"/>
    <mergeCell ref="E33:E35"/>
    <mergeCell ref="H33:H35"/>
    <mergeCell ref="I36:I38"/>
    <mergeCell ref="J36:J38"/>
    <mergeCell ref="K36:K38"/>
    <mergeCell ref="J30:J32"/>
    <mergeCell ref="K30:K32"/>
    <mergeCell ref="J33:J35"/>
    <mergeCell ref="K33:K35"/>
    <mergeCell ref="I30:I32"/>
  </mergeCells>
  <dataValidations count="5">
    <dataValidation type="list" allowBlank="1" showErrorMessage="1" sqref="E12">
      <formula1>$G$44:$G$46</formula1>
    </dataValidation>
    <dataValidation type="list" allowBlank="1" showErrorMessage="1" sqref="E24 E15 E18 E21">
      <formula1>$F$44:$F$47</formula1>
    </dataValidation>
    <dataValidation type="list" allowBlank="1" showErrorMessage="1" sqref="D12">
      <formula1>$B$44:$B$50</formula1>
    </dataValidation>
    <dataValidation type="list" allowBlank="1" showErrorMessage="1" sqref="G12:G38">
      <formula1>$I$44:$I$46</formula1>
    </dataValidation>
    <dataValidation type="list" allowBlank="1" showErrorMessage="1" sqref="D15 D18 D21 D24 D27">
      <formula1>$D$44:$D$48</formula1>
    </dataValidation>
  </dataValidations>
  <pageMargins left="0.70866141732283472" right="0.70866141732283472" top="0.74803149606299213" bottom="0.74803149606299213" header="0.31496062992125984" footer="0.31496062992125984"/>
  <pageSetup paperSize="8" scale="43" orientation="landscape" cellComments="asDisplayed" r:id="rId1"/>
  <headerFooter>
    <oddHeader>&amp;LFSB NBFI montoring exercise&amp;RConfidential when completed</oddHeader>
    <oddFooter>&amp;C&amp;P of &amp;N</oddFooter>
  </headerFooter>
  <rowBreaks count="1" manualBreakCount="1">
    <brk id="29" min="1"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L95"/>
  <sheetViews>
    <sheetView showGridLines="0" zoomScaleNormal="100" zoomScaleSheetLayoutView="40" workbookViewId="0">
      <selection activeCell="B5" sqref="B5"/>
    </sheetView>
  </sheetViews>
  <sheetFormatPr defaultColWidth="0" defaultRowHeight="0" customHeight="1" zeroHeight="1" x14ac:dyDescent="0.3"/>
  <cols>
    <col min="1" max="1" width="3.58203125" style="269" customWidth="1"/>
    <col min="2" max="2" width="7.83203125" style="377" customWidth="1"/>
    <col min="3" max="3" width="30.58203125" style="372" customWidth="1"/>
    <col min="4" max="5" width="45.58203125" style="384" customWidth="1"/>
    <col min="6" max="6" width="14.33203125" style="385" customWidth="1"/>
    <col min="7" max="7" width="12.58203125" style="385" customWidth="1"/>
    <col min="8" max="8" width="35.58203125" style="385" customWidth="1"/>
    <col min="9" max="11" width="45.58203125" style="372" customWidth="1"/>
    <col min="12" max="12" width="3.58203125" style="266" customWidth="1"/>
    <col min="13" max="64" width="0" style="266" hidden="1" customWidth="1"/>
    <col min="65" max="16384" width="10" style="266" hidden="1"/>
  </cols>
  <sheetData>
    <row r="1" spans="1:40" s="232" customFormat="1" ht="14.25" customHeight="1" x14ac:dyDescent="0.25">
      <c r="A1" s="233"/>
      <c r="B1" s="234"/>
      <c r="C1" s="234"/>
      <c r="D1" s="234"/>
      <c r="E1" s="234"/>
      <c r="F1" s="291"/>
      <c r="G1" s="291"/>
      <c r="H1" s="291"/>
      <c r="I1" s="234"/>
      <c r="J1" s="234"/>
      <c r="K1" s="234"/>
    </row>
    <row r="2" spans="1:40" s="3" customFormat="1" ht="19.5" customHeight="1" x14ac:dyDescent="0.3">
      <c r="A2" s="237"/>
      <c r="B2" s="13" t="s">
        <v>460</v>
      </c>
      <c r="C2" s="13"/>
      <c r="D2" s="13"/>
      <c r="E2" s="13"/>
      <c r="F2" s="311"/>
      <c r="G2" s="311"/>
      <c r="H2" s="311"/>
      <c r="I2" s="13"/>
      <c r="J2" s="13"/>
      <c r="K2" s="13"/>
      <c r="L2" s="237"/>
    </row>
    <row r="3" spans="1:40" s="232" customFormat="1" ht="10" customHeight="1" x14ac:dyDescent="0.25">
      <c r="B3" s="1286" t="b">
        <v>1</v>
      </c>
      <c r="C3" s="236"/>
      <c r="F3" s="309"/>
      <c r="G3" s="309"/>
      <c r="H3" s="309"/>
      <c r="J3" s="234"/>
    </row>
    <row r="4" spans="1:40" s="232" customFormat="1" ht="14.5" customHeight="1" x14ac:dyDescent="0.25">
      <c r="B4" s="2245"/>
      <c r="C4" s="2245"/>
      <c r="F4" s="309"/>
      <c r="G4" s="309"/>
      <c r="H4" s="309"/>
      <c r="J4" s="234"/>
    </row>
    <row r="5" spans="1:40" s="232" customFormat="1" ht="16.5" customHeight="1" x14ac:dyDescent="0.25">
      <c r="B5" s="1398" t="s">
        <v>1562</v>
      </c>
      <c r="C5" s="236"/>
      <c r="F5" s="309"/>
      <c r="G5" s="309"/>
      <c r="H5" s="309"/>
      <c r="J5" s="234"/>
    </row>
    <row r="6" spans="1:40" s="232" customFormat="1" ht="12" customHeight="1" x14ac:dyDescent="0.25">
      <c r="B6" s="310" t="s">
        <v>346</v>
      </c>
      <c r="C6" s="238"/>
      <c r="D6" s="234"/>
      <c r="E6" s="234"/>
      <c r="F6" s="309"/>
      <c r="G6" s="309"/>
      <c r="H6" s="309"/>
      <c r="I6" s="234"/>
      <c r="J6" s="234"/>
      <c r="K6" s="234"/>
      <c r="L6" s="234"/>
      <c r="N6" s="234"/>
      <c r="O6" s="234"/>
      <c r="P6" s="234"/>
      <c r="Q6" s="234"/>
      <c r="R6" s="234"/>
      <c r="S6" s="234"/>
      <c r="U6" s="234"/>
      <c r="V6" s="234"/>
      <c r="W6" s="234"/>
      <c r="X6" s="234"/>
      <c r="Y6" s="234"/>
      <c r="Z6" s="234"/>
      <c r="AB6" s="234"/>
      <c r="AC6" s="234"/>
      <c r="AD6" s="234"/>
      <c r="AE6" s="234"/>
      <c r="AF6" s="234"/>
      <c r="AG6" s="234"/>
      <c r="AI6" s="234"/>
      <c r="AJ6" s="234"/>
      <c r="AK6" s="234"/>
      <c r="AL6" s="234"/>
      <c r="AM6" s="234"/>
      <c r="AN6" s="234"/>
    </row>
    <row r="7" spans="1:40" s="303" customFormat="1" ht="12" customHeight="1" x14ac:dyDescent="0.3">
      <c r="A7" s="269"/>
      <c r="B7" s="306"/>
      <c r="C7" s="306"/>
      <c r="D7" s="306"/>
      <c r="E7" s="306"/>
      <c r="F7" s="307"/>
      <c r="G7" s="307"/>
      <c r="H7" s="307"/>
      <c r="I7" s="306"/>
      <c r="J7" s="306"/>
      <c r="K7" s="306"/>
    </row>
    <row r="8" spans="1:40" s="303" customFormat="1" ht="45" customHeight="1" x14ac:dyDescent="0.3">
      <c r="A8" s="269"/>
      <c r="B8" s="2208" t="s">
        <v>364</v>
      </c>
      <c r="C8" s="2208"/>
      <c r="D8" s="2209" t="s">
        <v>344</v>
      </c>
      <c r="E8" s="2233"/>
      <c r="F8" s="304"/>
      <c r="G8" s="304"/>
      <c r="H8" s="304"/>
      <c r="I8" s="304"/>
      <c r="J8" s="304"/>
      <c r="K8" s="304"/>
    </row>
    <row r="9" spans="1:40" s="303" customFormat="1" ht="45" customHeight="1" x14ac:dyDescent="0.3">
      <c r="A9" s="302"/>
      <c r="B9" s="2211" t="s">
        <v>343</v>
      </c>
      <c r="C9" s="2211"/>
      <c r="D9" s="2212" t="s">
        <v>342</v>
      </c>
      <c r="E9" s="2213"/>
      <c r="F9" s="304"/>
      <c r="G9" s="304"/>
      <c r="H9" s="304"/>
      <c r="I9" s="304"/>
      <c r="J9" s="304"/>
      <c r="K9" s="304"/>
    </row>
    <row r="10" spans="1:40" s="303" customFormat="1" ht="20.149999999999999" customHeight="1" x14ac:dyDescent="0.3">
      <c r="A10" s="302"/>
      <c r="B10" s="302"/>
      <c r="C10" s="281"/>
      <c r="D10" s="281"/>
      <c r="E10" s="281"/>
      <c r="F10" s="282"/>
      <c r="G10" s="282"/>
      <c r="H10" s="282"/>
      <c r="I10" s="281"/>
      <c r="J10" s="281"/>
      <c r="K10" s="281"/>
    </row>
    <row r="11" spans="1:40" s="265" customFormat="1" ht="45" customHeight="1" x14ac:dyDescent="0.3">
      <c r="A11" s="302"/>
      <c r="B11" s="2217" t="s">
        <v>341</v>
      </c>
      <c r="C11" s="2217"/>
      <c r="D11" s="458" t="s">
        <v>340</v>
      </c>
      <c r="E11" s="459" t="s">
        <v>392</v>
      </c>
      <c r="F11" s="2214" t="s">
        <v>1076</v>
      </c>
      <c r="G11" s="2215"/>
      <c r="H11" s="2216"/>
      <c r="I11" s="460" t="s">
        <v>339</v>
      </c>
      <c r="J11" s="459" t="s">
        <v>338</v>
      </c>
      <c r="K11" s="461" t="s">
        <v>354</v>
      </c>
      <c r="L11" s="266"/>
    </row>
    <row r="12" spans="1:40" s="267" customFormat="1" ht="45" customHeight="1" x14ac:dyDescent="0.3">
      <c r="A12" s="301"/>
      <c r="B12" s="2239" t="s">
        <v>363</v>
      </c>
      <c r="C12" s="2240"/>
      <c r="D12" s="314" t="s">
        <v>413</v>
      </c>
      <c r="E12" s="314" t="s">
        <v>412</v>
      </c>
      <c r="F12" s="465" t="s">
        <v>388</v>
      </c>
      <c r="G12" s="347" t="s">
        <v>384</v>
      </c>
      <c r="H12" s="2221" t="s">
        <v>1077</v>
      </c>
      <c r="I12" s="2171"/>
      <c r="J12" s="2168"/>
      <c r="K12" s="2169"/>
      <c r="L12" s="270"/>
    </row>
    <row r="13" spans="1:40" s="267" customFormat="1" ht="45" customHeight="1" x14ac:dyDescent="0.3">
      <c r="A13" s="301"/>
      <c r="B13" s="2241"/>
      <c r="C13" s="2242"/>
      <c r="D13" s="2172" t="s">
        <v>1561</v>
      </c>
      <c r="E13" s="2172" t="s">
        <v>391</v>
      </c>
      <c r="F13" s="466" t="s">
        <v>387</v>
      </c>
      <c r="G13" s="345" t="s">
        <v>384</v>
      </c>
      <c r="H13" s="2222"/>
      <c r="I13" s="2162"/>
      <c r="J13" s="2164"/>
      <c r="K13" s="2170"/>
      <c r="L13" s="270"/>
    </row>
    <row r="14" spans="1:40" s="267" customFormat="1" ht="45" customHeight="1" x14ac:dyDescent="0.3">
      <c r="A14" s="301"/>
      <c r="B14" s="2243"/>
      <c r="C14" s="2244"/>
      <c r="D14" s="2238"/>
      <c r="E14" s="2238"/>
      <c r="F14" s="467" t="s">
        <v>386</v>
      </c>
      <c r="G14" s="462" t="s">
        <v>384</v>
      </c>
      <c r="H14" s="2228"/>
      <c r="I14" s="2198"/>
      <c r="J14" s="2194"/>
      <c r="K14" s="2195"/>
      <c r="L14" s="270"/>
    </row>
    <row r="15" spans="1:40" s="267" customFormat="1" ht="45" customHeight="1" x14ac:dyDescent="0.3">
      <c r="A15" s="301"/>
      <c r="B15" s="2239" t="s">
        <v>362</v>
      </c>
      <c r="C15" s="2240"/>
      <c r="D15" s="314" t="s">
        <v>370</v>
      </c>
      <c r="E15" s="314" t="s">
        <v>396</v>
      </c>
      <c r="F15" s="465" t="s">
        <v>388</v>
      </c>
      <c r="G15" s="347" t="s">
        <v>384</v>
      </c>
      <c r="H15" s="2221" t="s">
        <v>1077</v>
      </c>
      <c r="I15" s="2171"/>
      <c r="J15" s="2168"/>
      <c r="K15" s="2169"/>
      <c r="L15" s="270"/>
    </row>
    <row r="16" spans="1:40" s="267" customFormat="1" ht="45" customHeight="1" x14ac:dyDescent="0.3">
      <c r="A16" s="301"/>
      <c r="B16" s="2241"/>
      <c r="C16" s="2242"/>
      <c r="D16" s="2172" t="s">
        <v>390</v>
      </c>
      <c r="E16" s="2172" t="s">
        <v>391</v>
      </c>
      <c r="F16" s="466" t="s">
        <v>387</v>
      </c>
      <c r="G16" s="345" t="s">
        <v>384</v>
      </c>
      <c r="H16" s="2222"/>
      <c r="I16" s="2162"/>
      <c r="J16" s="2164"/>
      <c r="K16" s="2170"/>
      <c r="L16" s="270"/>
    </row>
    <row r="17" spans="1:12" s="267" customFormat="1" ht="45" customHeight="1" x14ac:dyDescent="0.3">
      <c r="A17" s="300"/>
      <c r="B17" s="2243"/>
      <c r="C17" s="2244"/>
      <c r="D17" s="2238"/>
      <c r="E17" s="2238"/>
      <c r="F17" s="467" t="s">
        <v>386</v>
      </c>
      <c r="G17" s="462" t="s">
        <v>384</v>
      </c>
      <c r="H17" s="2228"/>
      <c r="I17" s="2198"/>
      <c r="J17" s="2194"/>
      <c r="K17" s="2195"/>
      <c r="L17" s="270"/>
    </row>
    <row r="18" spans="1:12" s="267" customFormat="1" ht="45" customHeight="1" x14ac:dyDescent="0.3">
      <c r="A18" s="300"/>
      <c r="B18" s="2239" t="s">
        <v>361</v>
      </c>
      <c r="C18" s="2240"/>
      <c r="D18" s="314" t="s">
        <v>370</v>
      </c>
      <c r="E18" s="314" t="s">
        <v>396</v>
      </c>
      <c r="F18" s="465" t="s">
        <v>388</v>
      </c>
      <c r="G18" s="347" t="s">
        <v>384</v>
      </c>
      <c r="H18" s="2221" t="s">
        <v>1077</v>
      </c>
      <c r="I18" s="2171"/>
      <c r="J18" s="2168"/>
      <c r="K18" s="2169"/>
      <c r="L18" s="457"/>
    </row>
    <row r="19" spans="1:12" s="267" customFormat="1" ht="45" customHeight="1" x14ac:dyDescent="0.3">
      <c r="A19" s="300"/>
      <c r="B19" s="2241"/>
      <c r="C19" s="2242"/>
      <c r="D19" s="2172" t="s">
        <v>390</v>
      </c>
      <c r="E19" s="2172" t="s">
        <v>391</v>
      </c>
      <c r="F19" s="466" t="s">
        <v>387</v>
      </c>
      <c r="G19" s="345" t="s">
        <v>384</v>
      </c>
      <c r="H19" s="2222"/>
      <c r="I19" s="2162"/>
      <c r="J19" s="2164"/>
      <c r="K19" s="2170"/>
      <c r="L19" s="457"/>
    </row>
    <row r="20" spans="1:12" s="267" customFormat="1" ht="45" customHeight="1" x14ac:dyDescent="0.3">
      <c r="A20" s="300"/>
      <c r="B20" s="2243"/>
      <c r="C20" s="2244"/>
      <c r="D20" s="2238"/>
      <c r="E20" s="2238"/>
      <c r="F20" s="467" t="s">
        <v>386</v>
      </c>
      <c r="G20" s="462" t="s">
        <v>384</v>
      </c>
      <c r="H20" s="2228"/>
      <c r="I20" s="2198"/>
      <c r="J20" s="2194"/>
      <c r="K20" s="2195"/>
      <c r="L20" s="457"/>
    </row>
    <row r="21" spans="1:12" s="267" customFormat="1" ht="45" customHeight="1" x14ac:dyDescent="0.3">
      <c r="A21" s="300"/>
      <c r="B21" s="2239" t="s">
        <v>360</v>
      </c>
      <c r="C21" s="2240"/>
      <c r="D21" s="314" t="s">
        <v>370</v>
      </c>
      <c r="E21" s="2189"/>
      <c r="F21" s="465" t="s">
        <v>388</v>
      </c>
      <c r="G21" s="347" t="s">
        <v>384</v>
      </c>
      <c r="H21" s="2221" t="s">
        <v>1077</v>
      </c>
      <c r="I21" s="2171"/>
      <c r="J21" s="2168"/>
      <c r="K21" s="2169"/>
      <c r="L21" s="457"/>
    </row>
    <row r="22" spans="1:12" s="267" customFormat="1" ht="45" customHeight="1" x14ac:dyDescent="0.3">
      <c r="A22" s="300"/>
      <c r="B22" s="2241"/>
      <c r="C22" s="2242"/>
      <c r="D22" s="2172" t="s">
        <v>390</v>
      </c>
      <c r="E22" s="2173"/>
      <c r="F22" s="466" t="s">
        <v>387</v>
      </c>
      <c r="G22" s="345" t="s">
        <v>384</v>
      </c>
      <c r="H22" s="2222"/>
      <c r="I22" s="2162"/>
      <c r="J22" s="2164"/>
      <c r="K22" s="2170"/>
      <c r="L22" s="457"/>
    </row>
    <row r="23" spans="1:12" s="267" customFormat="1" ht="45" customHeight="1" x14ac:dyDescent="0.3">
      <c r="A23" s="299"/>
      <c r="B23" s="2243"/>
      <c r="C23" s="2244"/>
      <c r="D23" s="2238"/>
      <c r="E23" s="2232"/>
      <c r="F23" s="467" t="s">
        <v>386</v>
      </c>
      <c r="G23" s="462" t="s">
        <v>384</v>
      </c>
      <c r="H23" s="2228"/>
      <c r="I23" s="2198"/>
      <c r="J23" s="2194"/>
      <c r="K23" s="2195"/>
      <c r="L23" s="457"/>
    </row>
    <row r="24" spans="1:12" s="296" customFormat="1" ht="45" customHeight="1" x14ac:dyDescent="0.3">
      <c r="A24" s="298"/>
      <c r="B24" s="2183" t="s">
        <v>325</v>
      </c>
      <c r="C24" s="2219" t="s">
        <v>404</v>
      </c>
      <c r="D24" s="2188" t="s">
        <v>389</v>
      </c>
      <c r="E24" s="2189"/>
      <c r="F24" s="465" t="s">
        <v>388</v>
      </c>
      <c r="G24" s="347" t="s">
        <v>384</v>
      </c>
      <c r="H24" s="2221" t="s">
        <v>1078</v>
      </c>
      <c r="I24" s="2171"/>
      <c r="J24" s="2168"/>
      <c r="K24" s="2169"/>
      <c r="L24" s="297"/>
    </row>
    <row r="25" spans="1:12" s="296" customFormat="1" ht="45" customHeight="1" x14ac:dyDescent="0.3">
      <c r="A25" s="298"/>
      <c r="B25" s="2184"/>
      <c r="C25" s="2220"/>
      <c r="D25" s="2172"/>
      <c r="E25" s="2173"/>
      <c r="F25" s="466" t="s">
        <v>387</v>
      </c>
      <c r="G25" s="345" t="s">
        <v>384</v>
      </c>
      <c r="H25" s="2222"/>
      <c r="I25" s="2162"/>
      <c r="J25" s="2164"/>
      <c r="K25" s="2170"/>
      <c r="L25" s="297"/>
    </row>
    <row r="26" spans="1:12" s="296" customFormat="1" ht="45" customHeight="1" x14ac:dyDescent="0.3">
      <c r="A26" s="298"/>
      <c r="B26" s="2184"/>
      <c r="C26" s="2220"/>
      <c r="D26" s="2172"/>
      <c r="E26" s="2173"/>
      <c r="F26" s="466" t="s">
        <v>386</v>
      </c>
      <c r="G26" s="345" t="s">
        <v>384</v>
      </c>
      <c r="H26" s="2222"/>
      <c r="I26" s="2162"/>
      <c r="J26" s="2164"/>
      <c r="K26" s="2170"/>
      <c r="L26" s="297"/>
    </row>
    <row r="27" spans="1:12" s="296" customFormat="1" ht="45" customHeight="1" x14ac:dyDescent="0.3">
      <c r="A27" s="298"/>
      <c r="B27" s="2184"/>
      <c r="C27" s="2220" t="s">
        <v>404</v>
      </c>
      <c r="D27" s="2172" t="s">
        <v>389</v>
      </c>
      <c r="E27" s="2173"/>
      <c r="F27" s="466" t="s">
        <v>388</v>
      </c>
      <c r="G27" s="345" t="s">
        <v>384</v>
      </c>
      <c r="H27" s="2222" t="s">
        <v>1078</v>
      </c>
      <c r="I27" s="2162"/>
      <c r="J27" s="2164"/>
      <c r="K27" s="2170"/>
      <c r="L27" s="297"/>
    </row>
    <row r="28" spans="1:12" s="296" customFormat="1" ht="45" customHeight="1" x14ac:dyDescent="0.3">
      <c r="A28" s="298"/>
      <c r="B28" s="2184"/>
      <c r="C28" s="2220"/>
      <c r="D28" s="2172"/>
      <c r="E28" s="2173"/>
      <c r="F28" s="466" t="s">
        <v>387</v>
      </c>
      <c r="G28" s="345" t="s">
        <v>384</v>
      </c>
      <c r="H28" s="2222"/>
      <c r="I28" s="2162"/>
      <c r="J28" s="2164"/>
      <c r="K28" s="2170"/>
      <c r="L28" s="297"/>
    </row>
    <row r="29" spans="1:12" s="296" customFormat="1" ht="45" customHeight="1" x14ac:dyDescent="0.3">
      <c r="A29" s="298"/>
      <c r="B29" s="2184"/>
      <c r="C29" s="2220"/>
      <c r="D29" s="2172"/>
      <c r="E29" s="2173"/>
      <c r="F29" s="466" t="s">
        <v>386</v>
      </c>
      <c r="G29" s="345" t="s">
        <v>384</v>
      </c>
      <c r="H29" s="2222"/>
      <c r="I29" s="2162"/>
      <c r="J29" s="2164"/>
      <c r="K29" s="2170"/>
      <c r="L29" s="297"/>
    </row>
    <row r="30" spans="1:12" s="296" customFormat="1" ht="45" customHeight="1" x14ac:dyDescent="0.3">
      <c r="A30" s="298"/>
      <c r="B30" s="2184"/>
      <c r="C30" s="2220" t="s">
        <v>404</v>
      </c>
      <c r="D30" s="2172" t="s">
        <v>389</v>
      </c>
      <c r="E30" s="2235"/>
      <c r="F30" s="466" t="s">
        <v>388</v>
      </c>
      <c r="G30" s="345" t="s">
        <v>384</v>
      </c>
      <c r="H30" s="2222" t="s">
        <v>1078</v>
      </c>
      <c r="I30" s="2162"/>
      <c r="J30" s="2164"/>
      <c r="K30" s="2166"/>
      <c r="L30" s="297"/>
    </row>
    <row r="31" spans="1:12" s="296" customFormat="1" ht="45" customHeight="1" x14ac:dyDescent="0.3">
      <c r="A31" s="298"/>
      <c r="B31" s="2184"/>
      <c r="C31" s="2220"/>
      <c r="D31" s="2172"/>
      <c r="E31" s="2236"/>
      <c r="F31" s="466" t="s">
        <v>387</v>
      </c>
      <c r="G31" s="345" t="s">
        <v>384</v>
      </c>
      <c r="H31" s="2222"/>
      <c r="I31" s="2162"/>
      <c r="J31" s="2164"/>
      <c r="K31" s="2166"/>
      <c r="L31" s="297"/>
    </row>
    <row r="32" spans="1:12" s="296" customFormat="1" ht="45" customHeight="1" thickBot="1" x14ac:dyDescent="0.35">
      <c r="A32" s="298"/>
      <c r="B32" s="2185"/>
      <c r="C32" s="2223"/>
      <c r="D32" s="2191"/>
      <c r="E32" s="2237"/>
      <c r="F32" s="468" t="s">
        <v>386</v>
      </c>
      <c r="G32" s="348" t="s">
        <v>384</v>
      </c>
      <c r="H32" s="2227"/>
      <c r="I32" s="2163"/>
      <c r="J32" s="2165"/>
      <c r="K32" s="2167"/>
      <c r="L32" s="297"/>
    </row>
    <row r="33" spans="1:43" s="237" customFormat="1" ht="14" x14ac:dyDescent="0.3">
      <c r="G33" s="338"/>
      <c r="J33" s="235"/>
      <c r="K33" s="235"/>
      <c r="L33" s="235"/>
      <c r="M33" s="235"/>
      <c r="N33" s="235"/>
      <c r="O33" s="235"/>
      <c r="P33" s="235"/>
      <c r="Q33" s="235"/>
      <c r="R33" s="235"/>
      <c r="S33" s="235"/>
      <c r="T33" s="235"/>
      <c r="U33" s="235"/>
      <c r="V33" s="235"/>
      <c r="W33" s="235"/>
      <c r="X33" s="235"/>
      <c r="Y33" s="235"/>
      <c r="Z33" s="235"/>
      <c r="AA33" s="235"/>
      <c r="AB33" s="235"/>
      <c r="AC33" s="235"/>
      <c r="AD33" s="235"/>
      <c r="AE33" s="235"/>
    </row>
    <row r="34" spans="1:43" s="293" customFormat="1" ht="16" customHeight="1" x14ac:dyDescent="0.3">
      <c r="A34" s="295"/>
      <c r="B34" s="294" t="s">
        <v>89</v>
      </c>
      <c r="F34" s="294"/>
      <c r="G34" s="294"/>
      <c r="H34" s="294"/>
      <c r="J34" s="294"/>
      <c r="K34" s="294"/>
    </row>
    <row r="35" spans="1:43" s="237" customFormat="1" ht="14.25" customHeight="1" x14ac:dyDescent="0.3">
      <c r="B35" s="292" t="s">
        <v>324</v>
      </c>
      <c r="D35" s="292"/>
      <c r="E35" s="292"/>
      <c r="F35" s="292"/>
      <c r="G35" s="337"/>
      <c r="H35" s="292"/>
      <c r="I35" s="292"/>
      <c r="J35" s="292"/>
      <c r="K35" s="292"/>
      <c r="M35" s="292"/>
      <c r="O35" s="292"/>
      <c r="Q35" s="292"/>
      <c r="S35" s="292"/>
      <c r="U35" s="292"/>
      <c r="W35" s="292"/>
      <c r="Y35" s="292"/>
      <c r="AA35" s="292"/>
      <c r="AC35" s="292"/>
      <c r="AE35" s="292"/>
    </row>
    <row r="36" spans="1:43" s="232" customFormat="1" ht="12.5" x14ac:dyDescent="0.25">
      <c r="B36" s="234" t="s">
        <v>464</v>
      </c>
      <c r="C36" s="234"/>
      <c r="D36" s="234"/>
      <c r="E36" s="234"/>
      <c r="F36" s="234"/>
      <c r="G36" s="234"/>
      <c r="H36" s="234"/>
      <c r="I36" s="291"/>
      <c r="J36" s="291"/>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row>
    <row r="37" spans="1:43" ht="20.149999999999999" customHeight="1" x14ac:dyDescent="0.3">
      <c r="B37" s="271"/>
      <c r="C37" s="284"/>
      <c r="D37" s="287"/>
      <c r="E37" s="287"/>
      <c r="F37" s="287"/>
      <c r="G37" s="344"/>
      <c r="H37" s="287"/>
      <c r="I37" s="286"/>
      <c r="J37" s="286"/>
      <c r="K37" s="285"/>
      <c r="L37" s="284"/>
    </row>
    <row r="38" spans="1:43" s="320" customFormat="1" ht="20.149999999999999" hidden="1" customHeight="1" x14ac:dyDescent="0.3">
      <c r="A38" s="319"/>
      <c r="B38" s="321" t="s">
        <v>413</v>
      </c>
      <c r="C38" s="313"/>
      <c r="D38" s="469" t="s">
        <v>370</v>
      </c>
      <c r="E38" s="469"/>
      <c r="F38" s="388" t="s">
        <v>412</v>
      </c>
      <c r="G38" s="388" t="s">
        <v>396</v>
      </c>
      <c r="H38" s="389" t="s">
        <v>384</v>
      </c>
      <c r="I38" s="289"/>
      <c r="J38" s="289"/>
      <c r="K38" s="289"/>
      <c r="L38" s="317"/>
    </row>
    <row r="39" spans="1:43" s="316" customFormat="1" ht="20.149999999999999" hidden="1" customHeight="1" x14ac:dyDescent="0.3">
      <c r="A39" s="319"/>
      <c r="B39" s="318" t="s">
        <v>359</v>
      </c>
      <c r="C39" s="289"/>
      <c r="D39" s="349" t="s">
        <v>405</v>
      </c>
      <c r="E39" s="349"/>
      <c r="F39" s="373" t="s">
        <v>411</v>
      </c>
      <c r="G39" s="373" t="s">
        <v>395</v>
      </c>
      <c r="H39" s="349" t="s">
        <v>381</v>
      </c>
      <c r="I39" s="289"/>
      <c r="J39" s="289"/>
      <c r="K39" s="289"/>
      <c r="L39" s="317"/>
    </row>
    <row r="40" spans="1:43" s="316" customFormat="1" ht="20.149999999999999" hidden="1" customHeight="1" x14ac:dyDescent="0.25">
      <c r="A40" s="319"/>
      <c r="B40" s="318" t="s">
        <v>358</v>
      </c>
      <c r="C40" s="289"/>
      <c r="D40" s="356" t="s">
        <v>410</v>
      </c>
      <c r="E40" s="349"/>
      <c r="F40" s="373" t="s">
        <v>409</v>
      </c>
      <c r="G40" s="373" t="s">
        <v>394</v>
      </c>
      <c r="H40" s="374" t="s">
        <v>378</v>
      </c>
      <c r="I40" s="289"/>
      <c r="J40" s="289"/>
      <c r="K40" s="289"/>
      <c r="L40" s="317"/>
    </row>
    <row r="41" spans="1:43" s="316" customFormat="1" ht="20.149999999999999" hidden="1" customHeight="1" x14ac:dyDescent="0.25">
      <c r="A41" s="319"/>
      <c r="B41" s="372" t="s">
        <v>417</v>
      </c>
      <c r="C41" s="289"/>
      <c r="D41" s="349" t="s">
        <v>465</v>
      </c>
      <c r="E41" s="349"/>
      <c r="F41" s="363"/>
      <c r="G41" s="373" t="s">
        <v>393</v>
      </c>
      <c r="H41" s="373"/>
      <c r="I41" s="289"/>
      <c r="J41" s="289"/>
      <c r="K41" s="289"/>
      <c r="L41" s="317"/>
    </row>
    <row r="42" spans="1:43" s="316" customFormat="1" ht="20.149999999999999" hidden="1" customHeight="1" x14ac:dyDescent="0.3">
      <c r="A42" s="319"/>
      <c r="B42" s="318" t="s">
        <v>357</v>
      </c>
      <c r="C42" s="289"/>
      <c r="D42" s="349" t="s">
        <v>407</v>
      </c>
      <c r="E42" s="360"/>
      <c r="F42" s="375"/>
      <c r="G42" s="360"/>
      <c r="H42" s="375"/>
      <c r="I42" s="289"/>
      <c r="J42" s="289"/>
      <c r="K42" s="289"/>
      <c r="L42" s="317"/>
    </row>
    <row r="43" spans="1:43" s="316" customFormat="1" ht="20.149999999999999" hidden="1" customHeight="1" x14ac:dyDescent="0.3">
      <c r="A43" s="319"/>
      <c r="B43" s="318" t="s">
        <v>356</v>
      </c>
      <c r="C43" s="289"/>
      <c r="E43" s="360"/>
      <c r="F43" s="375"/>
      <c r="G43" s="375"/>
      <c r="H43" s="375"/>
      <c r="I43" s="289"/>
      <c r="J43" s="289"/>
      <c r="K43" s="289"/>
      <c r="L43" s="317"/>
    </row>
    <row r="44" spans="1:43" ht="12.75" customHeight="1" x14ac:dyDescent="0.3">
      <c r="C44" s="373"/>
      <c r="D44" s="360"/>
      <c r="E44" s="360"/>
      <c r="F44" s="376"/>
      <c r="G44" s="376"/>
      <c r="H44" s="376"/>
      <c r="I44" s="373"/>
      <c r="J44" s="373"/>
      <c r="K44" s="373"/>
      <c r="L44" s="303"/>
    </row>
    <row r="45" spans="1:43" ht="13" x14ac:dyDescent="0.3">
      <c r="C45" s="373"/>
      <c r="D45" s="289"/>
      <c r="E45" s="289"/>
      <c r="F45" s="378"/>
      <c r="G45" s="378"/>
      <c r="H45" s="378"/>
      <c r="I45" s="373"/>
      <c r="J45" s="373"/>
      <c r="K45" s="373"/>
      <c r="L45" s="303"/>
    </row>
    <row r="46" spans="1:43" ht="14" hidden="1" x14ac:dyDescent="0.3">
      <c r="A46" s="280"/>
      <c r="C46" s="379"/>
      <c r="D46" s="350"/>
      <c r="E46" s="350"/>
      <c r="F46" s="380"/>
      <c r="G46" s="380"/>
      <c r="H46" s="380"/>
      <c r="I46" s="379"/>
      <c r="J46" s="379"/>
      <c r="K46" s="379"/>
      <c r="L46" s="303"/>
    </row>
    <row r="47" spans="1:43" ht="14" hidden="1" x14ac:dyDescent="0.3">
      <c r="A47" s="280"/>
      <c r="C47" s="381"/>
      <c r="D47" s="382"/>
      <c r="E47" s="382"/>
      <c r="F47" s="383"/>
      <c r="G47" s="383"/>
      <c r="H47" s="383"/>
      <c r="I47" s="381"/>
      <c r="J47" s="381"/>
      <c r="K47" s="381"/>
    </row>
    <row r="48" spans="1:43" ht="14" hidden="1" x14ac:dyDescent="0.3">
      <c r="A48" s="280"/>
      <c r="C48" s="381"/>
      <c r="D48" s="382"/>
      <c r="E48" s="382"/>
      <c r="F48" s="383"/>
      <c r="G48" s="383"/>
      <c r="H48" s="383"/>
      <c r="I48" s="381"/>
      <c r="J48" s="381"/>
      <c r="K48" s="381"/>
    </row>
    <row r="49" spans="2:11" ht="13" hidden="1" x14ac:dyDescent="0.3">
      <c r="C49" s="381"/>
      <c r="D49" s="382"/>
      <c r="E49" s="382"/>
      <c r="F49" s="383"/>
      <c r="G49" s="383"/>
      <c r="H49" s="383"/>
      <c r="I49" s="381"/>
      <c r="J49" s="381"/>
      <c r="K49" s="381"/>
    </row>
    <row r="50" spans="2:11" ht="13" hidden="1" x14ac:dyDescent="0.3">
      <c r="C50" s="381"/>
      <c r="D50" s="382"/>
      <c r="E50" s="382"/>
      <c r="F50" s="383"/>
      <c r="G50" s="383"/>
      <c r="H50" s="383"/>
      <c r="I50" s="381"/>
      <c r="J50" s="381"/>
      <c r="K50" s="381"/>
    </row>
    <row r="51" spans="2:11" ht="13" hidden="1" x14ac:dyDescent="0.3">
      <c r="C51" s="381"/>
      <c r="D51" s="382"/>
      <c r="E51" s="382"/>
      <c r="F51" s="383"/>
      <c r="G51" s="383"/>
      <c r="H51" s="383"/>
      <c r="I51" s="381"/>
      <c r="J51" s="381"/>
      <c r="K51" s="381"/>
    </row>
    <row r="52" spans="2:11" ht="13" hidden="1" x14ac:dyDescent="0.3"/>
    <row r="53" spans="2:11" ht="13" hidden="1" x14ac:dyDescent="0.3">
      <c r="C53" s="381"/>
      <c r="D53" s="386"/>
      <c r="E53" s="386"/>
      <c r="F53" s="387"/>
      <c r="G53" s="387"/>
      <c r="H53" s="387"/>
      <c r="I53" s="381"/>
      <c r="J53" s="381"/>
      <c r="K53" s="381"/>
    </row>
    <row r="54" spans="2:11" ht="13" hidden="1" x14ac:dyDescent="0.3">
      <c r="C54" s="381"/>
      <c r="D54" s="386"/>
      <c r="E54" s="386"/>
      <c r="F54" s="387"/>
      <c r="G54" s="387"/>
      <c r="H54" s="387"/>
      <c r="I54" s="381"/>
      <c r="J54" s="381"/>
      <c r="K54" s="381"/>
    </row>
    <row r="55" spans="2:11" ht="13" hidden="1" x14ac:dyDescent="0.3">
      <c r="C55" s="381"/>
      <c r="D55" s="382"/>
      <c r="E55" s="382"/>
      <c r="F55" s="383"/>
      <c r="G55" s="383"/>
      <c r="H55" s="383"/>
      <c r="I55" s="381"/>
      <c r="J55" s="381"/>
      <c r="K55" s="381"/>
    </row>
    <row r="56" spans="2:11" ht="13" hidden="1" x14ac:dyDescent="0.3">
      <c r="C56" s="381"/>
      <c r="D56" s="382"/>
      <c r="E56" s="382"/>
      <c r="F56" s="383"/>
      <c r="G56" s="383"/>
      <c r="H56" s="383"/>
      <c r="I56" s="381"/>
      <c r="J56" s="381"/>
      <c r="K56" s="381"/>
    </row>
    <row r="57" spans="2:11" ht="13" hidden="1" x14ac:dyDescent="0.3">
      <c r="D57" s="382"/>
      <c r="E57" s="382"/>
      <c r="F57" s="383"/>
      <c r="G57" s="383"/>
      <c r="H57" s="383"/>
    </row>
    <row r="58" spans="2:11" ht="14.25" hidden="1" customHeight="1" x14ac:dyDescent="0.3">
      <c r="D58" s="382"/>
      <c r="E58" s="382"/>
      <c r="F58" s="383"/>
      <c r="G58" s="383"/>
      <c r="H58" s="383"/>
    </row>
    <row r="59" spans="2:11" ht="14.25" hidden="1" customHeight="1" x14ac:dyDescent="0.3">
      <c r="B59" s="2234"/>
      <c r="C59" s="2234"/>
      <c r="D59" s="2234"/>
      <c r="E59" s="2234"/>
      <c r="F59" s="2234"/>
      <c r="G59" s="2234"/>
      <c r="H59" s="2234"/>
      <c r="I59" s="2234"/>
      <c r="J59" s="2234"/>
      <c r="K59" s="2234"/>
    </row>
    <row r="60" spans="2:11" ht="14.25" hidden="1" customHeight="1" x14ac:dyDescent="0.3">
      <c r="B60" s="2234"/>
      <c r="C60" s="2234"/>
      <c r="D60" s="2234"/>
      <c r="E60" s="2234"/>
      <c r="F60" s="2234"/>
      <c r="G60" s="2234"/>
      <c r="H60" s="2234"/>
      <c r="I60" s="2234"/>
      <c r="J60" s="2234"/>
      <c r="K60" s="2234"/>
    </row>
    <row r="61" spans="2:11" ht="15" hidden="1" customHeight="1" x14ac:dyDescent="0.3">
      <c r="D61" s="386"/>
      <c r="E61" s="386"/>
      <c r="F61" s="387"/>
      <c r="G61" s="387"/>
      <c r="H61" s="387"/>
    </row>
    <row r="62" spans="2:11" ht="14.25" hidden="1" customHeight="1" x14ac:dyDescent="0.3"/>
    <row r="63" spans="2:11" ht="14.25" hidden="1" customHeight="1" x14ac:dyDescent="0.3">
      <c r="D63" s="382"/>
      <c r="E63" s="382"/>
      <c r="F63" s="383"/>
      <c r="G63" s="383"/>
      <c r="H63" s="383"/>
    </row>
    <row r="64" spans="2:11" ht="14.25" hidden="1" customHeight="1" x14ac:dyDescent="0.3">
      <c r="D64" s="382"/>
      <c r="E64" s="382"/>
      <c r="F64" s="383"/>
      <c r="G64" s="383"/>
      <c r="H64" s="383"/>
    </row>
    <row r="65" spans="4:8" ht="13" hidden="1" x14ac:dyDescent="0.3">
      <c r="D65" s="382"/>
      <c r="E65" s="382"/>
      <c r="F65" s="383"/>
      <c r="G65" s="383"/>
      <c r="H65" s="383"/>
    </row>
    <row r="66" spans="4:8" ht="13" hidden="1" x14ac:dyDescent="0.3">
      <c r="D66" s="382"/>
      <c r="E66" s="382"/>
      <c r="F66" s="383"/>
      <c r="G66" s="383"/>
      <c r="H66" s="383"/>
    </row>
    <row r="67" spans="4:8" ht="13" hidden="1" x14ac:dyDescent="0.3">
      <c r="D67" s="382"/>
      <c r="E67" s="382"/>
      <c r="F67" s="383"/>
      <c r="G67" s="383"/>
      <c r="H67" s="383"/>
    </row>
    <row r="68" spans="4:8" ht="13" hidden="1" x14ac:dyDescent="0.3"/>
    <row r="69" spans="4:8" ht="13" hidden="1" x14ac:dyDescent="0.3">
      <c r="D69" s="386"/>
      <c r="E69" s="386"/>
      <c r="F69" s="387"/>
      <c r="G69" s="387"/>
      <c r="H69" s="387"/>
    </row>
    <row r="70" spans="4:8" ht="13" hidden="1" x14ac:dyDescent="0.3"/>
    <row r="71" spans="4:8" ht="13" hidden="1" x14ac:dyDescent="0.3">
      <c r="D71" s="382"/>
      <c r="E71" s="382"/>
      <c r="F71" s="383"/>
      <c r="G71" s="383"/>
      <c r="H71" s="383"/>
    </row>
    <row r="72" spans="4:8" ht="13" hidden="1" x14ac:dyDescent="0.3">
      <c r="D72" s="382"/>
      <c r="E72" s="382"/>
      <c r="F72" s="383"/>
      <c r="G72" s="383"/>
      <c r="H72" s="383"/>
    </row>
    <row r="73" spans="4:8" ht="13" hidden="1" x14ac:dyDescent="0.3">
      <c r="D73" s="382"/>
      <c r="E73" s="382"/>
      <c r="F73" s="383"/>
      <c r="G73" s="383"/>
      <c r="H73" s="383"/>
    </row>
    <row r="74" spans="4:8" ht="13" hidden="1" x14ac:dyDescent="0.3"/>
    <row r="75" spans="4:8" ht="13" hidden="1" x14ac:dyDescent="0.3"/>
    <row r="76" spans="4:8" ht="13" hidden="1" x14ac:dyDescent="0.3"/>
    <row r="77" spans="4:8" ht="13" hidden="1" x14ac:dyDescent="0.3"/>
    <row r="78" spans="4:8" ht="13" hidden="1" x14ac:dyDescent="0.3"/>
    <row r="79" spans="4:8" ht="13" hidden="1" x14ac:dyDescent="0.3"/>
    <row r="80" spans="4:8" ht="13" hidden="1" x14ac:dyDescent="0.3"/>
    <row r="81" ht="13" hidden="1" x14ac:dyDescent="0.3"/>
    <row r="82" ht="13" hidden="1" x14ac:dyDescent="0.3"/>
    <row r="83" ht="13" hidden="1" x14ac:dyDescent="0.3"/>
    <row r="84" ht="13" hidden="1" x14ac:dyDescent="0.3"/>
    <row r="85" ht="13" hidden="1" x14ac:dyDescent="0.3"/>
    <row r="86" ht="13" hidden="1" x14ac:dyDescent="0.3"/>
    <row r="87" ht="13" hidden="1" x14ac:dyDescent="0.3"/>
    <row r="88" ht="13" hidden="1" x14ac:dyDescent="0.3"/>
    <row r="89" ht="13" hidden="1" x14ac:dyDescent="0.3"/>
    <row r="90" ht="13" hidden="1" x14ac:dyDescent="0.3"/>
    <row r="91" ht="13" hidden="1" x14ac:dyDescent="0.3"/>
    <row r="92" ht="13" hidden="1" x14ac:dyDescent="0.3"/>
    <row r="93" ht="13" hidden="1" x14ac:dyDescent="0.3"/>
    <row r="94" ht="13" hidden="1" x14ac:dyDescent="0.3"/>
    <row r="95" ht="13" hidden="1" x14ac:dyDescent="0.3"/>
  </sheetData>
  <sheetProtection formatCells="0" formatColumns="0" formatRows="0" insertRows="0" insertHyperlinks="0" deleteRows="0"/>
  <mergeCells count="58">
    <mergeCell ref="K12:K14"/>
    <mergeCell ref="D13:D14"/>
    <mergeCell ref="E13:E14"/>
    <mergeCell ref="B4:C4"/>
    <mergeCell ref="B8:C8"/>
    <mergeCell ref="D8:E8"/>
    <mergeCell ref="B9:C9"/>
    <mergeCell ref="D9:E9"/>
    <mergeCell ref="B11:C11"/>
    <mergeCell ref="F11:H11"/>
    <mergeCell ref="B12:C14"/>
    <mergeCell ref="H12:H14"/>
    <mergeCell ref="I12:I14"/>
    <mergeCell ref="J12:J14"/>
    <mergeCell ref="B15:C17"/>
    <mergeCell ref="H15:H17"/>
    <mergeCell ref="I15:I17"/>
    <mergeCell ref="J15:J17"/>
    <mergeCell ref="B21:C23"/>
    <mergeCell ref="E21:E23"/>
    <mergeCell ref="H21:H23"/>
    <mergeCell ref="I21:I23"/>
    <mergeCell ref="B18:C20"/>
    <mergeCell ref="K15:K17"/>
    <mergeCell ref="D16:D17"/>
    <mergeCell ref="E16:E17"/>
    <mergeCell ref="D19:D20"/>
    <mergeCell ref="E19:E20"/>
    <mergeCell ref="H18:H20"/>
    <mergeCell ref="I18:I20"/>
    <mergeCell ref="J18:J20"/>
    <mergeCell ref="K18:K20"/>
    <mergeCell ref="H30:H32"/>
    <mergeCell ref="I30:I32"/>
    <mergeCell ref="K21:K23"/>
    <mergeCell ref="D22:D23"/>
    <mergeCell ref="J27:J29"/>
    <mergeCell ref="K27:K29"/>
    <mergeCell ref="I24:I26"/>
    <mergeCell ref="J30:J32"/>
    <mergeCell ref="K30:K32"/>
    <mergeCell ref="J21:J23"/>
    <mergeCell ref="B59:K60"/>
    <mergeCell ref="J24:J26"/>
    <mergeCell ref="K24:K26"/>
    <mergeCell ref="C27:C29"/>
    <mergeCell ref="D27:D29"/>
    <mergeCell ref="E27:E29"/>
    <mergeCell ref="H27:H29"/>
    <mergeCell ref="I27:I29"/>
    <mergeCell ref="B24:B32"/>
    <mergeCell ref="C24:C26"/>
    <mergeCell ref="D24:D26"/>
    <mergeCell ref="E24:E26"/>
    <mergeCell ref="H24:H26"/>
    <mergeCell ref="C30:C32"/>
    <mergeCell ref="D30:D32"/>
    <mergeCell ref="E30:E32"/>
  </mergeCells>
  <dataValidations count="5">
    <dataValidation type="list" allowBlank="1" showErrorMessage="1" sqref="E12">
      <formula1>$F$38:$F$40</formula1>
    </dataValidation>
    <dataValidation type="list" allowBlank="1" showErrorMessage="1" sqref="E18 E15">
      <formula1>$G$38:$G$41</formula1>
    </dataValidation>
    <dataValidation type="list" allowBlank="1" showErrorMessage="1" sqref="G12:G32">
      <formula1>$H$38:$H$40</formula1>
    </dataValidation>
    <dataValidation type="list" allowBlank="1" showErrorMessage="1" sqref="D12">
      <formula1>$B$38:$B$43</formula1>
    </dataValidation>
    <dataValidation type="list" allowBlank="1" showErrorMessage="1" sqref="D15 D18 D21">
      <formula1>$D$38:$D$42</formula1>
    </dataValidation>
  </dataValidations>
  <pageMargins left="0.70866141732283472" right="0.70866141732283472" top="0.74803149606299213" bottom="0.74803149606299213" header="0.31496062992125984" footer="0.31496062992125984"/>
  <pageSetup paperSize="8" scale="49" orientation="landscape" cellComments="asDisplayed" r:id="rId1"/>
  <headerFooter>
    <oddHeader>&amp;LFSB NBFI montoring exercise&amp;RConfidential when completed</oddHeader>
    <oddFooter>&amp;C&amp;P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Q81"/>
  <sheetViews>
    <sheetView showGridLines="0" zoomScaleNormal="100" zoomScaleSheetLayoutView="40" workbookViewId="0">
      <selection activeCell="B6" sqref="B6"/>
    </sheetView>
  </sheetViews>
  <sheetFormatPr defaultColWidth="0" defaultRowHeight="13" x14ac:dyDescent="0.3"/>
  <cols>
    <col min="1" max="1" width="3.58203125" style="269" customWidth="1"/>
    <col min="2" max="2" width="7.83203125" style="269" customWidth="1"/>
    <col min="3" max="3" width="30.58203125" style="266" customWidth="1"/>
    <col min="4" max="5" width="45.58203125" style="270" customWidth="1"/>
    <col min="6" max="6" width="16.75" style="328" customWidth="1"/>
    <col min="7" max="7" width="11.75" style="328" customWidth="1"/>
    <col min="8" max="8" width="35.58203125" style="328" customWidth="1"/>
    <col min="9" max="11" width="45.58203125" style="266" customWidth="1"/>
    <col min="12" max="12" width="3.58203125" style="266" customWidth="1"/>
    <col min="13" max="16384" width="10" style="266" hidden="1"/>
  </cols>
  <sheetData>
    <row r="1" spans="1:40" s="232" customFormat="1" ht="14.25" customHeight="1" x14ac:dyDescent="0.25">
      <c r="A1" s="233"/>
      <c r="B1" s="234"/>
      <c r="C1" s="234"/>
      <c r="D1" s="234"/>
      <c r="E1" s="234"/>
      <c r="F1" s="234"/>
      <c r="G1" s="234"/>
      <c r="H1" s="234"/>
      <c r="I1" s="234"/>
      <c r="J1" s="234"/>
      <c r="K1" s="234"/>
    </row>
    <row r="2" spans="1:40" s="3" customFormat="1" ht="19.5" customHeight="1" x14ac:dyDescent="0.3">
      <c r="A2" s="237"/>
      <c r="B2" s="13" t="s">
        <v>459</v>
      </c>
      <c r="C2" s="13"/>
      <c r="D2" s="13"/>
      <c r="E2" s="13"/>
      <c r="F2" s="342"/>
      <c r="G2" s="342"/>
      <c r="H2" s="342"/>
      <c r="I2" s="13"/>
      <c r="J2" s="13"/>
      <c r="K2" s="13"/>
      <c r="L2" s="237"/>
    </row>
    <row r="3" spans="1:40" s="232" customFormat="1" ht="10" customHeight="1" x14ac:dyDescent="0.25">
      <c r="B3" s="1375" t="b">
        <v>0</v>
      </c>
      <c r="J3" s="234"/>
    </row>
    <row r="4" spans="1:40" s="232" customFormat="1" ht="13.5" customHeight="1" x14ac:dyDescent="0.25">
      <c r="J4" s="234"/>
    </row>
    <row r="5" spans="1:40" s="232" customFormat="1" ht="15.75" customHeight="1" x14ac:dyDescent="0.25">
      <c r="B5" s="310" t="s">
        <v>1562</v>
      </c>
      <c r="J5" s="234"/>
    </row>
    <row r="6" spans="1:40" s="232" customFormat="1" ht="12" customHeight="1" x14ac:dyDescent="0.25">
      <c r="B6" s="310" t="s">
        <v>346</v>
      </c>
      <c r="C6" s="238"/>
      <c r="D6" s="234"/>
      <c r="E6" s="234"/>
      <c r="I6" s="234"/>
      <c r="J6" s="234"/>
      <c r="K6" s="234"/>
      <c r="L6" s="234"/>
      <c r="N6" s="234"/>
      <c r="O6" s="234"/>
      <c r="P6" s="234"/>
      <c r="Q6" s="234"/>
      <c r="R6" s="234"/>
      <c r="S6" s="234"/>
      <c r="U6" s="234"/>
      <c r="V6" s="234"/>
      <c r="W6" s="234"/>
      <c r="X6" s="234"/>
      <c r="Y6" s="234"/>
      <c r="Z6" s="234"/>
      <c r="AB6" s="234"/>
      <c r="AC6" s="234"/>
      <c r="AD6" s="234"/>
      <c r="AE6" s="234"/>
      <c r="AF6" s="234"/>
      <c r="AG6" s="234"/>
      <c r="AI6" s="234"/>
      <c r="AJ6" s="234"/>
      <c r="AK6" s="234"/>
      <c r="AL6" s="234"/>
      <c r="AM6" s="234"/>
      <c r="AN6" s="234"/>
    </row>
    <row r="7" spans="1:40" s="303" customFormat="1" ht="12" customHeight="1" x14ac:dyDescent="0.3">
      <c r="A7" s="269"/>
      <c r="B7" s="306"/>
      <c r="C7" s="306"/>
      <c r="D7" s="306"/>
      <c r="E7" s="306"/>
      <c r="F7" s="340"/>
      <c r="G7" s="340"/>
      <c r="H7" s="340"/>
      <c r="I7" s="306"/>
      <c r="J7" s="306"/>
      <c r="K7" s="306"/>
    </row>
    <row r="8" spans="1:40" s="303" customFormat="1" ht="45" customHeight="1" x14ac:dyDescent="0.3">
      <c r="A8" s="269"/>
      <c r="B8" s="2208" t="s">
        <v>369</v>
      </c>
      <c r="C8" s="2208"/>
      <c r="D8" s="2209" t="s">
        <v>344</v>
      </c>
      <c r="E8" s="2210"/>
      <c r="F8" s="474"/>
      <c r="G8" s="305"/>
      <c r="H8" s="304"/>
      <c r="I8" s="304"/>
      <c r="J8" s="304"/>
      <c r="K8" s="304"/>
    </row>
    <row r="9" spans="1:40" s="303" customFormat="1" ht="45" customHeight="1" x14ac:dyDescent="0.3">
      <c r="A9" s="302"/>
      <c r="B9" s="2211" t="s">
        <v>343</v>
      </c>
      <c r="C9" s="2211"/>
      <c r="D9" s="2212" t="s">
        <v>342</v>
      </c>
      <c r="E9" s="2255"/>
      <c r="F9" s="474"/>
      <c r="G9" s="305"/>
      <c r="H9" s="304"/>
      <c r="I9" s="304"/>
      <c r="J9" s="304"/>
      <c r="K9" s="304"/>
    </row>
    <row r="10" spans="1:40" ht="20.149999999999999" customHeight="1" x14ac:dyDescent="0.3">
      <c r="A10" s="302"/>
      <c r="B10" s="302"/>
      <c r="C10" s="281"/>
      <c r="D10" s="281"/>
      <c r="E10" s="281"/>
      <c r="F10" s="339"/>
      <c r="G10" s="339"/>
      <c r="H10" s="339"/>
      <c r="I10" s="281"/>
      <c r="J10" s="281"/>
      <c r="K10" s="281"/>
      <c r="L10" s="303"/>
    </row>
    <row r="11" spans="1:40" s="265" customFormat="1" ht="45" customHeight="1" x14ac:dyDescent="0.3">
      <c r="A11" s="302"/>
      <c r="B11" s="2217" t="s">
        <v>341</v>
      </c>
      <c r="C11" s="2217"/>
      <c r="D11" s="458" t="s">
        <v>340</v>
      </c>
      <c r="E11" s="459" t="s">
        <v>392</v>
      </c>
      <c r="F11" s="2214" t="s">
        <v>1076</v>
      </c>
      <c r="G11" s="2215"/>
      <c r="H11" s="2216"/>
      <c r="I11" s="460" t="s">
        <v>339</v>
      </c>
      <c r="J11" s="459" t="s">
        <v>338</v>
      </c>
      <c r="K11" s="461" t="s">
        <v>354</v>
      </c>
      <c r="L11" s="303"/>
    </row>
    <row r="12" spans="1:40" s="267" customFormat="1" ht="45" customHeight="1" x14ac:dyDescent="0.3">
      <c r="A12" s="301"/>
      <c r="B12" s="2239" t="s">
        <v>368</v>
      </c>
      <c r="C12" s="2240"/>
      <c r="D12" s="314" t="s">
        <v>370</v>
      </c>
      <c r="E12" s="314" t="s">
        <v>400</v>
      </c>
      <c r="F12" s="465" t="s">
        <v>388</v>
      </c>
      <c r="G12" s="347" t="s">
        <v>384</v>
      </c>
      <c r="H12" s="2221" t="s">
        <v>1077</v>
      </c>
      <c r="I12" s="2249"/>
      <c r="J12" s="2168"/>
      <c r="K12" s="2169"/>
      <c r="L12" s="325"/>
    </row>
    <row r="13" spans="1:40" s="267" customFormat="1" ht="45" customHeight="1" x14ac:dyDescent="0.3">
      <c r="A13" s="301"/>
      <c r="B13" s="2241"/>
      <c r="C13" s="2242"/>
      <c r="D13" s="2172" t="s">
        <v>390</v>
      </c>
      <c r="E13" s="2172" t="s">
        <v>391</v>
      </c>
      <c r="F13" s="466" t="s">
        <v>387</v>
      </c>
      <c r="G13" s="345" t="s">
        <v>384</v>
      </c>
      <c r="H13" s="2222"/>
      <c r="I13" s="2250"/>
      <c r="J13" s="2164"/>
      <c r="K13" s="2170"/>
      <c r="L13" s="325"/>
    </row>
    <row r="14" spans="1:40" s="267" customFormat="1" ht="45" customHeight="1" x14ac:dyDescent="0.3">
      <c r="A14" s="301"/>
      <c r="B14" s="2243"/>
      <c r="C14" s="2244"/>
      <c r="D14" s="2238"/>
      <c r="E14" s="2238"/>
      <c r="F14" s="467" t="s">
        <v>386</v>
      </c>
      <c r="G14" s="462" t="s">
        <v>384</v>
      </c>
      <c r="H14" s="2228"/>
      <c r="I14" s="2251"/>
      <c r="J14" s="2194"/>
      <c r="K14" s="2195"/>
      <c r="L14" s="325"/>
    </row>
    <row r="15" spans="1:40" s="267" customFormat="1" ht="45" customHeight="1" x14ac:dyDescent="0.3">
      <c r="A15" s="301"/>
      <c r="B15" s="2239" t="s">
        <v>367</v>
      </c>
      <c r="C15" s="2240"/>
      <c r="D15" s="314" t="s">
        <v>370</v>
      </c>
      <c r="E15" s="314" t="s">
        <v>414</v>
      </c>
      <c r="F15" s="465" t="s">
        <v>388</v>
      </c>
      <c r="G15" s="347" t="s">
        <v>384</v>
      </c>
      <c r="H15" s="2221" t="s">
        <v>1077</v>
      </c>
      <c r="I15" s="2249"/>
      <c r="J15" s="2168"/>
      <c r="K15" s="2169"/>
      <c r="L15" s="325"/>
    </row>
    <row r="16" spans="1:40" s="267" customFormat="1" ht="45" customHeight="1" x14ac:dyDescent="0.3">
      <c r="A16" s="301"/>
      <c r="B16" s="2241"/>
      <c r="C16" s="2242"/>
      <c r="D16" s="2172" t="s">
        <v>390</v>
      </c>
      <c r="E16" s="2172" t="s">
        <v>391</v>
      </c>
      <c r="F16" s="466" t="s">
        <v>387</v>
      </c>
      <c r="G16" s="345" t="s">
        <v>384</v>
      </c>
      <c r="H16" s="2222"/>
      <c r="I16" s="2250"/>
      <c r="J16" s="2164"/>
      <c r="K16" s="2170"/>
      <c r="L16" s="325"/>
    </row>
    <row r="17" spans="1:12" s="267" customFormat="1" ht="45" customHeight="1" x14ac:dyDescent="0.3">
      <c r="A17" s="300"/>
      <c r="B17" s="2243"/>
      <c r="C17" s="2244"/>
      <c r="D17" s="2238"/>
      <c r="E17" s="2238"/>
      <c r="F17" s="467" t="s">
        <v>386</v>
      </c>
      <c r="G17" s="462" t="s">
        <v>384</v>
      </c>
      <c r="H17" s="2228"/>
      <c r="I17" s="2251"/>
      <c r="J17" s="2194"/>
      <c r="K17" s="2195"/>
      <c r="L17" s="325"/>
    </row>
    <row r="18" spans="1:12" s="267" customFormat="1" ht="45" customHeight="1" x14ac:dyDescent="0.3">
      <c r="A18" s="300"/>
      <c r="B18" s="2239" t="s">
        <v>351</v>
      </c>
      <c r="C18" s="2240"/>
      <c r="D18" s="314" t="s">
        <v>370</v>
      </c>
      <c r="E18" s="314" t="s">
        <v>399</v>
      </c>
      <c r="F18" s="465" t="s">
        <v>388</v>
      </c>
      <c r="G18" s="347" t="s">
        <v>384</v>
      </c>
      <c r="H18" s="2221" t="s">
        <v>1077</v>
      </c>
      <c r="I18" s="2249"/>
      <c r="J18" s="2168"/>
      <c r="K18" s="2169"/>
      <c r="L18" s="325"/>
    </row>
    <row r="19" spans="1:12" s="267" customFormat="1" ht="45" customHeight="1" x14ac:dyDescent="0.3">
      <c r="A19" s="300"/>
      <c r="B19" s="2241"/>
      <c r="C19" s="2242"/>
      <c r="D19" s="2172" t="s">
        <v>390</v>
      </c>
      <c r="E19" s="2172" t="s">
        <v>391</v>
      </c>
      <c r="F19" s="466" t="s">
        <v>387</v>
      </c>
      <c r="G19" s="345" t="s">
        <v>384</v>
      </c>
      <c r="H19" s="2222"/>
      <c r="I19" s="2250"/>
      <c r="J19" s="2164"/>
      <c r="K19" s="2170"/>
      <c r="L19" s="325"/>
    </row>
    <row r="20" spans="1:12" s="267" customFormat="1" ht="45" customHeight="1" x14ac:dyDescent="0.3">
      <c r="A20" s="300"/>
      <c r="B20" s="2243"/>
      <c r="C20" s="2244"/>
      <c r="D20" s="2238"/>
      <c r="E20" s="2238"/>
      <c r="F20" s="467" t="s">
        <v>386</v>
      </c>
      <c r="G20" s="462" t="s">
        <v>384</v>
      </c>
      <c r="H20" s="2228"/>
      <c r="I20" s="2251"/>
      <c r="J20" s="2194"/>
      <c r="K20" s="2195"/>
      <c r="L20" s="325"/>
    </row>
    <row r="21" spans="1:12" s="267" customFormat="1" ht="45" customHeight="1" x14ac:dyDescent="0.3">
      <c r="A21" s="300"/>
      <c r="B21" s="2239" t="s">
        <v>366</v>
      </c>
      <c r="C21" s="2240"/>
      <c r="D21" s="314" t="s">
        <v>370</v>
      </c>
      <c r="E21" s="314" t="s">
        <v>398</v>
      </c>
      <c r="F21" s="465" t="s">
        <v>388</v>
      </c>
      <c r="G21" s="347" t="s">
        <v>384</v>
      </c>
      <c r="H21" s="2221" t="s">
        <v>1077</v>
      </c>
      <c r="I21" s="2171"/>
      <c r="J21" s="2168"/>
      <c r="K21" s="2169"/>
      <c r="L21" s="325"/>
    </row>
    <row r="22" spans="1:12" s="267" customFormat="1" ht="45" customHeight="1" x14ac:dyDescent="0.3">
      <c r="A22" s="300"/>
      <c r="B22" s="2241"/>
      <c r="C22" s="2242"/>
      <c r="D22" s="2172" t="s">
        <v>390</v>
      </c>
      <c r="E22" s="2172" t="s">
        <v>391</v>
      </c>
      <c r="F22" s="466" t="s">
        <v>387</v>
      </c>
      <c r="G22" s="345" t="s">
        <v>384</v>
      </c>
      <c r="H22" s="2222"/>
      <c r="I22" s="2162"/>
      <c r="J22" s="2164"/>
      <c r="K22" s="2170"/>
      <c r="L22" s="325"/>
    </row>
    <row r="23" spans="1:12" s="267" customFormat="1" ht="45" customHeight="1" x14ac:dyDescent="0.3">
      <c r="A23" s="299"/>
      <c r="B23" s="2243"/>
      <c r="C23" s="2244"/>
      <c r="D23" s="2238"/>
      <c r="E23" s="2238"/>
      <c r="F23" s="467" t="s">
        <v>386</v>
      </c>
      <c r="G23" s="462" t="s">
        <v>384</v>
      </c>
      <c r="H23" s="2228"/>
      <c r="I23" s="2198"/>
      <c r="J23" s="2194"/>
      <c r="K23" s="2195"/>
      <c r="L23" s="325"/>
    </row>
    <row r="24" spans="1:12" s="267" customFormat="1" ht="45" customHeight="1" x14ac:dyDescent="0.3">
      <c r="A24" s="299"/>
      <c r="B24" s="2239" t="s">
        <v>365</v>
      </c>
      <c r="C24" s="2240"/>
      <c r="D24" s="314" t="s">
        <v>370</v>
      </c>
      <c r="E24" s="2189"/>
      <c r="F24" s="465" t="s">
        <v>388</v>
      </c>
      <c r="G24" s="347" t="s">
        <v>384</v>
      </c>
      <c r="H24" s="2252" t="s">
        <v>1077</v>
      </c>
      <c r="I24" s="2171"/>
      <c r="J24" s="2168"/>
      <c r="K24" s="2169"/>
      <c r="L24" s="325"/>
    </row>
    <row r="25" spans="1:12" s="267" customFormat="1" ht="45" customHeight="1" x14ac:dyDescent="0.3">
      <c r="A25" s="299"/>
      <c r="B25" s="2241"/>
      <c r="C25" s="2242"/>
      <c r="D25" s="2172" t="s">
        <v>390</v>
      </c>
      <c r="E25" s="2173"/>
      <c r="F25" s="466" t="s">
        <v>387</v>
      </c>
      <c r="G25" s="345" t="s">
        <v>384</v>
      </c>
      <c r="H25" s="2253"/>
      <c r="I25" s="2162"/>
      <c r="J25" s="2164"/>
      <c r="K25" s="2170"/>
      <c r="L25" s="325"/>
    </row>
    <row r="26" spans="1:12" s="267" customFormat="1" ht="45" customHeight="1" x14ac:dyDescent="0.3">
      <c r="A26" s="299"/>
      <c r="B26" s="2243"/>
      <c r="C26" s="2244"/>
      <c r="D26" s="2238"/>
      <c r="E26" s="2232"/>
      <c r="F26" s="467" t="s">
        <v>386</v>
      </c>
      <c r="G26" s="462" t="s">
        <v>384</v>
      </c>
      <c r="H26" s="2254"/>
      <c r="I26" s="2198"/>
      <c r="J26" s="2194"/>
      <c r="K26" s="2195"/>
      <c r="L26" s="325"/>
    </row>
    <row r="27" spans="1:12" s="296" customFormat="1" ht="45" customHeight="1" x14ac:dyDescent="0.3">
      <c r="A27" s="298"/>
      <c r="B27" s="2183" t="s">
        <v>325</v>
      </c>
      <c r="C27" s="2219" t="s">
        <v>404</v>
      </c>
      <c r="D27" s="2188" t="s">
        <v>389</v>
      </c>
      <c r="E27" s="2189"/>
      <c r="F27" s="465" t="s">
        <v>388</v>
      </c>
      <c r="G27" s="347" t="s">
        <v>384</v>
      </c>
      <c r="H27" s="2221" t="s">
        <v>1078</v>
      </c>
      <c r="I27" s="2171"/>
      <c r="J27" s="2168"/>
      <c r="K27" s="2169"/>
      <c r="L27" s="297"/>
    </row>
    <row r="28" spans="1:12" s="296" customFormat="1" ht="45" customHeight="1" x14ac:dyDescent="0.3">
      <c r="A28" s="298"/>
      <c r="B28" s="2184"/>
      <c r="C28" s="2220"/>
      <c r="D28" s="2172"/>
      <c r="E28" s="2173"/>
      <c r="F28" s="466" t="s">
        <v>387</v>
      </c>
      <c r="G28" s="345" t="s">
        <v>384</v>
      </c>
      <c r="H28" s="2222"/>
      <c r="I28" s="2162"/>
      <c r="J28" s="2164"/>
      <c r="K28" s="2170"/>
      <c r="L28" s="297"/>
    </row>
    <row r="29" spans="1:12" s="296" customFormat="1" ht="45" customHeight="1" x14ac:dyDescent="0.3">
      <c r="A29" s="298"/>
      <c r="B29" s="2184"/>
      <c r="C29" s="2220"/>
      <c r="D29" s="2172"/>
      <c r="E29" s="2173"/>
      <c r="F29" s="466" t="s">
        <v>386</v>
      </c>
      <c r="G29" s="345" t="s">
        <v>384</v>
      </c>
      <c r="H29" s="2222"/>
      <c r="I29" s="2162"/>
      <c r="J29" s="2164"/>
      <c r="K29" s="2170"/>
      <c r="L29" s="297"/>
    </row>
    <row r="30" spans="1:12" s="296" customFormat="1" ht="45" customHeight="1" x14ac:dyDescent="0.3">
      <c r="A30" s="298"/>
      <c r="B30" s="2184"/>
      <c r="C30" s="2220" t="s">
        <v>404</v>
      </c>
      <c r="D30" s="2172" t="s">
        <v>389</v>
      </c>
      <c r="E30" s="2173"/>
      <c r="F30" s="466" t="s">
        <v>388</v>
      </c>
      <c r="G30" s="345" t="s">
        <v>384</v>
      </c>
      <c r="H30" s="2222" t="s">
        <v>1078</v>
      </c>
      <c r="I30" s="2162"/>
      <c r="J30" s="2164"/>
      <c r="K30" s="2170"/>
      <c r="L30" s="297"/>
    </row>
    <row r="31" spans="1:12" s="296" customFormat="1" ht="45" customHeight="1" x14ac:dyDescent="0.3">
      <c r="A31" s="298"/>
      <c r="B31" s="2184"/>
      <c r="C31" s="2220"/>
      <c r="D31" s="2172"/>
      <c r="E31" s="2173"/>
      <c r="F31" s="466" t="s">
        <v>387</v>
      </c>
      <c r="G31" s="345" t="s">
        <v>384</v>
      </c>
      <c r="H31" s="2222"/>
      <c r="I31" s="2162"/>
      <c r="J31" s="2164"/>
      <c r="K31" s="2170"/>
      <c r="L31" s="297"/>
    </row>
    <row r="32" spans="1:12" s="296" customFormat="1" ht="45" customHeight="1" x14ac:dyDescent="0.3">
      <c r="A32" s="298"/>
      <c r="B32" s="2184"/>
      <c r="C32" s="2220"/>
      <c r="D32" s="2172"/>
      <c r="E32" s="2173"/>
      <c r="F32" s="466" t="s">
        <v>386</v>
      </c>
      <c r="G32" s="345" t="s">
        <v>384</v>
      </c>
      <c r="H32" s="2222"/>
      <c r="I32" s="2162"/>
      <c r="J32" s="2164"/>
      <c r="K32" s="2170"/>
      <c r="L32" s="297"/>
    </row>
    <row r="33" spans="1:43" s="296" customFormat="1" ht="45" customHeight="1" x14ac:dyDescent="0.3">
      <c r="A33" s="298"/>
      <c r="B33" s="2184"/>
      <c r="C33" s="2220" t="s">
        <v>404</v>
      </c>
      <c r="D33" s="2172" t="s">
        <v>389</v>
      </c>
      <c r="E33" s="2247"/>
      <c r="F33" s="466" t="s">
        <v>388</v>
      </c>
      <c r="G33" s="345" t="s">
        <v>384</v>
      </c>
      <c r="H33" s="2222" t="s">
        <v>1078</v>
      </c>
      <c r="I33" s="2162"/>
      <c r="J33" s="2164"/>
      <c r="K33" s="2166"/>
      <c r="L33" s="297"/>
    </row>
    <row r="34" spans="1:43" s="296" customFormat="1" ht="45" customHeight="1" x14ac:dyDescent="0.3">
      <c r="A34" s="298"/>
      <c r="B34" s="2184"/>
      <c r="C34" s="2220"/>
      <c r="D34" s="2172"/>
      <c r="E34" s="2247"/>
      <c r="F34" s="466" t="s">
        <v>387</v>
      </c>
      <c r="G34" s="345" t="s">
        <v>384</v>
      </c>
      <c r="H34" s="2222"/>
      <c r="I34" s="2162"/>
      <c r="J34" s="2164"/>
      <c r="K34" s="2166"/>
      <c r="L34" s="297"/>
    </row>
    <row r="35" spans="1:43" s="322" customFormat="1" ht="45" customHeight="1" thickBot="1" x14ac:dyDescent="0.35">
      <c r="A35" s="324"/>
      <c r="B35" s="2185"/>
      <c r="C35" s="2223"/>
      <c r="D35" s="2191"/>
      <c r="E35" s="2248"/>
      <c r="F35" s="468" t="s">
        <v>386</v>
      </c>
      <c r="G35" s="348" t="s">
        <v>384</v>
      </c>
      <c r="H35" s="2227"/>
      <c r="I35" s="2163"/>
      <c r="J35" s="2165"/>
      <c r="K35" s="2167"/>
      <c r="L35" s="323"/>
    </row>
    <row r="36" spans="1:43" s="237" customFormat="1" ht="14" x14ac:dyDescent="0.3">
      <c r="F36" s="338"/>
      <c r="G36" s="338"/>
      <c r="H36" s="338"/>
      <c r="J36" s="235"/>
      <c r="K36" s="235"/>
      <c r="L36" s="235"/>
      <c r="M36" s="235"/>
      <c r="N36" s="235"/>
      <c r="O36" s="235"/>
      <c r="P36" s="235"/>
      <c r="Q36" s="235"/>
      <c r="R36" s="235"/>
      <c r="S36" s="235"/>
      <c r="T36" s="235"/>
      <c r="U36" s="235"/>
      <c r="V36" s="235"/>
      <c r="W36" s="235"/>
      <c r="X36" s="235"/>
      <c r="Y36" s="235"/>
      <c r="Z36" s="235"/>
      <c r="AA36" s="235"/>
      <c r="AB36" s="235"/>
      <c r="AC36" s="235"/>
      <c r="AD36" s="235"/>
      <c r="AE36" s="235"/>
    </row>
    <row r="37" spans="1:43" s="293" customFormat="1" ht="16" customHeight="1" x14ac:dyDescent="0.3">
      <c r="A37" s="295"/>
      <c r="B37" s="294" t="s">
        <v>89</v>
      </c>
      <c r="F37" s="294"/>
      <c r="G37" s="294"/>
      <c r="H37" s="294"/>
      <c r="J37" s="294"/>
      <c r="K37" s="294"/>
    </row>
    <row r="38" spans="1:43" s="237" customFormat="1" ht="14.25" customHeight="1" x14ac:dyDescent="0.3">
      <c r="B38" s="292" t="s">
        <v>324</v>
      </c>
      <c r="D38" s="292"/>
      <c r="E38" s="292"/>
      <c r="F38" s="337"/>
      <c r="G38" s="337"/>
      <c r="H38" s="337"/>
      <c r="I38" s="292"/>
      <c r="J38" s="292"/>
      <c r="K38" s="292"/>
      <c r="M38" s="292"/>
      <c r="O38" s="292"/>
      <c r="Q38" s="292"/>
      <c r="S38" s="292"/>
      <c r="U38" s="292"/>
      <c r="W38" s="292"/>
      <c r="Y38" s="292"/>
      <c r="AA38" s="292"/>
      <c r="AC38" s="292"/>
      <c r="AE38" s="292"/>
    </row>
    <row r="39" spans="1:43" s="232" customFormat="1" ht="12.5" x14ac:dyDescent="0.25">
      <c r="B39" s="234" t="s">
        <v>464</v>
      </c>
      <c r="C39" s="234"/>
      <c r="D39" s="234"/>
      <c r="E39" s="234"/>
      <c r="F39" s="234"/>
      <c r="G39" s="234"/>
      <c r="H39" s="234"/>
      <c r="I39" s="291"/>
      <c r="J39" s="291"/>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row>
    <row r="40" spans="1:43" ht="20.149999999999999" customHeight="1" x14ac:dyDescent="0.3">
      <c r="B40" s="271"/>
      <c r="C40" s="284"/>
      <c r="D40" s="287"/>
      <c r="E40" s="287"/>
      <c r="F40" s="266"/>
      <c r="G40" s="266"/>
      <c r="H40" s="344"/>
      <c r="I40" s="286"/>
      <c r="J40" s="286"/>
      <c r="K40" s="285"/>
      <c r="L40" s="284"/>
    </row>
    <row r="41" spans="1:43" s="265" customFormat="1" ht="20.149999999999999" hidden="1" customHeight="1" x14ac:dyDescent="0.3">
      <c r="A41" s="269"/>
      <c r="B41" s="469" t="s">
        <v>370</v>
      </c>
      <c r="C41" s="290"/>
      <c r="D41" s="287"/>
      <c r="E41" s="388" t="s">
        <v>400</v>
      </c>
      <c r="F41" s="389" t="s">
        <v>384</v>
      </c>
      <c r="G41" s="389"/>
      <c r="H41" s="388" t="s">
        <v>399</v>
      </c>
      <c r="I41" s="388" t="s">
        <v>398</v>
      </c>
      <c r="J41" s="388" t="s">
        <v>414</v>
      </c>
      <c r="K41" s="373"/>
      <c r="L41" s="303"/>
    </row>
    <row r="42" spans="1:43" ht="20.149999999999999" hidden="1" customHeight="1" x14ac:dyDescent="0.3">
      <c r="B42" s="349" t="s">
        <v>405</v>
      </c>
      <c r="C42" s="284"/>
      <c r="D42" s="287"/>
      <c r="E42" s="373" t="s">
        <v>395</v>
      </c>
      <c r="F42" s="390" t="s">
        <v>381</v>
      </c>
      <c r="G42" s="390"/>
      <c r="H42" s="373" t="s">
        <v>380</v>
      </c>
      <c r="I42" s="373" t="s">
        <v>397</v>
      </c>
      <c r="J42" s="373" t="s">
        <v>380</v>
      </c>
      <c r="K42" s="373"/>
      <c r="L42" s="303"/>
    </row>
    <row r="43" spans="1:43" ht="20.149999999999999" hidden="1" customHeight="1" x14ac:dyDescent="0.3">
      <c r="B43" s="312" t="s">
        <v>410</v>
      </c>
      <c r="C43" s="284"/>
      <c r="D43" s="287"/>
      <c r="E43" s="373" t="s">
        <v>394</v>
      </c>
      <c r="F43" s="357" t="s">
        <v>378</v>
      </c>
      <c r="G43" s="357"/>
      <c r="H43" s="373" t="s">
        <v>377</v>
      </c>
      <c r="I43" s="373" t="s">
        <v>378</v>
      </c>
      <c r="J43" s="373" t="s">
        <v>377</v>
      </c>
      <c r="K43" s="373"/>
      <c r="L43" s="303"/>
    </row>
    <row r="44" spans="1:43" ht="20.149999999999999" hidden="1" customHeight="1" x14ac:dyDescent="0.3">
      <c r="B44" s="349" t="s">
        <v>465</v>
      </c>
      <c r="C44" s="284"/>
      <c r="D44" s="287"/>
      <c r="E44" s="373" t="s">
        <v>393</v>
      </c>
      <c r="F44" s="373"/>
      <c r="G44" s="373"/>
      <c r="H44" s="373"/>
      <c r="I44" s="373"/>
      <c r="J44" s="373"/>
      <c r="K44" s="373"/>
      <c r="L44" s="303"/>
    </row>
    <row r="45" spans="1:43" ht="12.75" hidden="1" customHeight="1" x14ac:dyDescent="0.3">
      <c r="B45" s="349" t="s">
        <v>407</v>
      </c>
      <c r="C45" s="284"/>
      <c r="D45" s="287"/>
      <c r="E45" s="373"/>
      <c r="F45" s="373"/>
      <c r="G45" s="373"/>
      <c r="H45" s="373"/>
      <c r="I45" s="373"/>
      <c r="J45" s="373"/>
      <c r="K45" s="373"/>
      <c r="L45" s="303"/>
    </row>
    <row r="46" spans="1:43" ht="14" x14ac:dyDescent="0.3">
      <c r="A46" s="280"/>
      <c r="C46" s="281"/>
      <c r="D46" s="283"/>
      <c r="E46" s="283"/>
      <c r="F46" s="335"/>
      <c r="G46" s="335"/>
      <c r="H46" s="335"/>
      <c r="I46" s="281"/>
      <c r="J46" s="281"/>
      <c r="K46" s="281"/>
      <c r="L46" s="303"/>
    </row>
    <row r="47" spans="1:43" ht="14" x14ac:dyDescent="0.3">
      <c r="A47" s="280"/>
      <c r="B47" s="315"/>
      <c r="C47" s="279"/>
      <c r="D47" s="276"/>
      <c r="E47" s="276"/>
      <c r="F47" s="332"/>
      <c r="G47" s="332"/>
      <c r="H47" s="332"/>
      <c r="I47" s="279"/>
      <c r="J47" s="279"/>
      <c r="K47" s="279"/>
    </row>
    <row r="48" spans="1:43" ht="14" x14ac:dyDescent="0.3">
      <c r="A48" s="280"/>
      <c r="B48" s="271"/>
      <c r="C48" s="279"/>
      <c r="D48" s="276"/>
      <c r="E48" s="276"/>
      <c r="F48" s="332"/>
      <c r="G48" s="332"/>
      <c r="H48" s="332"/>
      <c r="I48" s="279"/>
      <c r="J48" s="279"/>
      <c r="K48" s="279"/>
    </row>
    <row r="49" spans="2:11" x14ac:dyDescent="0.3">
      <c r="B49" s="271"/>
      <c r="C49" s="279"/>
      <c r="D49" s="276"/>
      <c r="E49" s="276"/>
      <c r="F49" s="332"/>
      <c r="G49" s="332"/>
      <c r="H49" s="332"/>
      <c r="I49" s="279"/>
      <c r="J49" s="279"/>
      <c r="K49" s="279"/>
    </row>
    <row r="50" spans="2:11" x14ac:dyDescent="0.3">
      <c r="B50" s="271"/>
      <c r="C50" s="279"/>
      <c r="D50" s="276"/>
      <c r="E50" s="276"/>
      <c r="F50" s="332"/>
      <c r="G50" s="332"/>
      <c r="H50" s="332"/>
      <c r="I50" s="279"/>
      <c r="J50" s="279"/>
      <c r="K50" s="279"/>
    </row>
    <row r="51" spans="2:11" x14ac:dyDescent="0.3">
      <c r="B51" s="271"/>
      <c r="C51" s="279"/>
      <c r="D51" s="276"/>
      <c r="E51" s="276"/>
      <c r="F51" s="332"/>
      <c r="G51" s="332"/>
      <c r="H51" s="332"/>
      <c r="I51" s="279"/>
      <c r="J51" s="279"/>
      <c r="K51" s="279"/>
    </row>
    <row r="52" spans="2:11" x14ac:dyDescent="0.3">
      <c r="B52" s="271"/>
      <c r="C52" s="275"/>
      <c r="D52" s="277"/>
      <c r="E52" s="277"/>
      <c r="F52" s="333"/>
      <c r="G52" s="333"/>
      <c r="H52" s="333"/>
      <c r="I52" s="275"/>
      <c r="J52" s="275"/>
      <c r="K52" s="275"/>
    </row>
    <row r="53" spans="2:11" x14ac:dyDescent="0.3">
      <c r="B53" s="271"/>
      <c r="C53" s="279"/>
      <c r="D53" s="278"/>
      <c r="E53" s="278"/>
      <c r="F53" s="334"/>
      <c r="G53" s="334"/>
      <c r="H53" s="334"/>
      <c r="I53" s="279"/>
      <c r="J53" s="279"/>
      <c r="K53" s="279"/>
    </row>
    <row r="54" spans="2:11" x14ac:dyDescent="0.3">
      <c r="B54" s="271"/>
      <c r="C54" s="279"/>
      <c r="D54" s="278"/>
      <c r="E54" s="278"/>
      <c r="F54" s="334"/>
      <c r="G54" s="334"/>
      <c r="H54" s="334"/>
      <c r="I54" s="279"/>
      <c r="J54" s="279"/>
      <c r="K54" s="279"/>
    </row>
    <row r="55" spans="2:11" x14ac:dyDescent="0.3">
      <c r="B55" s="271"/>
      <c r="C55" s="279"/>
      <c r="D55" s="276"/>
      <c r="E55" s="276"/>
      <c r="F55" s="332"/>
      <c r="G55" s="332"/>
      <c r="H55" s="332"/>
      <c r="I55" s="279"/>
      <c r="J55" s="279"/>
      <c r="K55" s="279"/>
    </row>
    <row r="56" spans="2:11" x14ac:dyDescent="0.3">
      <c r="B56" s="271"/>
      <c r="C56" s="279"/>
      <c r="D56" s="276"/>
      <c r="E56" s="276"/>
      <c r="F56" s="332"/>
      <c r="G56" s="332"/>
      <c r="H56" s="332"/>
      <c r="I56" s="279"/>
      <c r="J56" s="279"/>
      <c r="K56" s="279"/>
    </row>
    <row r="57" spans="2:11" ht="14.25" customHeight="1" x14ac:dyDescent="0.3">
      <c r="B57" s="271"/>
      <c r="C57" s="275"/>
      <c r="D57" s="276"/>
      <c r="E57" s="276"/>
      <c r="F57" s="332"/>
      <c r="G57" s="332"/>
      <c r="H57" s="332"/>
      <c r="I57" s="275"/>
      <c r="J57" s="275"/>
      <c r="K57" s="275"/>
    </row>
    <row r="58" spans="2:11" ht="14.25" customHeight="1" x14ac:dyDescent="0.3">
      <c r="B58" s="2246"/>
      <c r="C58" s="2246"/>
      <c r="D58" s="2246"/>
      <c r="E58" s="2246"/>
      <c r="F58" s="2246"/>
      <c r="G58" s="2246"/>
      <c r="H58" s="2246"/>
      <c r="I58" s="2246"/>
      <c r="J58" s="2246"/>
      <c r="K58" s="2246"/>
    </row>
    <row r="59" spans="2:11" ht="14.25" customHeight="1" x14ac:dyDescent="0.3">
      <c r="B59" s="2246"/>
      <c r="C59" s="2246"/>
      <c r="D59" s="2246"/>
      <c r="E59" s="2246"/>
      <c r="F59" s="2246"/>
      <c r="G59" s="2246"/>
      <c r="H59" s="2246"/>
      <c r="I59" s="2246"/>
      <c r="J59" s="2246"/>
      <c r="K59" s="2246"/>
    </row>
    <row r="60" spans="2:11" ht="14.25" customHeight="1" x14ac:dyDescent="0.3">
      <c r="B60" s="271"/>
      <c r="C60" s="275"/>
      <c r="D60" s="277"/>
      <c r="E60" s="277"/>
      <c r="F60" s="333"/>
      <c r="G60" s="333"/>
      <c r="H60" s="333"/>
      <c r="I60" s="275"/>
      <c r="J60" s="275"/>
      <c r="K60" s="275"/>
    </row>
    <row r="61" spans="2:11" ht="15" customHeight="1" x14ac:dyDescent="0.3">
      <c r="B61" s="271"/>
      <c r="C61" s="275"/>
      <c r="D61" s="278"/>
      <c r="E61" s="278"/>
      <c r="F61" s="334"/>
      <c r="G61" s="334"/>
      <c r="H61" s="334"/>
      <c r="I61" s="275"/>
      <c r="J61" s="275"/>
      <c r="K61" s="275"/>
    </row>
    <row r="62" spans="2:11" ht="14.25" customHeight="1" x14ac:dyDescent="0.3">
      <c r="B62" s="271"/>
      <c r="C62" s="275"/>
      <c r="D62" s="277"/>
      <c r="E62" s="277"/>
      <c r="F62" s="333"/>
      <c r="G62" s="333"/>
      <c r="H62" s="333"/>
      <c r="I62" s="275"/>
      <c r="J62" s="275"/>
      <c r="K62" s="275"/>
    </row>
    <row r="63" spans="2:11" ht="14.25" customHeight="1" x14ac:dyDescent="0.3">
      <c r="B63" s="271"/>
      <c r="C63" s="275"/>
      <c r="D63" s="276"/>
      <c r="E63" s="276"/>
      <c r="F63" s="332"/>
      <c r="G63" s="332"/>
      <c r="H63" s="332"/>
      <c r="I63" s="275"/>
      <c r="J63" s="275"/>
      <c r="K63" s="275"/>
    </row>
    <row r="64" spans="2:11" x14ac:dyDescent="0.3">
      <c r="B64" s="271"/>
      <c r="C64" s="275"/>
      <c r="D64" s="276"/>
      <c r="E64" s="276"/>
      <c r="F64" s="332"/>
      <c r="G64" s="332"/>
      <c r="H64" s="332"/>
      <c r="I64" s="275"/>
      <c r="J64" s="275"/>
      <c r="K64" s="275"/>
    </row>
    <row r="65" spans="2:11" x14ac:dyDescent="0.3">
      <c r="B65" s="271"/>
      <c r="C65" s="275"/>
      <c r="D65" s="276"/>
      <c r="E65" s="276"/>
      <c r="F65" s="332"/>
      <c r="G65" s="332"/>
      <c r="H65" s="332"/>
      <c r="I65" s="275"/>
      <c r="J65" s="275"/>
      <c r="K65" s="275"/>
    </row>
    <row r="66" spans="2:11" x14ac:dyDescent="0.3">
      <c r="B66" s="271"/>
      <c r="C66" s="275"/>
      <c r="D66" s="276"/>
      <c r="E66" s="276"/>
      <c r="F66" s="332"/>
      <c r="G66" s="332"/>
      <c r="H66" s="332"/>
      <c r="I66" s="275"/>
      <c r="J66" s="275"/>
      <c r="K66" s="275"/>
    </row>
    <row r="67" spans="2:11" x14ac:dyDescent="0.3">
      <c r="B67" s="271"/>
      <c r="C67" s="275"/>
      <c r="D67" s="276"/>
      <c r="E67" s="276"/>
      <c r="F67" s="332"/>
      <c r="G67" s="332"/>
      <c r="H67" s="332"/>
      <c r="I67" s="275"/>
      <c r="J67" s="275"/>
      <c r="K67" s="275"/>
    </row>
    <row r="68" spans="2:11" x14ac:dyDescent="0.3">
      <c r="B68" s="271"/>
      <c r="D68" s="273"/>
      <c r="E68" s="273"/>
      <c r="F68" s="330"/>
      <c r="G68" s="330"/>
      <c r="H68" s="330"/>
    </row>
    <row r="69" spans="2:11" x14ac:dyDescent="0.3">
      <c r="B69" s="271"/>
      <c r="D69" s="274"/>
      <c r="E69" s="274"/>
      <c r="F69" s="331"/>
      <c r="G69" s="331"/>
      <c r="H69" s="331"/>
    </row>
    <row r="70" spans="2:11" x14ac:dyDescent="0.3">
      <c r="B70" s="271"/>
      <c r="D70" s="273"/>
      <c r="E70" s="273"/>
      <c r="F70" s="330"/>
      <c r="G70" s="330"/>
      <c r="H70" s="330"/>
    </row>
    <row r="71" spans="2:11" x14ac:dyDescent="0.3">
      <c r="B71" s="271"/>
      <c r="D71" s="272"/>
      <c r="E71" s="272"/>
      <c r="F71" s="329"/>
      <c r="G71" s="329"/>
      <c r="H71" s="329"/>
    </row>
    <row r="72" spans="2:11" x14ac:dyDescent="0.3">
      <c r="B72" s="271"/>
      <c r="D72" s="272"/>
      <c r="E72" s="272"/>
      <c r="F72" s="329"/>
      <c r="G72" s="329"/>
      <c r="H72" s="329"/>
    </row>
    <row r="73" spans="2:11" x14ac:dyDescent="0.3">
      <c r="B73" s="271"/>
      <c r="D73" s="272"/>
      <c r="E73" s="272"/>
      <c r="F73" s="329"/>
      <c r="G73" s="329"/>
      <c r="H73" s="329"/>
    </row>
    <row r="74" spans="2:11" x14ac:dyDescent="0.3">
      <c r="B74" s="271"/>
    </row>
    <row r="75" spans="2:11" x14ac:dyDescent="0.3">
      <c r="B75" s="271"/>
    </row>
    <row r="76" spans="2:11" x14ac:dyDescent="0.3">
      <c r="B76" s="271"/>
    </row>
    <row r="77" spans="2:11" x14ac:dyDescent="0.3">
      <c r="B77" s="271"/>
    </row>
    <row r="78" spans="2:11" x14ac:dyDescent="0.3">
      <c r="B78" s="271"/>
    </row>
    <row r="79" spans="2:11" x14ac:dyDescent="0.3">
      <c r="B79" s="271"/>
    </row>
    <row r="80" spans="2:11" x14ac:dyDescent="0.3">
      <c r="B80" s="271"/>
    </row>
    <row r="81" spans="2:2" x14ac:dyDescent="0.3">
      <c r="B81" s="271"/>
    </row>
  </sheetData>
  <sheetProtection formatCells="0" formatColumns="0" formatRows="0" insertRows="0" insertHyperlinks="0" deleteRows="0"/>
  <mergeCells count="64">
    <mergeCell ref="F11:H11"/>
    <mergeCell ref="B8:C8"/>
    <mergeCell ref="D8:E8"/>
    <mergeCell ref="B9:C9"/>
    <mergeCell ref="D9:E9"/>
    <mergeCell ref="B11:C11"/>
    <mergeCell ref="B12:C14"/>
    <mergeCell ref="H12:H14"/>
    <mergeCell ref="I12:I14"/>
    <mergeCell ref="J12:J14"/>
    <mergeCell ref="K12:K14"/>
    <mergeCell ref="D13:D14"/>
    <mergeCell ref="E13:E14"/>
    <mergeCell ref="B15:C17"/>
    <mergeCell ref="H15:H17"/>
    <mergeCell ref="I15:I17"/>
    <mergeCell ref="J15:J17"/>
    <mergeCell ref="K15:K17"/>
    <mergeCell ref="D16:D17"/>
    <mergeCell ref="E16:E17"/>
    <mergeCell ref="B18:C20"/>
    <mergeCell ref="H18:H20"/>
    <mergeCell ref="I18:I20"/>
    <mergeCell ref="J18:J20"/>
    <mergeCell ref="B24:C26"/>
    <mergeCell ref="E24:E26"/>
    <mergeCell ref="H24:H26"/>
    <mergeCell ref="I24:I26"/>
    <mergeCell ref="B21:C23"/>
    <mergeCell ref="K18:K20"/>
    <mergeCell ref="D19:D20"/>
    <mergeCell ref="E19:E20"/>
    <mergeCell ref="D22:D23"/>
    <mergeCell ref="E22:E23"/>
    <mergeCell ref="H21:H23"/>
    <mergeCell ref="I21:I23"/>
    <mergeCell ref="J21:J23"/>
    <mergeCell ref="K21:K23"/>
    <mergeCell ref="H33:H35"/>
    <mergeCell ref="I33:I35"/>
    <mergeCell ref="K24:K26"/>
    <mergeCell ref="D25:D26"/>
    <mergeCell ref="J30:J32"/>
    <mergeCell ref="K30:K32"/>
    <mergeCell ref="I27:I29"/>
    <mergeCell ref="J33:J35"/>
    <mergeCell ref="K33:K35"/>
    <mergeCell ref="J24:J26"/>
    <mergeCell ref="B58:K59"/>
    <mergeCell ref="J27:J29"/>
    <mergeCell ref="K27:K29"/>
    <mergeCell ref="C30:C32"/>
    <mergeCell ref="D30:D32"/>
    <mergeCell ref="E30:E32"/>
    <mergeCell ref="H30:H32"/>
    <mergeCell ref="I30:I32"/>
    <mergeCell ref="B27:B35"/>
    <mergeCell ref="C27:C29"/>
    <mergeCell ref="D27:D29"/>
    <mergeCell ref="E27:E29"/>
    <mergeCell ref="H27:H29"/>
    <mergeCell ref="C33:C35"/>
    <mergeCell ref="D33:D35"/>
    <mergeCell ref="E33:E35"/>
  </mergeCells>
  <dataValidations count="6">
    <dataValidation type="list" allowBlank="1" showErrorMessage="1" sqref="E15">
      <formula1>$J$41:$J$43</formula1>
    </dataValidation>
    <dataValidation type="list" allowBlank="1" showErrorMessage="1" sqref="E21">
      <formula1>$I$41:$I$43</formula1>
    </dataValidation>
    <dataValidation type="list" allowBlank="1" showErrorMessage="1" sqref="E18">
      <formula1>$H$41:$H$43</formula1>
    </dataValidation>
    <dataValidation type="list" allowBlank="1" showErrorMessage="1" sqref="E12">
      <formula1>$E$41:$E$44</formula1>
    </dataValidation>
    <dataValidation type="list" allowBlank="1" showErrorMessage="1" sqref="G12:G35">
      <formula1>$F$41:$F$43</formula1>
    </dataValidation>
    <dataValidation type="list" allowBlank="1" showErrorMessage="1" sqref="D12 D24 D15 D18 D21">
      <formula1>$B$41:$B$45</formula1>
    </dataValidation>
  </dataValidations>
  <pageMargins left="0.70866141732283472" right="0.70866141732283472" top="0.74803149606299213" bottom="0.74803149606299213" header="0.31496062992125984" footer="0.31496062992125984"/>
  <pageSetup paperSize="8" scale="46" orientation="landscape" cellComments="asDisplayed" r:id="rId1"/>
  <headerFooter>
    <oddHeader>&amp;LFSB NBFI montoring exercise&amp;RConfidential when completed</oddHeader>
    <oddFooter>&amp;C&amp;P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K91"/>
  <sheetViews>
    <sheetView showGridLines="0" zoomScaleNormal="100" zoomScaleSheetLayoutView="40" workbookViewId="0">
      <selection activeCell="B6" sqref="B6"/>
    </sheetView>
  </sheetViews>
  <sheetFormatPr defaultColWidth="0" defaultRowHeight="0" customHeight="1" zeroHeight="1" x14ac:dyDescent="0.3"/>
  <cols>
    <col min="1" max="1" width="3.58203125" style="269" customWidth="1"/>
    <col min="2" max="2" width="7.83203125" style="269" customWidth="1"/>
    <col min="3" max="3" width="30.58203125" style="266" customWidth="1"/>
    <col min="4" max="4" width="45.58203125" style="270" customWidth="1"/>
    <col min="5" max="5" width="14.25" style="328" customWidth="1"/>
    <col min="6" max="6" width="11.5" style="328" customWidth="1"/>
    <col min="7" max="7" width="35.58203125" style="328" customWidth="1"/>
    <col min="8" max="10" width="45.58203125" style="266" customWidth="1"/>
    <col min="11" max="11" width="3.58203125" style="266" customWidth="1"/>
    <col min="12" max="63" width="0" style="266" hidden="1" customWidth="1"/>
    <col min="64" max="16384" width="10" style="266" hidden="1"/>
  </cols>
  <sheetData>
    <row r="1" spans="1:39" s="232" customFormat="1" ht="14.25" customHeight="1" x14ac:dyDescent="0.25">
      <c r="A1" s="233"/>
      <c r="B1" s="234"/>
      <c r="C1" s="234"/>
      <c r="D1" s="234"/>
      <c r="E1" s="234"/>
      <c r="F1" s="234"/>
      <c r="G1" s="234"/>
      <c r="H1" s="234"/>
      <c r="I1" s="234"/>
      <c r="J1" s="234"/>
    </row>
    <row r="2" spans="1:39" s="3" customFormat="1" ht="19.5" customHeight="1" x14ac:dyDescent="0.3">
      <c r="A2" s="237"/>
      <c r="B2" s="13" t="s">
        <v>458</v>
      </c>
      <c r="C2" s="13"/>
      <c r="D2" s="13"/>
      <c r="E2" s="342"/>
      <c r="F2" s="342"/>
      <c r="G2" s="342"/>
      <c r="H2" s="13"/>
      <c r="I2" s="13"/>
      <c r="J2" s="13"/>
      <c r="K2" s="237"/>
    </row>
    <row r="3" spans="1:39" s="232" customFormat="1" ht="10" customHeight="1" x14ac:dyDescent="0.25">
      <c r="B3" s="1375" t="b">
        <v>0</v>
      </c>
      <c r="I3" s="234"/>
    </row>
    <row r="4" spans="1:39" s="232" customFormat="1" ht="29.25" customHeight="1" x14ac:dyDescent="0.25">
      <c r="I4" s="234"/>
    </row>
    <row r="5" spans="1:39" s="232" customFormat="1" ht="13.5" customHeight="1" x14ac:dyDescent="0.25">
      <c r="B5" s="310" t="s">
        <v>1562</v>
      </c>
      <c r="I5" s="234"/>
    </row>
    <row r="6" spans="1:39" s="232" customFormat="1" ht="12" customHeight="1" x14ac:dyDescent="0.25">
      <c r="B6" s="310" t="s">
        <v>346</v>
      </c>
      <c r="C6" s="238"/>
      <c r="D6" s="234"/>
      <c r="H6" s="234"/>
      <c r="I6" s="234"/>
      <c r="J6" s="234"/>
      <c r="K6" s="234"/>
      <c r="M6" s="234"/>
      <c r="N6" s="234"/>
      <c r="O6" s="234"/>
      <c r="P6" s="234"/>
      <c r="Q6" s="234"/>
      <c r="R6" s="234"/>
      <c r="T6" s="234"/>
      <c r="U6" s="234"/>
      <c r="V6" s="234"/>
      <c r="W6" s="234"/>
      <c r="X6" s="234"/>
      <c r="Y6" s="234"/>
      <c r="AA6" s="234"/>
      <c r="AB6" s="234"/>
      <c r="AC6" s="234"/>
      <c r="AD6" s="234"/>
      <c r="AE6" s="234"/>
      <c r="AF6" s="234"/>
      <c r="AH6" s="234"/>
      <c r="AI6" s="234"/>
      <c r="AJ6" s="234"/>
      <c r="AK6" s="234"/>
      <c r="AL6" s="234"/>
      <c r="AM6" s="234"/>
    </row>
    <row r="7" spans="1:39" s="303" customFormat="1" ht="12" customHeight="1" x14ac:dyDescent="0.3">
      <c r="A7" s="269"/>
      <c r="B7" s="306"/>
      <c r="C7" s="306"/>
      <c r="D7" s="306"/>
      <c r="E7" s="340"/>
      <c r="F7" s="340"/>
      <c r="G7" s="340"/>
      <c r="H7" s="306"/>
      <c r="I7" s="306"/>
      <c r="J7" s="306"/>
    </row>
    <row r="8" spans="1:39" s="303" customFormat="1" ht="45" customHeight="1" x14ac:dyDescent="0.3">
      <c r="A8" s="269"/>
      <c r="B8" s="2208" t="s">
        <v>374</v>
      </c>
      <c r="C8" s="2208"/>
      <c r="D8" s="2209" t="s">
        <v>344</v>
      </c>
      <c r="E8" s="2210"/>
      <c r="F8" s="2210"/>
      <c r="G8" s="2233"/>
      <c r="H8" s="304"/>
      <c r="I8" s="304"/>
      <c r="J8" s="304"/>
    </row>
    <row r="9" spans="1:39" s="303" customFormat="1" ht="45" customHeight="1" x14ac:dyDescent="0.3">
      <c r="A9" s="302"/>
      <c r="B9" s="2211" t="s">
        <v>343</v>
      </c>
      <c r="C9" s="2211"/>
      <c r="D9" s="2212" t="s">
        <v>342</v>
      </c>
      <c r="E9" s="2255"/>
      <c r="F9" s="2255"/>
      <c r="G9" s="2213"/>
      <c r="H9" s="304"/>
      <c r="I9" s="304"/>
      <c r="J9" s="304"/>
    </row>
    <row r="10" spans="1:39" ht="20.149999999999999" customHeight="1" x14ac:dyDescent="0.3">
      <c r="A10" s="302"/>
      <c r="B10" s="302"/>
      <c r="C10" s="281"/>
      <c r="D10" s="281"/>
      <c r="E10" s="339"/>
      <c r="F10" s="339"/>
      <c r="G10" s="339"/>
      <c r="H10" s="281"/>
      <c r="I10" s="281"/>
      <c r="J10" s="281"/>
    </row>
    <row r="11" spans="1:39" s="265" customFormat="1" ht="45" customHeight="1" x14ac:dyDescent="0.3">
      <c r="A11" s="302"/>
      <c r="B11" s="2217" t="s">
        <v>341</v>
      </c>
      <c r="C11" s="2217"/>
      <c r="D11" s="458" t="s">
        <v>340</v>
      </c>
      <c r="E11" s="2214" t="s">
        <v>1076</v>
      </c>
      <c r="F11" s="2215"/>
      <c r="G11" s="2216"/>
      <c r="H11" s="460" t="s">
        <v>339</v>
      </c>
      <c r="I11" s="459" t="s">
        <v>338</v>
      </c>
      <c r="J11" s="461" t="s">
        <v>354</v>
      </c>
      <c r="K11" s="266"/>
    </row>
    <row r="12" spans="1:39" s="267" customFormat="1" ht="45" customHeight="1" x14ac:dyDescent="0.3">
      <c r="A12" s="301"/>
      <c r="B12" s="2229" t="s">
        <v>373</v>
      </c>
      <c r="C12" s="2202"/>
      <c r="D12" s="314" t="s">
        <v>370</v>
      </c>
      <c r="E12" s="465" t="s">
        <v>388</v>
      </c>
      <c r="F12" s="347" t="s">
        <v>384</v>
      </c>
      <c r="G12" s="2267" t="s">
        <v>1077</v>
      </c>
      <c r="H12" s="2171"/>
      <c r="I12" s="2168"/>
      <c r="J12" s="2169"/>
      <c r="K12" s="270"/>
    </row>
    <row r="13" spans="1:39" s="267" customFormat="1" ht="45" customHeight="1" x14ac:dyDescent="0.3">
      <c r="A13" s="301"/>
      <c r="B13" s="2230"/>
      <c r="C13" s="2203"/>
      <c r="D13" s="2271" t="s">
        <v>390</v>
      </c>
      <c r="E13" s="466" t="s">
        <v>387</v>
      </c>
      <c r="F13" s="345" t="s">
        <v>384</v>
      </c>
      <c r="G13" s="2268"/>
      <c r="H13" s="2162"/>
      <c r="I13" s="2164"/>
      <c r="J13" s="2170"/>
      <c r="K13" s="270"/>
    </row>
    <row r="14" spans="1:39" s="267" customFormat="1" ht="45" customHeight="1" x14ac:dyDescent="0.3">
      <c r="A14" s="301"/>
      <c r="B14" s="2265"/>
      <c r="C14" s="2266"/>
      <c r="D14" s="2272"/>
      <c r="E14" s="475" t="s">
        <v>386</v>
      </c>
      <c r="F14" s="346" t="s">
        <v>384</v>
      </c>
      <c r="G14" s="2269"/>
      <c r="H14" s="2260"/>
      <c r="I14" s="2261"/>
      <c r="J14" s="2270"/>
      <c r="K14" s="270"/>
    </row>
    <row r="15" spans="1:39" s="267" customFormat="1" ht="45" customHeight="1" x14ac:dyDescent="0.3">
      <c r="A15" s="301"/>
      <c r="B15" s="2229" t="s">
        <v>372</v>
      </c>
      <c r="C15" s="2202"/>
      <c r="D15" s="314" t="s">
        <v>370</v>
      </c>
      <c r="E15" s="465" t="s">
        <v>388</v>
      </c>
      <c r="F15" s="347" t="s">
        <v>384</v>
      </c>
      <c r="G15" s="2267" t="s">
        <v>1077</v>
      </c>
      <c r="H15" s="2171"/>
      <c r="I15" s="2168"/>
      <c r="J15" s="2169"/>
      <c r="K15" s="270"/>
    </row>
    <row r="16" spans="1:39" s="267" customFormat="1" ht="45" customHeight="1" x14ac:dyDescent="0.3">
      <c r="A16" s="301"/>
      <c r="B16" s="2230"/>
      <c r="C16" s="2203"/>
      <c r="D16" s="2271" t="s">
        <v>390</v>
      </c>
      <c r="E16" s="466" t="s">
        <v>387</v>
      </c>
      <c r="F16" s="345" t="s">
        <v>384</v>
      </c>
      <c r="G16" s="2268"/>
      <c r="H16" s="2162"/>
      <c r="I16" s="2164"/>
      <c r="J16" s="2170"/>
      <c r="K16" s="270"/>
    </row>
    <row r="17" spans="1:30" s="267" customFormat="1" ht="45" customHeight="1" x14ac:dyDescent="0.3">
      <c r="A17" s="300"/>
      <c r="B17" s="2265"/>
      <c r="C17" s="2266"/>
      <c r="D17" s="2272"/>
      <c r="E17" s="475" t="s">
        <v>386</v>
      </c>
      <c r="F17" s="346" t="s">
        <v>384</v>
      </c>
      <c r="G17" s="2269"/>
      <c r="H17" s="2260"/>
      <c r="I17" s="2261"/>
      <c r="J17" s="2270"/>
      <c r="K17" s="270"/>
    </row>
    <row r="18" spans="1:30" s="267" customFormat="1" ht="45" customHeight="1" x14ac:dyDescent="0.3">
      <c r="A18" s="300"/>
      <c r="B18" s="2229" t="s">
        <v>371</v>
      </c>
      <c r="C18" s="2202"/>
      <c r="D18" s="314" t="s">
        <v>370</v>
      </c>
      <c r="E18" s="465" t="s">
        <v>388</v>
      </c>
      <c r="F18" s="347" t="s">
        <v>384</v>
      </c>
      <c r="G18" s="2267" t="s">
        <v>1077</v>
      </c>
      <c r="H18" s="2171"/>
      <c r="I18" s="2168"/>
      <c r="J18" s="2169"/>
      <c r="K18" s="270"/>
    </row>
    <row r="19" spans="1:30" s="267" customFormat="1" ht="45" customHeight="1" x14ac:dyDescent="0.3">
      <c r="A19" s="300"/>
      <c r="B19" s="2230"/>
      <c r="C19" s="2203"/>
      <c r="D19" s="2271" t="s">
        <v>390</v>
      </c>
      <c r="E19" s="466" t="s">
        <v>387</v>
      </c>
      <c r="F19" s="345" t="s">
        <v>384</v>
      </c>
      <c r="G19" s="2268"/>
      <c r="H19" s="2162"/>
      <c r="I19" s="2164"/>
      <c r="J19" s="2170"/>
      <c r="K19" s="270"/>
    </row>
    <row r="20" spans="1:30" s="267" customFormat="1" ht="45" customHeight="1" x14ac:dyDescent="0.3">
      <c r="A20" s="300"/>
      <c r="B20" s="2265"/>
      <c r="C20" s="2266"/>
      <c r="D20" s="2272"/>
      <c r="E20" s="475" t="s">
        <v>386</v>
      </c>
      <c r="F20" s="346" t="s">
        <v>384</v>
      </c>
      <c r="G20" s="2269"/>
      <c r="H20" s="2260"/>
      <c r="I20" s="2261"/>
      <c r="J20" s="2270"/>
      <c r="K20" s="270"/>
    </row>
    <row r="21" spans="1:30" s="296" customFormat="1" ht="45" customHeight="1" x14ac:dyDescent="0.3">
      <c r="A21" s="298"/>
      <c r="B21" s="2262" t="s">
        <v>325</v>
      </c>
      <c r="C21" s="2219" t="s">
        <v>404</v>
      </c>
      <c r="D21" s="2188" t="s">
        <v>389</v>
      </c>
      <c r="E21" s="465" t="s">
        <v>388</v>
      </c>
      <c r="F21" s="347" t="s">
        <v>384</v>
      </c>
      <c r="G21" s="2221" t="s">
        <v>1078</v>
      </c>
      <c r="H21" s="2171"/>
      <c r="I21" s="2168"/>
      <c r="J21" s="2169"/>
      <c r="K21" s="297"/>
    </row>
    <row r="22" spans="1:30" s="296" customFormat="1" ht="45" customHeight="1" x14ac:dyDescent="0.3">
      <c r="A22" s="298"/>
      <c r="B22" s="2263"/>
      <c r="C22" s="2220"/>
      <c r="D22" s="2172"/>
      <c r="E22" s="466" t="s">
        <v>387</v>
      </c>
      <c r="F22" s="345" t="s">
        <v>384</v>
      </c>
      <c r="G22" s="2222"/>
      <c r="H22" s="2162"/>
      <c r="I22" s="2164"/>
      <c r="J22" s="2170"/>
      <c r="K22" s="297"/>
    </row>
    <row r="23" spans="1:30" s="296" customFormat="1" ht="45" customHeight="1" x14ac:dyDescent="0.3">
      <c r="A23" s="298"/>
      <c r="B23" s="2263"/>
      <c r="C23" s="2220"/>
      <c r="D23" s="2172"/>
      <c r="E23" s="466" t="s">
        <v>386</v>
      </c>
      <c r="F23" s="345" t="s">
        <v>384</v>
      </c>
      <c r="G23" s="2222"/>
      <c r="H23" s="2162"/>
      <c r="I23" s="2164"/>
      <c r="J23" s="2170"/>
      <c r="K23" s="297"/>
    </row>
    <row r="24" spans="1:30" s="296" customFormat="1" ht="45" customHeight="1" x14ac:dyDescent="0.3">
      <c r="A24" s="298"/>
      <c r="B24" s="2263"/>
      <c r="C24" s="2220" t="s">
        <v>404</v>
      </c>
      <c r="D24" s="2172" t="s">
        <v>389</v>
      </c>
      <c r="E24" s="466" t="s">
        <v>388</v>
      </c>
      <c r="F24" s="345" t="s">
        <v>384</v>
      </c>
      <c r="G24" s="2222" t="s">
        <v>1078</v>
      </c>
      <c r="H24" s="2162"/>
      <c r="I24" s="2164"/>
      <c r="J24" s="2170"/>
      <c r="K24" s="297"/>
    </row>
    <row r="25" spans="1:30" s="296" customFormat="1" ht="45" customHeight="1" x14ac:dyDescent="0.3">
      <c r="A25" s="298"/>
      <c r="B25" s="2263"/>
      <c r="C25" s="2220"/>
      <c r="D25" s="2172"/>
      <c r="E25" s="466" t="s">
        <v>387</v>
      </c>
      <c r="F25" s="345" t="s">
        <v>384</v>
      </c>
      <c r="G25" s="2222"/>
      <c r="H25" s="2162"/>
      <c r="I25" s="2164"/>
      <c r="J25" s="2170"/>
      <c r="K25" s="297"/>
    </row>
    <row r="26" spans="1:30" s="296" customFormat="1" ht="45" customHeight="1" x14ac:dyDescent="0.3">
      <c r="A26" s="298"/>
      <c r="B26" s="2263"/>
      <c r="C26" s="2220"/>
      <c r="D26" s="2172"/>
      <c r="E26" s="466" t="s">
        <v>386</v>
      </c>
      <c r="F26" s="345" t="s">
        <v>384</v>
      </c>
      <c r="G26" s="2222"/>
      <c r="H26" s="2162"/>
      <c r="I26" s="2164"/>
      <c r="J26" s="2170"/>
      <c r="K26" s="297"/>
    </row>
    <row r="27" spans="1:30" s="296" customFormat="1" ht="45" customHeight="1" x14ac:dyDescent="0.3">
      <c r="A27" s="298"/>
      <c r="B27" s="2263"/>
      <c r="C27" s="2220" t="s">
        <v>404</v>
      </c>
      <c r="D27" s="2172" t="s">
        <v>389</v>
      </c>
      <c r="E27" s="466" t="s">
        <v>388</v>
      </c>
      <c r="F27" s="345" t="s">
        <v>384</v>
      </c>
      <c r="G27" s="2222" t="s">
        <v>1078</v>
      </c>
      <c r="H27" s="2162"/>
      <c r="I27" s="2164"/>
      <c r="J27" s="2166"/>
      <c r="K27" s="297"/>
    </row>
    <row r="28" spans="1:30" s="296" customFormat="1" ht="45" customHeight="1" x14ac:dyDescent="0.3">
      <c r="A28" s="298"/>
      <c r="B28" s="2263"/>
      <c r="C28" s="2220"/>
      <c r="D28" s="2172"/>
      <c r="E28" s="466" t="s">
        <v>387</v>
      </c>
      <c r="F28" s="345" t="s">
        <v>384</v>
      </c>
      <c r="G28" s="2222"/>
      <c r="H28" s="2162"/>
      <c r="I28" s="2164"/>
      <c r="J28" s="2166"/>
      <c r="K28" s="297"/>
    </row>
    <row r="29" spans="1:30" s="296" customFormat="1" ht="45" customHeight="1" x14ac:dyDescent="0.3">
      <c r="A29" s="298"/>
      <c r="B29" s="2264"/>
      <c r="C29" s="2257"/>
      <c r="D29" s="2258"/>
      <c r="E29" s="475" t="s">
        <v>386</v>
      </c>
      <c r="F29" s="346" t="s">
        <v>384</v>
      </c>
      <c r="G29" s="2259"/>
      <c r="H29" s="2260"/>
      <c r="I29" s="2261"/>
      <c r="J29" s="2256"/>
      <c r="K29" s="297"/>
    </row>
    <row r="30" spans="1:30" s="237" customFormat="1" ht="14" x14ac:dyDescent="0.3">
      <c r="E30" s="338"/>
      <c r="F30" s="338"/>
      <c r="G30" s="338"/>
      <c r="I30" s="235"/>
      <c r="J30" s="235"/>
      <c r="K30" s="235"/>
      <c r="L30" s="235"/>
      <c r="M30" s="235"/>
      <c r="N30" s="235"/>
      <c r="O30" s="235"/>
      <c r="P30" s="235"/>
      <c r="Q30" s="235"/>
      <c r="R30" s="235"/>
      <c r="S30" s="235"/>
      <c r="T30" s="235"/>
      <c r="U30" s="235"/>
      <c r="V30" s="235"/>
      <c r="W30" s="235"/>
      <c r="X30" s="235"/>
      <c r="Y30" s="235"/>
      <c r="Z30" s="235"/>
      <c r="AA30" s="235"/>
      <c r="AB30" s="235"/>
      <c r="AC30" s="235"/>
      <c r="AD30" s="235"/>
    </row>
    <row r="31" spans="1:30" s="293" customFormat="1" ht="16" customHeight="1" x14ac:dyDescent="0.3">
      <c r="A31" s="295"/>
      <c r="B31" s="294" t="s">
        <v>89</v>
      </c>
      <c r="E31" s="294"/>
      <c r="F31" s="294"/>
      <c r="G31" s="294"/>
      <c r="I31" s="294"/>
      <c r="J31" s="294"/>
    </row>
    <row r="32" spans="1:30" s="237" customFormat="1" ht="14.25" customHeight="1" x14ac:dyDescent="0.3">
      <c r="B32" s="292" t="s">
        <v>324</v>
      </c>
      <c r="D32" s="292"/>
      <c r="E32" s="337"/>
      <c r="F32" s="337"/>
      <c r="G32" s="337"/>
      <c r="H32" s="292"/>
      <c r="I32" s="292"/>
      <c r="J32" s="292"/>
      <c r="L32" s="292"/>
      <c r="N32" s="292"/>
      <c r="P32" s="292"/>
      <c r="R32" s="292"/>
      <c r="T32" s="292"/>
      <c r="V32" s="292"/>
      <c r="X32" s="292"/>
      <c r="Z32" s="292"/>
      <c r="AB32" s="292"/>
      <c r="AD32" s="292"/>
    </row>
    <row r="33" spans="1:42" s="232" customFormat="1" ht="12.5" x14ac:dyDescent="0.25">
      <c r="B33" s="234" t="s">
        <v>464</v>
      </c>
      <c r="C33" s="234"/>
      <c r="D33" s="234"/>
      <c r="E33" s="234"/>
      <c r="F33" s="234"/>
      <c r="G33" s="234"/>
      <c r="H33" s="291"/>
      <c r="I33" s="291"/>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row>
    <row r="34" spans="1:42" ht="20.149999999999999" customHeight="1" x14ac:dyDescent="0.3">
      <c r="B34" s="271"/>
      <c r="C34" s="284"/>
      <c r="D34" s="287"/>
      <c r="E34" s="344"/>
      <c r="F34" s="344"/>
      <c r="G34" s="344"/>
      <c r="H34" s="286"/>
      <c r="I34" s="286"/>
      <c r="J34" s="285"/>
      <c r="K34" s="284"/>
    </row>
    <row r="35" spans="1:42" s="265" customFormat="1" ht="20.149999999999999" hidden="1" customHeight="1" x14ac:dyDescent="0.3">
      <c r="A35" s="269"/>
      <c r="B35" s="469" t="s">
        <v>370</v>
      </c>
      <c r="C35" s="326"/>
      <c r="D35" s="287"/>
      <c r="E35" s="336"/>
      <c r="F35" s="336"/>
      <c r="G35" s="336"/>
      <c r="H35" s="285"/>
      <c r="I35" s="285"/>
      <c r="J35" s="284"/>
      <c r="K35" s="303"/>
    </row>
    <row r="36" spans="1:42" ht="20.149999999999999" hidden="1" customHeight="1" x14ac:dyDescent="0.3">
      <c r="B36" s="349" t="s">
        <v>405</v>
      </c>
      <c r="D36" s="287"/>
      <c r="E36" s="336"/>
      <c r="F36" s="336"/>
      <c r="G36" s="336"/>
      <c r="H36" s="285"/>
      <c r="I36" s="285"/>
      <c r="J36" s="284"/>
      <c r="K36" s="303"/>
    </row>
    <row r="37" spans="1:42" ht="20.149999999999999" hidden="1" customHeight="1" x14ac:dyDescent="0.3">
      <c r="B37" s="312" t="s">
        <v>416</v>
      </c>
      <c r="D37" s="287"/>
      <c r="E37" s="336"/>
      <c r="F37" s="336"/>
      <c r="G37" s="361" t="s">
        <v>384</v>
      </c>
      <c r="H37" s="285"/>
      <c r="I37" s="285"/>
      <c r="J37" s="284"/>
      <c r="K37" s="303"/>
    </row>
    <row r="38" spans="1:42" ht="20.149999999999999" hidden="1" customHeight="1" x14ac:dyDescent="0.3">
      <c r="B38" s="312" t="s">
        <v>415</v>
      </c>
      <c r="D38" s="287"/>
      <c r="E38" s="336"/>
      <c r="F38" s="336"/>
      <c r="G38" s="349" t="s">
        <v>381</v>
      </c>
      <c r="H38" s="285"/>
      <c r="I38" s="285"/>
      <c r="J38" s="284"/>
      <c r="K38" s="303"/>
    </row>
    <row r="39" spans="1:42" ht="20.149999999999999" hidden="1" customHeight="1" x14ac:dyDescent="0.3">
      <c r="B39" s="349" t="s">
        <v>465</v>
      </c>
      <c r="D39" s="287"/>
      <c r="E39" s="336"/>
      <c r="F39" s="336"/>
      <c r="G39" s="359" t="s">
        <v>378</v>
      </c>
      <c r="H39" s="285"/>
      <c r="I39" s="285"/>
      <c r="J39" s="284"/>
      <c r="K39" s="303"/>
    </row>
    <row r="40" spans="1:42" ht="12.75" hidden="1" customHeight="1" x14ac:dyDescent="0.3">
      <c r="A40" s="280"/>
      <c r="B40" s="349" t="s">
        <v>407</v>
      </c>
      <c r="C40" s="281"/>
      <c r="D40" s="283"/>
      <c r="E40" s="335"/>
      <c r="F40" s="335"/>
      <c r="G40" s="335"/>
      <c r="H40" s="281"/>
      <c r="I40" s="281"/>
      <c r="J40" s="281"/>
      <c r="K40" s="303"/>
    </row>
    <row r="41" spans="1:42" ht="14" hidden="1" x14ac:dyDescent="0.3">
      <c r="A41" s="280"/>
      <c r="C41" s="279"/>
      <c r="D41" s="276"/>
      <c r="E41" s="332"/>
      <c r="F41" s="332"/>
      <c r="G41" s="332"/>
      <c r="H41" s="279"/>
      <c r="I41" s="279"/>
      <c r="J41" s="279"/>
    </row>
    <row r="42" spans="1:42" ht="14" x14ac:dyDescent="0.3">
      <c r="A42" s="280"/>
      <c r="B42" s="271"/>
      <c r="C42" s="279"/>
      <c r="D42" s="276"/>
      <c r="E42" s="332"/>
      <c r="F42" s="332"/>
      <c r="G42" s="332"/>
      <c r="H42" s="279"/>
      <c r="I42" s="279"/>
      <c r="J42" s="279"/>
    </row>
    <row r="43" spans="1:42" ht="13" hidden="1" x14ac:dyDescent="0.3">
      <c r="B43" s="271"/>
      <c r="C43" s="279"/>
      <c r="D43" s="276"/>
      <c r="E43" s="332"/>
      <c r="F43" s="332"/>
      <c r="G43" s="332"/>
      <c r="H43" s="279"/>
      <c r="I43" s="279"/>
      <c r="J43" s="279"/>
    </row>
    <row r="44" spans="1:42" ht="13" hidden="1" x14ac:dyDescent="0.3">
      <c r="B44" s="271"/>
      <c r="C44" s="279"/>
      <c r="D44" s="276"/>
      <c r="E44" s="332"/>
      <c r="F44" s="332"/>
      <c r="G44" s="332"/>
      <c r="H44" s="279"/>
      <c r="I44" s="279"/>
      <c r="J44" s="279"/>
    </row>
    <row r="45" spans="1:42" ht="13" hidden="1" x14ac:dyDescent="0.3">
      <c r="B45" s="271"/>
      <c r="C45" s="279"/>
      <c r="D45" s="276"/>
      <c r="E45" s="332"/>
      <c r="F45" s="332"/>
      <c r="G45" s="332"/>
      <c r="H45" s="279"/>
      <c r="I45" s="279"/>
      <c r="J45" s="279"/>
    </row>
    <row r="46" spans="1:42" ht="13" hidden="1" x14ac:dyDescent="0.3">
      <c r="B46" s="271"/>
      <c r="C46" s="275"/>
      <c r="D46" s="277"/>
      <c r="E46" s="333"/>
      <c r="F46" s="333"/>
      <c r="G46" s="333"/>
      <c r="H46" s="275"/>
      <c r="I46" s="275"/>
      <c r="J46" s="275"/>
    </row>
    <row r="47" spans="1:42" ht="13" hidden="1" x14ac:dyDescent="0.3">
      <c r="B47" s="271"/>
      <c r="C47" s="279"/>
      <c r="D47" s="278"/>
      <c r="E47" s="334"/>
      <c r="F47" s="334"/>
      <c r="G47" s="334"/>
      <c r="H47" s="279"/>
      <c r="I47" s="279"/>
      <c r="J47" s="279"/>
    </row>
    <row r="48" spans="1:42" ht="13" hidden="1" x14ac:dyDescent="0.3">
      <c r="B48" s="271"/>
      <c r="C48" s="279"/>
      <c r="D48" s="278"/>
      <c r="E48" s="334"/>
      <c r="F48" s="334"/>
      <c r="G48" s="334"/>
      <c r="H48" s="279"/>
      <c r="I48" s="279"/>
      <c r="J48" s="279"/>
    </row>
    <row r="49" spans="2:10" ht="13" hidden="1" x14ac:dyDescent="0.3">
      <c r="B49" s="271"/>
      <c r="C49" s="279"/>
      <c r="D49" s="276"/>
      <c r="E49" s="332"/>
      <c r="F49" s="332"/>
      <c r="G49" s="332"/>
      <c r="H49" s="279"/>
      <c r="I49" s="279"/>
      <c r="J49" s="279"/>
    </row>
    <row r="50" spans="2:10" ht="13" hidden="1" x14ac:dyDescent="0.3">
      <c r="B50" s="271"/>
      <c r="C50" s="279"/>
      <c r="D50" s="276"/>
      <c r="E50" s="332"/>
      <c r="F50" s="332"/>
      <c r="G50" s="332"/>
      <c r="H50" s="279"/>
      <c r="I50" s="279"/>
      <c r="J50" s="279"/>
    </row>
    <row r="51" spans="2:10" ht="13" hidden="1" x14ac:dyDescent="0.3">
      <c r="B51" s="271"/>
      <c r="C51" s="275"/>
      <c r="D51" s="276"/>
      <c r="E51" s="332"/>
      <c r="F51" s="332"/>
      <c r="G51" s="332"/>
      <c r="H51" s="275"/>
      <c r="I51" s="275"/>
      <c r="J51" s="275"/>
    </row>
    <row r="52" spans="2:10" ht="13" hidden="1" x14ac:dyDescent="0.3">
      <c r="B52" s="271"/>
      <c r="C52" s="275"/>
      <c r="D52" s="276"/>
      <c r="E52" s="332"/>
      <c r="F52" s="332"/>
      <c r="G52" s="332"/>
      <c r="H52" s="275"/>
      <c r="I52" s="275"/>
      <c r="J52" s="275"/>
    </row>
    <row r="53" spans="2:10" ht="14.25" hidden="1" customHeight="1" x14ac:dyDescent="0.3">
      <c r="B53" s="271"/>
      <c r="C53" s="275"/>
      <c r="D53" s="277"/>
      <c r="E53" s="333"/>
      <c r="F53" s="333"/>
      <c r="G53" s="333"/>
      <c r="H53" s="275"/>
      <c r="I53" s="275"/>
      <c r="J53" s="275"/>
    </row>
    <row r="54" spans="2:10" ht="15" hidden="1" customHeight="1" x14ac:dyDescent="0.3">
      <c r="B54" s="2246"/>
      <c r="C54" s="2246"/>
      <c r="D54" s="2246"/>
      <c r="E54" s="2246"/>
      <c r="F54" s="2246"/>
      <c r="G54" s="2246"/>
      <c r="H54" s="2246"/>
      <c r="I54" s="2246"/>
      <c r="J54" s="2246"/>
    </row>
    <row r="55" spans="2:10" ht="15" hidden="1" customHeight="1" x14ac:dyDescent="0.3">
      <c r="B55" s="2246"/>
      <c r="C55" s="2246"/>
      <c r="D55" s="2246"/>
      <c r="E55" s="2246"/>
      <c r="F55" s="2246"/>
      <c r="G55" s="2246"/>
      <c r="H55" s="2246"/>
      <c r="I55" s="2246"/>
      <c r="J55" s="2246"/>
    </row>
    <row r="56" spans="2:10" ht="14.25" hidden="1" customHeight="1" x14ac:dyDescent="0.3">
      <c r="B56" s="271"/>
      <c r="C56" s="275"/>
      <c r="D56" s="277"/>
      <c r="E56" s="333"/>
      <c r="F56" s="333"/>
      <c r="G56" s="333"/>
      <c r="H56" s="275"/>
      <c r="I56" s="275"/>
      <c r="J56" s="275"/>
    </row>
    <row r="57" spans="2:10" ht="14.25" hidden="1" customHeight="1" x14ac:dyDescent="0.3">
      <c r="B57" s="271"/>
      <c r="C57" s="275"/>
      <c r="D57" s="276"/>
      <c r="E57" s="332"/>
      <c r="F57" s="332"/>
      <c r="G57" s="332"/>
      <c r="H57" s="275"/>
      <c r="I57" s="275"/>
      <c r="J57" s="275"/>
    </row>
    <row r="58" spans="2:10" ht="14.25" hidden="1" customHeight="1" x14ac:dyDescent="0.3">
      <c r="B58" s="271"/>
      <c r="C58" s="275"/>
      <c r="D58" s="276"/>
      <c r="E58" s="332"/>
      <c r="F58" s="332"/>
      <c r="G58" s="332"/>
      <c r="H58" s="275"/>
      <c r="I58" s="275"/>
      <c r="J58" s="275"/>
    </row>
    <row r="59" spans="2:10" ht="14.25" hidden="1" customHeight="1" x14ac:dyDescent="0.3">
      <c r="B59" s="271"/>
      <c r="C59" s="275"/>
      <c r="D59" s="276"/>
      <c r="E59" s="332"/>
      <c r="F59" s="332"/>
      <c r="G59" s="332"/>
      <c r="H59" s="275"/>
      <c r="I59" s="275"/>
      <c r="J59" s="275"/>
    </row>
    <row r="60" spans="2:10" ht="13" hidden="1" x14ac:dyDescent="0.3">
      <c r="B60" s="271"/>
      <c r="C60" s="275"/>
      <c r="D60" s="276"/>
      <c r="E60" s="332"/>
      <c r="F60" s="332"/>
      <c r="G60" s="332"/>
      <c r="H60" s="275"/>
      <c r="I60" s="275"/>
      <c r="J60" s="275"/>
    </row>
    <row r="61" spans="2:10" ht="13" hidden="1" x14ac:dyDescent="0.3">
      <c r="B61" s="271"/>
      <c r="C61" s="275"/>
      <c r="D61" s="276"/>
      <c r="E61" s="332"/>
      <c r="F61" s="332"/>
      <c r="G61" s="332"/>
      <c r="H61" s="275"/>
      <c r="I61" s="275"/>
      <c r="J61" s="275"/>
    </row>
    <row r="62" spans="2:10" ht="13" hidden="1" x14ac:dyDescent="0.3">
      <c r="B62" s="271"/>
      <c r="D62" s="273"/>
      <c r="E62" s="330"/>
      <c r="F62" s="330"/>
      <c r="G62" s="330"/>
    </row>
    <row r="63" spans="2:10" ht="13" hidden="1" x14ac:dyDescent="0.3">
      <c r="B63" s="271"/>
      <c r="D63" s="274"/>
      <c r="E63" s="331"/>
      <c r="F63" s="331"/>
      <c r="G63" s="331"/>
    </row>
    <row r="64" spans="2:10" ht="13" hidden="1" x14ac:dyDescent="0.3">
      <c r="B64" s="271"/>
      <c r="D64" s="273"/>
      <c r="E64" s="330"/>
      <c r="F64" s="330"/>
      <c r="G64" s="330"/>
    </row>
    <row r="65" spans="2:7" ht="13" hidden="1" x14ac:dyDescent="0.3">
      <c r="B65" s="271"/>
      <c r="D65" s="272"/>
      <c r="E65" s="329"/>
      <c r="F65" s="329"/>
      <c r="G65" s="329"/>
    </row>
    <row r="66" spans="2:7" ht="13" hidden="1" x14ac:dyDescent="0.3">
      <c r="B66" s="271"/>
      <c r="D66" s="272"/>
      <c r="E66" s="329"/>
      <c r="F66" s="329"/>
      <c r="G66" s="329"/>
    </row>
    <row r="67" spans="2:7" ht="13" hidden="1" x14ac:dyDescent="0.3">
      <c r="B67" s="271"/>
      <c r="D67" s="272"/>
      <c r="E67" s="329"/>
      <c r="F67" s="329"/>
      <c r="G67" s="329"/>
    </row>
    <row r="68" spans="2:7" ht="13" hidden="1" x14ac:dyDescent="0.3">
      <c r="B68" s="271"/>
    </row>
    <row r="69" spans="2:7" ht="13" hidden="1" x14ac:dyDescent="0.3">
      <c r="B69" s="271"/>
    </row>
    <row r="70" spans="2:7" ht="13" hidden="1" x14ac:dyDescent="0.3">
      <c r="B70" s="271"/>
    </row>
    <row r="71" spans="2:7" ht="13" hidden="1" x14ac:dyDescent="0.3">
      <c r="B71" s="271"/>
    </row>
    <row r="72" spans="2:7" ht="13" hidden="1" x14ac:dyDescent="0.3">
      <c r="B72" s="271"/>
    </row>
    <row r="73" spans="2:7" ht="13" hidden="1" x14ac:dyDescent="0.3">
      <c r="B73" s="271"/>
    </row>
    <row r="74" spans="2:7" ht="13" hidden="1" x14ac:dyDescent="0.3">
      <c r="B74" s="271"/>
    </row>
    <row r="75" spans="2:7" ht="13" hidden="1" x14ac:dyDescent="0.3">
      <c r="B75" s="271"/>
    </row>
    <row r="76" spans="2:7" ht="13" hidden="1" x14ac:dyDescent="0.3">
      <c r="B76" s="271"/>
    </row>
    <row r="77" spans="2:7" ht="13" hidden="1" x14ac:dyDescent="0.3">
      <c r="B77" s="271"/>
    </row>
    <row r="78" spans="2:7" ht="13" hidden="1" x14ac:dyDescent="0.3">
      <c r="B78" s="271"/>
    </row>
    <row r="79" spans="2:7" ht="13" hidden="1" x14ac:dyDescent="0.3">
      <c r="B79" s="271"/>
    </row>
    <row r="80" spans="2:7" ht="13" hidden="1" x14ac:dyDescent="0.3">
      <c r="B80" s="271"/>
    </row>
    <row r="81" spans="2:2" ht="13" hidden="1" x14ac:dyDescent="0.3">
      <c r="B81" s="271"/>
    </row>
    <row r="82" spans="2:2" ht="13" hidden="1" x14ac:dyDescent="0.3"/>
    <row r="83" spans="2:2" ht="13" hidden="1" x14ac:dyDescent="0.3"/>
    <row r="84" spans="2:2" ht="13" hidden="1" x14ac:dyDescent="0.3"/>
    <row r="85" spans="2:2" ht="13" hidden="1" x14ac:dyDescent="0.3"/>
    <row r="86" spans="2:2" ht="13" hidden="1" x14ac:dyDescent="0.3"/>
    <row r="87" spans="2:2" ht="13" hidden="1" x14ac:dyDescent="0.3"/>
    <row r="88" spans="2:2" ht="13" hidden="1" x14ac:dyDescent="0.3"/>
    <row r="89" spans="2:2" ht="13" x14ac:dyDescent="0.3"/>
    <row r="90" spans="2:2" ht="13" x14ac:dyDescent="0.3"/>
    <row r="91" spans="2:2" ht="13" x14ac:dyDescent="0.3"/>
  </sheetData>
  <sheetProtection formatCells="0" formatColumns="0" formatRows="0" insertRows="0" insertHyperlinks="0" deleteRows="0"/>
  <mergeCells count="44">
    <mergeCell ref="B8:C8"/>
    <mergeCell ref="D8:G8"/>
    <mergeCell ref="B9:C9"/>
    <mergeCell ref="D9:G9"/>
    <mergeCell ref="B11:C11"/>
    <mergeCell ref="E11:G11"/>
    <mergeCell ref="B12:C14"/>
    <mergeCell ref="G12:G14"/>
    <mergeCell ref="H12:H14"/>
    <mergeCell ref="I12:I14"/>
    <mergeCell ref="J12:J14"/>
    <mergeCell ref="D13:D14"/>
    <mergeCell ref="I18:I20"/>
    <mergeCell ref="J18:J20"/>
    <mergeCell ref="D19:D20"/>
    <mergeCell ref="B15:C17"/>
    <mergeCell ref="G15:G17"/>
    <mergeCell ref="H15:H17"/>
    <mergeCell ref="I15:I17"/>
    <mergeCell ref="J15:J17"/>
    <mergeCell ref="D16:D17"/>
    <mergeCell ref="C21:C23"/>
    <mergeCell ref="D21:D23"/>
    <mergeCell ref="G21:G23"/>
    <mergeCell ref="H21:H23"/>
    <mergeCell ref="B18:C20"/>
    <mergeCell ref="G18:G20"/>
    <mergeCell ref="H18:H20"/>
    <mergeCell ref="J27:J29"/>
    <mergeCell ref="B54:J55"/>
    <mergeCell ref="J21:J23"/>
    <mergeCell ref="C24:C26"/>
    <mergeCell ref="D24:D26"/>
    <mergeCell ref="G24:G26"/>
    <mergeCell ref="H24:H26"/>
    <mergeCell ref="I24:I26"/>
    <mergeCell ref="J24:J26"/>
    <mergeCell ref="I21:I23"/>
    <mergeCell ref="C27:C29"/>
    <mergeCell ref="D27:D29"/>
    <mergeCell ref="G27:G29"/>
    <mergeCell ref="H27:H29"/>
    <mergeCell ref="I27:I29"/>
    <mergeCell ref="B21:B29"/>
  </mergeCells>
  <dataValidations count="2">
    <dataValidation type="list" allowBlank="1" showErrorMessage="1" sqref="F12:F29">
      <formula1>$G$37:$G$39</formula1>
    </dataValidation>
    <dataValidation type="list" allowBlank="1" showInputMessage="1" showErrorMessage="1" sqref="D12 D18 D15">
      <formula1>$B$35:$B$40</formula1>
    </dataValidation>
  </dataValidations>
  <pageMargins left="0.70866141732283472" right="0.70866141732283472" top="0.74803149606299213" bottom="0.74803149606299213" header="0.31496062992125984" footer="0.31496062992125984"/>
  <pageSetup paperSize="8" scale="55" orientation="landscape" cellComments="asDisplayed" r:id="rId1"/>
  <headerFooter>
    <oddHeader>&amp;LFSB NBFI montoring exercise&amp;RConfidential when completed</oddHeader>
    <oddFooter>&amp;C&amp;P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fitToPage="1"/>
  </sheetPr>
  <dimension ref="A1:F106"/>
  <sheetViews>
    <sheetView showGridLines="0" topLeftCell="A73" zoomScale="90" zoomScaleNormal="90" workbookViewId="0">
      <selection activeCell="E70" sqref="E70"/>
    </sheetView>
  </sheetViews>
  <sheetFormatPr defaultColWidth="0" defaultRowHeight="14" zeroHeight="1" x14ac:dyDescent="0.3"/>
  <cols>
    <col min="1" max="1" width="9" customWidth="1"/>
    <col min="2" max="2" width="21.33203125" customWidth="1"/>
    <col min="3" max="3" width="4.33203125" style="552" customWidth="1"/>
    <col min="4" max="4" width="15.5" style="1120" customWidth="1"/>
    <col min="5" max="5" width="77.33203125" style="1104" customWidth="1"/>
    <col min="6" max="6" width="9" customWidth="1"/>
    <col min="7" max="16384" width="9" hidden="1"/>
  </cols>
  <sheetData>
    <row r="1" spans="2:5" x14ac:dyDescent="0.3"/>
    <row r="2" spans="2:5" s="997" customFormat="1" x14ac:dyDescent="0.3">
      <c r="B2" s="997" t="s">
        <v>986</v>
      </c>
      <c r="C2" s="552"/>
      <c r="D2" s="1120"/>
      <c r="E2" s="1104"/>
    </row>
    <row r="3" spans="2:5" s="997" customFormat="1" x14ac:dyDescent="0.3">
      <c r="C3" s="552"/>
      <c r="D3" s="1120"/>
      <c r="E3" s="1104"/>
    </row>
    <row r="4" spans="2:5" s="997" customFormat="1" x14ac:dyDescent="0.3">
      <c r="C4" s="552"/>
      <c r="D4" s="1121" t="s">
        <v>982</v>
      </c>
      <c r="E4" s="1105" t="s">
        <v>983</v>
      </c>
    </row>
    <row r="5" spans="2:5" s="997" customFormat="1" x14ac:dyDescent="0.3">
      <c r="C5" s="552"/>
      <c r="D5" s="1120"/>
      <c r="E5" s="1104"/>
    </row>
    <row r="6" spans="2:5" ht="45.5" thickBot="1" x14ac:dyDescent="0.35">
      <c r="B6" s="1090" t="s">
        <v>919</v>
      </c>
      <c r="E6" s="1106"/>
    </row>
    <row r="7" spans="2:5" ht="15.5" thickBot="1" x14ac:dyDescent="0.35">
      <c r="C7" s="1114"/>
      <c r="D7" s="1093" t="s">
        <v>920</v>
      </c>
      <c r="E7" s="1107" t="s">
        <v>921</v>
      </c>
    </row>
    <row r="8" spans="2:5" ht="15.5" x14ac:dyDescent="0.3">
      <c r="C8" s="2306" t="s">
        <v>922</v>
      </c>
      <c r="D8" s="2308" t="s">
        <v>923</v>
      </c>
      <c r="E8" s="1097" t="s">
        <v>924</v>
      </c>
    </row>
    <row r="9" spans="2:5" ht="77.5" x14ac:dyDescent="0.3">
      <c r="C9" s="2296"/>
      <c r="D9" s="2309"/>
      <c r="E9" s="1108" t="s">
        <v>925</v>
      </c>
    </row>
    <row r="10" spans="2:5" ht="46.5" x14ac:dyDescent="0.3">
      <c r="C10" s="2296"/>
      <c r="D10" s="2309"/>
      <c r="E10" s="1108" t="s">
        <v>926</v>
      </c>
    </row>
    <row r="11" spans="2:5" ht="62" x14ac:dyDescent="0.3">
      <c r="C11" s="2296"/>
      <c r="D11" s="2309"/>
      <c r="E11" s="1108" t="s">
        <v>927</v>
      </c>
    </row>
    <row r="12" spans="2:5" ht="46.5" x14ac:dyDescent="0.3">
      <c r="B12" s="1101"/>
      <c r="C12" s="2307"/>
      <c r="D12" s="2309"/>
      <c r="E12" s="1108" t="s">
        <v>928</v>
      </c>
    </row>
    <row r="13" spans="2:5" ht="77.5" x14ac:dyDescent="0.3">
      <c r="B13" s="1101"/>
      <c r="C13" s="2307"/>
      <c r="D13" s="2309"/>
      <c r="E13" s="1108" t="s">
        <v>929</v>
      </c>
    </row>
    <row r="14" spans="2:5" ht="46.5" x14ac:dyDescent="0.3">
      <c r="C14" s="2296"/>
      <c r="D14" s="2309"/>
      <c r="E14" s="1108" t="s">
        <v>930</v>
      </c>
    </row>
    <row r="15" spans="2:5" ht="31" x14ac:dyDescent="0.3">
      <c r="C15" s="2296"/>
      <c r="D15" s="2309"/>
      <c r="E15" s="1108" t="s">
        <v>931</v>
      </c>
    </row>
    <row r="16" spans="2:5" ht="31" x14ac:dyDescent="0.3">
      <c r="C16" s="2296"/>
      <c r="D16" s="2309"/>
      <c r="E16" s="1108" t="s">
        <v>932</v>
      </c>
    </row>
    <row r="17" spans="3:5" s="997" customFormat="1" ht="31.5" thickBot="1" x14ac:dyDescent="0.35">
      <c r="C17" s="1123"/>
      <c r="D17" s="1124"/>
      <c r="E17" s="1109" t="s">
        <v>1035</v>
      </c>
    </row>
    <row r="18" spans="3:5" ht="77.5" x14ac:dyDescent="0.3">
      <c r="C18" s="2299" t="s">
        <v>933</v>
      </c>
      <c r="D18" s="2310" t="s">
        <v>987</v>
      </c>
      <c r="E18" s="1099" t="s">
        <v>934</v>
      </c>
    </row>
    <row r="19" spans="3:5" ht="31" x14ac:dyDescent="0.3">
      <c r="C19" s="2300"/>
      <c r="D19" s="2311"/>
      <c r="E19" s="1099" t="s">
        <v>935</v>
      </c>
    </row>
    <row r="20" spans="3:5" ht="31" x14ac:dyDescent="0.3">
      <c r="C20" s="2300"/>
      <c r="D20" s="2311"/>
      <c r="E20" s="1128" t="s">
        <v>931</v>
      </c>
    </row>
    <row r="21" spans="3:5" s="997" customFormat="1" ht="31.5" thickBot="1" x14ac:dyDescent="0.35">
      <c r="C21" s="1126"/>
      <c r="D21" s="1127"/>
      <c r="E21" s="1128" t="s">
        <v>1036</v>
      </c>
    </row>
    <row r="22" spans="3:5" ht="31.5" customHeight="1" x14ac:dyDescent="0.3">
      <c r="C22" s="2295" t="s">
        <v>936</v>
      </c>
      <c r="D22" s="2312" t="s">
        <v>988</v>
      </c>
      <c r="E22" s="1125" t="s">
        <v>937</v>
      </c>
    </row>
    <row r="23" spans="3:5" ht="31.5" thickBot="1" x14ac:dyDescent="0.35">
      <c r="C23" s="2297"/>
      <c r="D23" s="2313"/>
      <c r="E23" s="1109" t="s">
        <v>1037</v>
      </c>
    </row>
    <row r="24" spans="3:5" ht="62" x14ac:dyDescent="0.3">
      <c r="C24" s="2299" t="s">
        <v>938</v>
      </c>
      <c r="D24" s="2302" t="s">
        <v>939</v>
      </c>
      <c r="E24" s="1099" t="s">
        <v>940</v>
      </c>
    </row>
    <row r="25" spans="3:5" ht="78" thickBot="1" x14ac:dyDescent="0.35">
      <c r="C25" s="2301"/>
      <c r="D25" s="2304"/>
      <c r="E25" s="1100" t="s">
        <v>941</v>
      </c>
    </row>
    <row r="26" spans="3:5" ht="62" x14ac:dyDescent="0.3">
      <c r="C26" s="2295" t="s">
        <v>942</v>
      </c>
      <c r="D26" s="2293" t="s">
        <v>943</v>
      </c>
      <c r="E26" s="1097" t="s">
        <v>940</v>
      </c>
    </row>
    <row r="27" spans="3:5" ht="31" x14ac:dyDescent="0.3">
      <c r="C27" s="2296"/>
      <c r="D27" s="2298"/>
      <c r="E27" s="1097" t="s">
        <v>944</v>
      </c>
    </row>
    <row r="28" spans="3:5" ht="47" thickBot="1" x14ac:dyDescent="0.35">
      <c r="C28" s="2297"/>
      <c r="D28" s="2294"/>
      <c r="E28" s="1098" t="s">
        <v>945</v>
      </c>
    </row>
    <row r="29" spans="3:5" ht="46.5" x14ac:dyDescent="0.3">
      <c r="C29" s="2299" t="s">
        <v>946</v>
      </c>
      <c r="D29" s="2302" t="s">
        <v>947</v>
      </c>
      <c r="E29" s="1099" t="s">
        <v>1767</v>
      </c>
    </row>
    <row r="30" spans="3:5" ht="31" x14ac:dyDescent="0.3">
      <c r="C30" s="2300"/>
      <c r="D30" s="2303"/>
      <c r="E30" s="1099" t="s">
        <v>948</v>
      </c>
    </row>
    <row r="31" spans="3:5" ht="31.5" thickBot="1" x14ac:dyDescent="0.35">
      <c r="C31" s="2301"/>
      <c r="D31" s="2304"/>
      <c r="E31" s="1100" t="s">
        <v>949</v>
      </c>
    </row>
    <row r="32" spans="3:5" ht="47.25" customHeight="1" x14ac:dyDescent="0.3">
      <c r="C32" s="2295" t="s">
        <v>950</v>
      </c>
      <c r="D32" s="2293" t="s">
        <v>984</v>
      </c>
      <c r="E32" s="2273" t="s">
        <v>951</v>
      </c>
    </row>
    <row r="33" spans="2:5" ht="14.5" thickBot="1" x14ac:dyDescent="0.35">
      <c r="C33" s="2297"/>
      <c r="D33" s="2294"/>
      <c r="E33" s="2274"/>
    </row>
    <row r="34" spans="2:5" s="997" customFormat="1" ht="15.75" customHeight="1" x14ac:dyDescent="0.3">
      <c r="C34" s="2299" t="s">
        <v>962</v>
      </c>
      <c r="D34" s="2302" t="s">
        <v>1536</v>
      </c>
      <c r="E34" s="2277" t="s">
        <v>1537</v>
      </c>
    </row>
    <row r="35" spans="2:5" x14ac:dyDescent="0.3">
      <c r="C35" s="2300"/>
      <c r="D35" s="2303"/>
      <c r="E35" s="2305"/>
    </row>
    <row r="36" spans="2:5" ht="14.5" thickBot="1" x14ac:dyDescent="0.35">
      <c r="C36" s="2301"/>
      <c r="D36" s="2304"/>
      <c r="E36" s="2278"/>
    </row>
    <row r="37" spans="2:5" s="997" customFormat="1" ht="15.5" x14ac:dyDescent="0.3">
      <c r="C37" s="1444"/>
      <c r="D37" s="1445"/>
      <c r="E37" s="1446"/>
    </row>
    <row r="38" spans="2:5" ht="42.75" customHeight="1" thickBot="1" x14ac:dyDescent="0.35">
      <c r="B38" s="1090" t="s">
        <v>952</v>
      </c>
      <c r="C38" s="1119"/>
      <c r="D38" s="1122" t="s">
        <v>1538</v>
      </c>
      <c r="E38" s="1091"/>
    </row>
    <row r="39" spans="2:5" ht="15.5" thickBot="1" x14ac:dyDescent="0.35">
      <c r="C39" s="1114"/>
      <c r="D39" s="1093" t="s">
        <v>920</v>
      </c>
      <c r="E39" s="1107" t="s">
        <v>921</v>
      </c>
    </row>
    <row r="40" spans="2:5" ht="31.5" thickBot="1" x14ac:dyDescent="0.35">
      <c r="C40" s="1115" t="s">
        <v>922</v>
      </c>
      <c r="D40" s="1112" t="s">
        <v>953</v>
      </c>
      <c r="E40" s="1098" t="s">
        <v>954</v>
      </c>
    </row>
    <row r="41" spans="2:5" ht="31.5" thickBot="1" x14ac:dyDescent="0.35">
      <c r="C41" s="1116" t="s">
        <v>933</v>
      </c>
      <c r="D41" s="1113" t="s">
        <v>955</v>
      </c>
      <c r="E41" s="1100" t="s">
        <v>956</v>
      </c>
    </row>
    <row r="42" spans="2:5" ht="15.5" x14ac:dyDescent="0.3">
      <c r="C42" s="1119"/>
      <c r="D42" s="1122"/>
      <c r="E42" s="1091"/>
    </row>
    <row r="43" spans="2:5" s="997" customFormat="1" ht="15.5" x14ac:dyDescent="0.3">
      <c r="C43" s="1119"/>
      <c r="D43" s="1122"/>
      <c r="E43" s="1091"/>
    </row>
    <row r="44" spans="2:5" ht="30.5" thickBot="1" x14ac:dyDescent="0.35">
      <c r="B44" s="1090" t="s">
        <v>957</v>
      </c>
      <c r="C44" s="1119"/>
      <c r="D44" s="1122"/>
      <c r="E44" s="1091"/>
    </row>
    <row r="45" spans="2:5" ht="16" thickBot="1" x14ac:dyDescent="0.35">
      <c r="B45" s="1090"/>
      <c r="C45" s="1092"/>
      <c r="D45" s="1093" t="s">
        <v>958</v>
      </c>
      <c r="E45" s="1107" t="s">
        <v>921</v>
      </c>
    </row>
    <row r="46" spans="2:5" ht="33.75" customHeight="1" x14ac:dyDescent="0.3">
      <c r="C46" s="2286" t="s">
        <v>922</v>
      </c>
      <c r="D46" s="2283" t="s">
        <v>51</v>
      </c>
      <c r="E46" s="1110" t="s">
        <v>1011</v>
      </c>
    </row>
    <row r="47" spans="2:5" ht="15.5" x14ac:dyDescent="0.3">
      <c r="C47" s="2289"/>
      <c r="D47" s="2290"/>
      <c r="E47" s="1097" t="s">
        <v>1012</v>
      </c>
    </row>
    <row r="48" spans="2:5" ht="16" thickBot="1" x14ac:dyDescent="0.35">
      <c r="C48" s="2280"/>
      <c r="D48" s="2282"/>
      <c r="E48" s="1098" t="s">
        <v>1013</v>
      </c>
    </row>
    <row r="49" spans="3:5" ht="31.5" thickBot="1" x14ac:dyDescent="0.35">
      <c r="C49" s="1117" t="s">
        <v>933</v>
      </c>
      <c r="D49" s="1094" t="s">
        <v>959</v>
      </c>
      <c r="E49" s="1100" t="s">
        <v>1014</v>
      </c>
    </row>
    <row r="50" spans="3:5" ht="16" thickBot="1" x14ac:dyDescent="0.35">
      <c r="C50" s="1118" t="s">
        <v>936</v>
      </c>
      <c r="D50" s="1095" t="s">
        <v>960</v>
      </c>
      <c r="E50" s="1098" t="s">
        <v>1015</v>
      </c>
    </row>
    <row r="51" spans="3:5" ht="16.5" customHeight="1" x14ac:dyDescent="0.3">
      <c r="C51" s="2275" t="s">
        <v>938</v>
      </c>
      <c r="D51" s="2284" t="s">
        <v>961</v>
      </c>
      <c r="E51" s="1099" t="s">
        <v>1016</v>
      </c>
    </row>
    <row r="52" spans="3:5" ht="16" thickBot="1" x14ac:dyDescent="0.35">
      <c r="C52" s="2276"/>
      <c r="D52" s="2285"/>
      <c r="E52" s="1100" t="s">
        <v>1017</v>
      </c>
    </row>
    <row r="53" spans="3:5" ht="31.5" customHeight="1" x14ac:dyDescent="0.3">
      <c r="C53" s="2279" t="s">
        <v>942</v>
      </c>
      <c r="D53" s="2281" t="s">
        <v>981</v>
      </c>
      <c r="E53" s="1097" t="s">
        <v>1018</v>
      </c>
    </row>
    <row r="54" spans="3:5" ht="46.5" x14ac:dyDescent="0.3">
      <c r="C54" s="2289"/>
      <c r="D54" s="2290"/>
      <c r="E54" s="1097" t="s">
        <v>1019</v>
      </c>
    </row>
    <row r="55" spans="3:5" ht="15.5" x14ac:dyDescent="0.3">
      <c r="C55" s="2289"/>
      <c r="D55" s="2290"/>
      <c r="E55" s="1097" t="s">
        <v>1020</v>
      </c>
    </row>
    <row r="56" spans="3:5" ht="16" thickBot="1" x14ac:dyDescent="0.35">
      <c r="C56" s="2280"/>
      <c r="D56" s="2282"/>
      <c r="E56" s="1098" t="s">
        <v>1021</v>
      </c>
    </row>
    <row r="57" spans="3:5" ht="31.5" customHeight="1" x14ac:dyDescent="0.3">
      <c r="C57" s="2275" t="s">
        <v>946</v>
      </c>
      <c r="D57" s="2284" t="s">
        <v>980</v>
      </c>
      <c r="E57" s="1099" t="s">
        <v>1022</v>
      </c>
    </row>
    <row r="58" spans="3:5" ht="15.5" x14ac:dyDescent="0.3">
      <c r="C58" s="2291"/>
      <c r="D58" s="2292"/>
      <c r="E58" s="1099" t="s">
        <v>1023</v>
      </c>
    </row>
    <row r="59" spans="3:5" ht="15.5" x14ac:dyDescent="0.3">
      <c r="C59" s="2291"/>
      <c r="D59" s="2292"/>
      <c r="E59" s="1099" t="s">
        <v>1024</v>
      </c>
    </row>
    <row r="60" spans="3:5" ht="16" thickBot="1" x14ac:dyDescent="0.35">
      <c r="C60" s="2276"/>
      <c r="D60" s="2285"/>
      <c r="E60" s="1100" t="s">
        <v>1025</v>
      </c>
    </row>
    <row r="61" spans="3:5" ht="31.5" customHeight="1" x14ac:dyDescent="0.3">
      <c r="C61" s="2279" t="s">
        <v>950</v>
      </c>
      <c r="D61" s="2281" t="s">
        <v>979</v>
      </c>
      <c r="E61" s="1097" t="s">
        <v>1026</v>
      </c>
    </row>
    <row r="62" spans="3:5" ht="31" x14ac:dyDescent="0.3">
      <c r="C62" s="2289"/>
      <c r="D62" s="2290"/>
      <c r="E62" s="1097" t="s">
        <v>1027</v>
      </c>
    </row>
    <row r="63" spans="3:5" ht="15.5" x14ac:dyDescent="0.3">
      <c r="C63" s="2289"/>
      <c r="D63" s="2290"/>
      <c r="E63" s="1097" t="s">
        <v>1028</v>
      </c>
    </row>
    <row r="64" spans="3:5" ht="16" thickBot="1" x14ac:dyDescent="0.35">
      <c r="C64" s="2280"/>
      <c r="D64" s="2282"/>
      <c r="E64" s="1098" t="s">
        <v>1029</v>
      </c>
    </row>
    <row r="65" spans="2:5" ht="124" x14ac:dyDescent="0.3">
      <c r="C65" s="2275" t="s">
        <v>962</v>
      </c>
      <c r="D65" s="2284" t="s">
        <v>963</v>
      </c>
      <c r="E65" s="1111" t="s">
        <v>1034</v>
      </c>
    </row>
    <row r="66" spans="2:5" ht="31.5" thickBot="1" x14ac:dyDescent="0.35">
      <c r="C66" s="2276"/>
      <c r="D66" s="2285"/>
      <c r="E66" s="1102" t="s">
        <v>1030</v>
      </c>
    </row>
    <row r="67" spans="2:5" ht="15.5" x14ac:dyDescent="0.3">
      <c r="C67" s="2279" t="s">
        <v>964</v>
      </c>
      <c r="D67" s="2281" t="s">
        <v>965</v>
      </c>
      <c r="E67" s="1103" t="s">
        <v>1031</v>
      </c>
    </row>
    <row r="68" spans="2:5" ht="124.5" thickBot="1" x14ac:dyDescent="0.35">
      <c r="C68" s="2280"/>
      <c r="D68" s="2282"/>
      <c r="E68" s="1109" t="s">
        <v>1032</v>
      </c>
    </row>
    <row r="69" spans="2:5" ht="16" thickBot="1" x14ac:dyDescent="0.35">
      <c r="C69" s="1117" t="s">
        <v>966</v>
      </c>
      <c r="D69" s="1094" t="s">
        <v>519</v>
      </c>
      <c r="E69" s="1100" t="s">
        <v>1033</v>
      </c>
    </row>
    <row r="70" spans="2:5" ht="108.5" x14ac:dyDescent="0.3">
      <c r="C70" s="2279" t="s">
        <v>1661</v>
      </c>
      <c r="D70" s="2287" t="s">
        <v>1660</v>
      </c>
      <c r="E70" s="1103" t="s">
        <v>1801</v>
      </c>
    </row>
    <row r="71" spans="2:5" ht="16" thickBot="1" x14ac:dyDescent="0.35">
      <c r="C71" s="2280"/>
      <c r="D71" s="2288"/>
      <c r="E71" s="1109"/>
    </row>
    <row r="72" spans="2:5" s="1623" customFormat="1" ht="163.5" customHeight="1" thickBot="1" x14ac:dyDescent="0.35">
      <c r="C72" s="1740" t="s">
        <v>1773</v>
      </c>
      <c r="D72" s="1793" t="s">
        <v>1798</v>
      </c>
      <c r="E72" s="1741" t="s">
        <v>1774</v>
      </c>
    </row>
    <row r="73" spans="2:5" ht="30.5" thickBot="1" x14ac:dyDescent="0.35">
      <c r="B73" s="1090" t="s">
        <v>967</v>
      </c>
      <c r="C73" s="1119"/>
      <c r="D73" s="1122"/>
      <c r="E73" s="1091"/>
    </row>
    <row r="74" spans="2:5" ht="16" thickBot="1" x14ac:dyDescent="0.35">
      <c r="C74" s="1092"/>
      <c r="D74" s="1093" t="s">
        <v>958</v>
      </c>
      <c r="E74" s="1107" t="s">
        <v>921</v>
      </c>
    </row>
    <row r="75" spans="2:5" ht="15.5" x14ac:dyDescent="0.3">
      <c r="C75" s="2286" t="s">
        <v>922</v>
      </c>
      <c r="D75" s="2283" t="s">
        <v>976</v>
      </c>
      <c r="E75" s="1097" t="s">
        <v>999</v>
      </c>
    </row>
    <row r="76" spans="2:5" ht="33.75" customHeight="1" thickBot="1" x14ac:dyDescent="0.35">
      <c r="C76" s="2280"/>
      <c r="D76" s="2282"/>
      <c r="E76" s="1098" t="s">
        <v>1000</v>
      </c>
    </row>
    <row r="77" spans="2:5" ht="15.5" x14ac:dyDescent="0.3">
      <c r="C77" s="2275" t="s">
        <v>933</v>
      </c>
      <c r="D77" s="2284" t="s">
        <v>975</v>
      </c>
      <c r="E77" s="1099" t="s">
        <v>1001</v>
      </c>
    </row>
    <row r="78" spans="2:5" ht="36" customHeight="1" thickBot="1" x14ac:dyDescent="0.35">
      <c r="C78" s="2276"/>
      <c r="D78" s="2285"/>
      <c r="E78" s="1100" t="s">
        <v>1002</v>
      </c>
    </row>
    <row r="79" spans="2:5" ht="15.5" x14ac:dyDescent="0.3">
      <c r="C79" s="2279" t="s">
        <v>936</v>
      </c>
      <c r="D79" s="2281" t="s">
        <v>977</v>
      </c>
      <c r="E79" s="1097" t="s">
        <v>1003</v>
      </c>
    </row>
    <row r="80" spans="2:5" ht="15.5" x14ac:dyDescent="0.3">
      <c r="C80" s="2289"/>
      <c r="D80" s="2290"/>
      <c r="E80" s="1097" t="s">
        <v>1004</v>
      </c>
    </row>
    <row r="81" spans="2:5" ht="23.25" customHeight="1" thickBot="1" x14ac:dyDescent="0.35">
      <c r="C81" s="2280"/>
      <c r="D81" s="2282"/>
      <c r="E81" s="1098" t="s">
        <v>1005</v>
      </c>
    </row>
    <row r="82" spans="2:5" ht="30.5" thickBot="1" x14ac:dyDescent="0.35">
      <c r="C82" s="1117" t="s">
        <v>938</v>
      </c>
      <c r="D82" s="1094" t="s">
        <v>968</v>
      </c>
      <c r="E82" s="1100" t="s">
        <v>1006</v>
      </c>
    </row>
    <row r="83" spans="2:5" ht="47.25" customHeight="1" x14ac:dyDescent="0.3">
      <c r="C83" s="2279" t="s">
        <v>942</v>
      </c>
      <c r="D83" s="2281" t="s">
        <v>974</v>
      </c>
      <c r="E83" s="2273" t="s">
        <v>1007</v>
      </c>
    </row>
    <row r="84" spans="2:5" ht="14.5" thickBot="1" x14ac:dyDescent="0.35">
      <c r="C84" s="2280"/>
      <c r="D84" s="2282"/>
      <c r="E84" s="2274"/>
    </row>
    <row r="85" spans="2:5" ht="31.5" customHeight="1" x14ac:dyDescent="0.3">
      <c r="C85" s="2275" t="s">
        <v>946</v>
      </c>
      <c r="D85" s="2284" t="s">
        <v>973</v>
      </c>
      <c r="E85" s="2277" t="s">
        <v>1008</v>
      </c>
    </row>
    <row r="86" spans="2:5" ht="15" customHeight="1" thickBot="1" x14ac:dyDescent="0.35">
      <c r="C86" s="2276"/>
      <c r="D86" s="2285"/>
      <c r="E86" s="2278"/>
    </row>
    <row r="87" spans="2:5" ht="47.25" customHeight="1" x14ac:dyDescent="0.3">
      <c r="C87" s="2279" t="s">
        <v>950</v>
      </c>
      <c r="D87" s="2281" t="s">
        <v>978</v>
      </c>
      <c r="E87" s="1097" t="s">
        <v>1009</v>
      </c>
    </row>
    <row r="88" spans="2:5" ht="16" thickBot="1" x14ac:dyDescent="0.35">
      <c r="C88" s="2280"/>
      <c r="D88" s="2282"/>
      <c r="E88" s="1098" t="s">
        <v>1010</v>
      </c>
    </row>
    <row r="89" spans="2:5" ht="31.5" thickBot="1" x14ac:dyDescent="0.35">
      <c r="C89" s="1117" t="s">
        <v>962</v>
      </c>
      <c r="D89" s="1094" t="s">
        <v>969</v>
      </c>
      <c r="E89" s="1100" t="s">
        <v>998</v>
      </c>
    </row>
    <row r="90" spans="2:5" ht="16.5" customHeight="1" x14ac:dyDescent="0.3">
      <c r="C90" s="2279" t="s">
        <v>964</v>
      </c>
      <c r="D90" s="2281" t="s">
        <v>517</v>
      </c>
      <c r="E90" s="1097" t="s">
        <v>997</v>
      </c>
    </row>
    <row r="91" spans="2:5" ht="16" thickBot="1" x14ac:dyDescent="0.35">
      <c r="C91" s="2280"/>
      <c r="D91" s="2282"/>
      <c r="E91" s="1098" t="s">
        <v>996</v>
      </c>
    </row>
    <row r="92" spans="2:5" ht="16" thickBot="1" x14ac:dyDescent="0.35">
      <c r="C92" s="1117" t="s">
        <v>966</v>
      </c>
      <c r="D92" s="1094" t="s">
        <v>518</v>
      </c>
      <c r="E92" s="1100" t="s">
        <v>995</v>
      </c>
    </row>
    <row r="93" spans="2:5" ht="15.5" x14ac:dyDescent="0.3">
      <c r="C93" s="1119"/>
      <c r="D93" s="1122"/>
      <c r="E93" s="1091"/>
    </row>
    <row r="94" spans="2:5" ht="15.5" x14ac:dyDescent="0.3">
      <c r="C94" s="1119"/>
      <c r="D94" s="1122"/>
      <c r="E94" s="1091"/>
    </row>
    <row r="95" spans="2:5" ht="30.5" thickBot="1" x14ac:dyDescent="0.35">
      <c r="B95" s="1090" t="s">
        <v>970</v>
      </c>
      <c r="C95" s="1119"/>
      <c r="D95" s="1122"/>
      <c r="E95" s="1091"/>
    </row>
    <row r="96" spans="2:5" ht="16" thickBot="1" x14ac:dyDescent="0.35">
      <c r="C96" s="1092"/>
      <c r="D96" s="1093" t="s">
        <v>958</v>
      </c>
      <c r="E96" s="1096" t="s">
        <v>921</v>
      </c>
    </row>
    <row r="97" spans="3:5" ht="47" thickBot="1" x14ac:dyDescent="0.35">
      <c r="C97" s="1118" t="s">
        <v>922</v>
      </c>
      <c r="D97" s="1095" t="s">
        <v>50</v>
      </c>
      <c r="E97" s="1098" t="s">
        <v>989</v>
      </c>
    </row>
    <row r="98" spans="3:5" ht="46" thickBot="1" x14ac:dyDescent="0.35">
      <c r="C98" s="1117" t="s">
        <v>933</v>
      </c>
      <c r="D98" s="1094" t="s">
        <v>985</v>
      </c>
      <c r="E98" s="1100" t="s">
        <v>990</v>
      </c>
    </row>
    <row r="99" spans="3:5" ht="31" x14ac:dyDescent="0.3">
      <c r="C99" s="2279" t="s">
        <v>936</v>
      </c>
      <c r="D99" s="2281" t="s">
        <v>971</v>
      </c>
      <c r="E99" s="1097" t="s">
        <v>992</v>
      </c>
    </row>
    <row r="100" spans="3:5" ht="47" thickBot="1" x14ac:dyDescent="0.35">
      <c r="C100" s="2280"/>
      <c r="D100" s="2282"/>
      <c r="E100" s="1098" t="s">
        <v>993</v>
      </c>
    </row>
    <row r="101" spans="3:5" ht="93" x14ac:dyDescent="0.3">
      <c r="C101" s="2275" t="s">
        <v>938</v>
      </c>
      <c r="D101" s="2284" t="s">
        <v>972</v>
      </c>
      <c r="E101" s="1099" t="s">
        <v>991</v>
      </c>
    </row>
    <row r="102" spans="3:5" ht="47" thickBot="1" x14ac:dyDescent="0.35">
      <c r="C102" s="2276"/>
      <c r="D102" s="2285"/>
      <c r="E102" s="1100" t="s">
        <v>994</v>
      </c>
    </row>
    <row r="103" spans="3:5" x14ac:dyDescent="0.3"/>
    <row r="104" spans="3:5" x14ac:dyDescent="0.3"/>
    <row r="105" spans="3:5" hidden="1" x14ac:dyDescent="0.3"/>
    <row r="106" spans="3:5" hidden="1" x14ac:dyDescent="0.3"/>
  </sheetData>
  <sheetProtection algorithmName="SHA-512" hashValue="3Z6guIoDk/VqSMoyJ//kzngQchp6+uA/61dgyGpH7rSa+8OHzm7zHyTg/FGq44cQgKFhaVmxqV3zhdUAbzlPag==" saltValue="durnCCyjKYhfuulVfOx5qA==" spinCount="100000" sheet="1" objects="1" scenarios="1"/>
  <mergeCells count="54">
    <mergeCell ref="C8:C16"/>
    <mergeCell ref="D8:D16"/>
    <mergeCell ref="C18:C20"/>
    <mergeCell ref="C22:C23"/>
    <mergeCell ref="C24:C25"/>
    <mergeCell ref="D24:D25"/>
    <mergeCell ref="D18:D20"/>
    <mergeCell ref="D22:D23"/>
    <mergeCell ref="E32:E33"/>
    <mergeCell ref="C46:C48"/>
    <mergeCell ref="D46:D48"/>
    <mergeCell ref="D32:D33"/>
    <mergeCell ref="C26:C28"/>
    <mergeCell ref="D26:D28"/>
    <mergeCell ref="C29:C31"/>
    <mergeCell ref="D29:D31"/>
    <mergeCell ref="C32:C33"/>
    <mergeCell ref="C34:C36"/>
    <mergeCell ref="D34:D36"/>
    <mergeCell ref="E34:E36"/>
    <mergeCell ref="C65:C66"/>
    <mergeCell ref="D65:D66"/>
    <mergeCell ref="D61:D64"/>
    <mergeCell ref="D57:D60"/>
    <mergeCell ref="D53:D56"/>
    <mergeCell ref="C51:C52"/>
    <mergeCell ref="D51:D52"/>
    <mergeCell ref="C53:C56"/>
    <mergeCell ref="C57:C60"/>
    <mergeCell ref="C61:C64"/>
    <mergeCell ref="C101:C102"/>
    <mergeCell ref="D101:D102"/>
    <mergeCell ref="D85:D86"/>
    <mergeCell ref="D87:D88"/>
    <mergeCell ref="C79:C81"/>
    <mergeCell ref="D79:D81"/>
    <mergeCell ref="D75:D76"/>
    <mergeCell ref="C99:C100"/>
    <mergeCell ref="D99:D100"/>
    <mergeCell ref="D77:D78"/>
    <mergeCell ref="C67:C68"/>
    <mergeCell ref="D67:D68"/>
    <mergeCell ref="C75:C76"/>
    <mergeCell ref="C77:C78"/>
    <mergeCell ref="C70:C71"/>
    <mergeCell ref="D70:D71"/>
    <mergeCell ref="E83:E84"/>
    <mergeCell ref="C85:C86"/>
    <mergeCell ref="E85:E86"/>
    <mergeCell ref="C87:C88"/>
    <mergeCell ref="C90:C91"/>
    <mergeCell ref="D90:D91"/>
    <mergeCell ref="C83:C84"/>
    <mergeCell ref="D83:D84"/>
  </mergeCells>
  <hyperlinks>
    <hyperlink ref="E4" r:id="rId1"/>
  </hyperlinks>
  <pageMargins left="0.70866141732283472" right="0.70866141732283472" top="0.74803149606299213" bottom="0.74803149606299213" header="0.31496062992125984" footer="0.31496062992125984"/>
  <pageSetup paperSize="8" scale="24" orientation="landscape" cellComments="asDisplayed" r:id="rId2"/>
  <headerFooter>
    <oddHeader>&amp;RConfidential when completed&amp;L&amp;"Times New Roman,Regular"&amp;12&amp;K000000Central Bank of Ireland - RESTRICTED</oddHeader>
    <oddFooter>&amp;C&amp;P of &amp;N</oddFoot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B1:AJ26"/>
  <sheetViews>
    <sheetView showGridLines="0" workbookViewId="0">
      <selection activeCell="K17" sqref="K17"/>
    </sheetView>
  </sheetViews>
  <sheetFormatPr defaultRowHeight="14" x14ac:dyDescent="0.3"/>
  <cols>
    <col min="3" max="3" width="12.58203125" bestFit="1" customWidth="1"/>
    <col min="12" max="12" width="16" bestFit="1" customWidth="1"/>
    <col min="16" max="16" width="9.08203125" bestFit="1" customWidth="1"/>
    <col min="17" max="17" width="9.83203125" bestFit="1" customWidth="1"/>
    <col min="18" max="23" width="9.08203125" bestFit="1" customWidth="1"/>
    <col min="24" max="24" width="9.83203125" bestFit="1" customWidth="1"/>
    <col min="25" max="28" width="9.08203125" bestFit="1" customWidth="1"/>
    <col min="29" max="29" width="10.75" customWidth="1"/>
    <col min="30" max="30" width="11" customWidth="1"/>
    <col min="31" max="31" width="10.25" customWidth="1"/>
    <col min="32" max="33" width="9.83203125" customWidth="1"/>
    <col min="34" max="34" width="9.83203125" bestFit="1" customWidth="1"/>
    <col min="35" max="36" width="10.25" bestFit="1" customWidth="1"/>
  </cols>
  <sheetData>
    <row r="1" spans="2:36" x14ac:dyDescent="0.3">
      <c r="N1" s="785"/>
      <c r="O1" s="785"/>
      <c r="P1" s="793">
        <v>2000</v>
      </c>
      <c r="Q1" s="793">
        <v>2001</v>
      </c>
      <c r="R1" s="793">
        <v>2002</v>
      </c>
      <c r="S1" s="793">
        <v>2003</v>
      </c>
      <c r="T1" s="793">
        <v>2004</v>
      </c>
      <c r="U1" s="793">
        <v>2005</v>
      </c>
      <c r="V1" s="793">
        <v>2006</v>
      </c>
      <c r="W1" s="793">
        <v>2007</v>
      </c>
      <c r="X1" s="793">
        <v>2008</v>
      </c>
      <c r="Y1" s="793">
        <v>2009</v>
      </c>
      <c r="Z1" s="793">
        <v>2010</v>
      </c>
      <c r="AA1" s="793">
        <v>2011</v>
      </c>
      <c r="AB1" s="793">
        <v>2012</v>
      </c>
      <c r="AC1" s="793">
        <v>2013</v>
      </c>
      <c r="AD1" s="793">
        <v>2014</v>
      </c>
      <c r="AE1" s="793">
        <v>2015</v>
      </c>
      <c r="AF1" s="793">
        <v>2016</v>
      </c>
      <c r="AG1" s="793">
        <v>2017</v>
      </c>
      <c r="AH1" s="793">
        <v>2018</v>
      </c>
      <c r="AI1" s="1473">
        <v>2019</v>
      </c>
      <c r="AJ1" s="1473"/>
    </row>
    <row r="2" spans="2:36" x14ac:dyDescent="0.3">
      <c r="L2" s="789">
        <v>1000000</v>
      </c>
      <c r="N2" s="794" t="s">
        <v>476</v>
      </c>
      <c r="O2" s="794" t="s">
        <v>477</v>
      </c>
      <c r="P2" s="786">
        <v>0.99839999999999995</v>
      </c>
      <c r="Q2" s="786">
        <v>0.99850000000000005</v>
      </c>
      <c r="R2" s="786">
        <v>3.375</v>
      </c>
      <c r="S2" s="786">
        <v>2.9542000000000002</v>
      </c>
      <c r="T2" s="786">
        <v>2.9733000000000001</v>
      </c>
      <c r="U2" s="786">
        <v>3.0430999999999999</v>
      </c>
      <c r="V2" s="786">
        <v>3.0752000000000002</v>
      </c>
      <c r="W2" s="786">
        <v>3.1452</v>
      </c>
      <c r="X2" s="786">
        <v>3.4489999999999998</v>
      </c>
      <c r="Y2" s="786">
        <v>3.8039999999999998</v>
      </c>
      <c r="Z2" s="786">
        <v>3.9740000000000002</v>
      </c>
      <c r="AA2" s="786">
        <v>4.3025000000000002</v>
      </c>
      <c r="AB2" s="786">
        <v>4.9175000000000004</v>
      </c>
      <c r="AC2" s="786">
        <v>6.5186999999999999</v>
      </c>
      <c r="AD2" s="786">
        <v>8.4672000000000001</v>
      </c>
      <c r="AE2" s="786">
        <v>12.946899999999999</v>
      </c>
      <c r="AF2" s="786">
        <v>15.93</v>
      </c>
      <c r="AG2" s="786">
        <v>18.93</v>
      </c>
      <c r="AH2" s="786">
        <v>37.667999999999999</v>
      </c>
      <c r="AI2" s="1476">
        <v>59.88</v>
      </c>
      <c r="AJ2" s="1476"/>
    </row>
    <row r="3" spans="2:36" x14ac:dyDescent="0.3">
      <c r="L3" s="790">
        <v>1000</v>
      </c>
      <c r="N3" s="795" t="s">
        <v>478</v>
      </c>
      <c r="O3" s="795" t="s">
        <v>479</v>
      </c>
      <c r="P3" s="787">
        <v>1.8023</v>
      </c>
      <c r="Q3" s="787">
        <v>1.9607000000000001</v>
      </c>
      <c r="R3" s="787">
        <v>1.7694000000000001</v>
      </c>
      <c r="S3" s="787">
        <v>1.3303</v>
      </c>
      <c r="T3" s="787">
        <v>1.2818000000000001</v>
      </c>
      <c r="U3" s="787">
        <v>1.3654999999999999</v>
      </c>
      <c r="V3" s="787">
        <v>1.2674000000000001</v>
      </c>
      <c r="W3" s="787">
        <v>1.1383000000000001</v>
      </c>
      <c r="X3" s="787">
        <v>1.4568000000000001</v>
      </c>
      <c r="Y3" s="787">
        <v>1.1112</v>
      </c>
      <c r="Z3" s="787">
        <v>0.98309999999999997</v>
      </c>
      <c r="AA3" s="787">
        <v>0.98329999999999995</v>
      </c>
      <c r="AB3" s="787">
        <v>0.96350000000000002</v>
      </c>
      <c r="AC3" s="787">
        <v>1.1183000000000001</v>
      </c>
      <c r="AD3" s="787">
        <v>1.2214</v>
      </c>
      <c r="AE3" s="787">
        <v>1.3683000000000001</v>
      </c>
      <c r="AF3" s="787">
        <v>1.3847</v>
      </c>
      <c r="AG3" s="787">
        <v>1.2796000000000001</v>
      </c>
      <c r="AH3" s="787">
        <v>1.4166000000000001</v>
      </c>
      <c r="AI3" s="1474">
        <v>1.4238</v>
      </c>
      <c r="AJ3" s="1474"/>
    </row>
    <row r="4" spans="2:36" ht="14.5" x14ac:dyDescent="0.35">
      <c r="B4" s="523" t="s">
        <v>473</v>
      </c>
      <c r="L4" s="790">
        <v>10000000</v>
      </c>
      <c r="N4" s="795" t="s">
        <v>481</v>
      </c>
      <c r="O4" s="795" t="s">
        <v>482</v>
      </c>
      <c r="P4" s="787">
        <v>1.9504570000000001</v>
      </c>
      <c r="Q4" s="787">
        <v>2.3221379999999998</v>
      </c>
      <c r="R4" s="787">
        <v>3.5400019999999999</v>
      </c>
      <c r="S4" s="787">
        <v>2.9056220000000001</v>
      </c>
      <c r="T4" s="787">
        <v>2.657734</v>
      </c>
      <c r="U4" s="787">
        <v>2.3278799999999999</v>
      </c>
      <c r="V4" s="787">
        <v>2.1367500000000001</v>
      </c>
      <c r="W4" s="787">
        <v>1.7603420000000001</v>
      </c>
      <c r="X4" s="787">
        <v>2.3306749999999998</v>
      </c>
      <c r="Y4" s="787">
        <v>1.7432319999999999</v>
      </c>
      <c r="Z4" s="787">
        <v>1.659707</v>
      </c>
      <c r="AA4" s="787">
        <v>1.867146</v>
      </c>
      <c r="AB4" s="787">
        <v>2.0491130000000002</v>
      </c>
      <c r="AC4" s="787">
        <v>2.36212</v>
      </c>
      <c r="AD4" s="787">
        <v>2.6527470000000002</v>
      </c>
      <c r="AE4" s="787">
        <v>3.9604110000000001</v>
      </c>
      <c r="AF4" s="787">
        <v>3.254435</v>
      </c>
      <c r="AG4" s="787">
        <v>3.3126820000000001</v>
      </c>
      <c r="AH4" s="787">
        <v>3.8812229999999999</v>
      </c>
      <c r="AI4" s="1474">
        <v>4.0196699999999996</v>
      </c>
      <c r="AJ4" s="1474"/>
    </row>
    <row r="5" spans="2:36" ht="14.5" thickBot="1" x14ac:dyDescent="0.35">
      <c r="L5" s="790">
        <v>100000000</v>
      </c>
      <c r="N5" s="795" t="s">
        <v>483</v>
      </c>
      <c r="O5" s="795" t="s">
        <v>484</v>
      </c>
      <c r="P5" s="787">
        <v>1.5007999999999999</v>
      </c>
      <c r="Q5" s="787">
        <v>1.5972999999999999</v>
      </c>
      <c r="R5" s="787">
        <v>1.5781000000000001</v>
      </c>
      <c r="S5" s="787">
        <v>1.2854000000000001</v>
      </c>
      <c r="T5" s="787">
        <v>1.2052</v>
      </c>
      <c r="U5" s="787">
        <v>1.1634</v>
      </c>
      <c r="V5" s="787">
        <v>1.1603000000000001</v>
      </c>
      <c r="W5" s="787">
        <v>0.98150000000000004</v>
      </c>
      <c r="X5" s="787">
        <v>1.2214</v>
      </c>
      <c r="Y5" s="787">
        <v>1.0501</v>
      </c>
      <c r="Z5" s="787">
        <v>0.997</v>
      </c>
      <c r="AA5" s="787">
        <v>1.0213000000000001</v>
      </c>
      <c r="AB5" s="787">
        <v>0.99570000000000003</v>
      </c>
      <c r="AC5" s="787">
        <v>1.0638000000000001</v>
      </c>
      <c r="AD5" s="787">
        <v>1.1583000000000001</v>
      </c>
      <c r="AE5" s="787">
        <v>1.3884000000000001</v>
      </c>
      <c r="AF5" s="787">
        <v>1.3460000000000001</v>
      </c>
      <c r="AG5" s="787">
        <v>1.254</v>
      </c>
      <c r="AH5" s="787">
        <v>1.3629</v>
      </c>
      <c r="AI5" s="1474">
        <v>1.29945</v>
      </c>
      <c r="AJ5" s="1474"/>
    </row>
    <row r="6" spans="2:36" x14ac:dyDescent="0.3">
      <c r="B6" s="784"/>
      <c r="C6" s="792" t="str">
        <f>IF('Cover Page'!D34=0,"",'Cover Page'!D34)</f>
        <v>South African rand - ZAR</v>
      </c>
      <c r="L6" s="790">
        <v>1000000000</v>
      </c>
      <c r="N6" s="795" t="s">
        <v>510</v>
      </c>
      <c r="O6" s="795" t="s">
        <v>511</v>
      </c>
      <c r="P6" s="787">
        <f>1/1.2</f>
        <v>0.83333333333333337</v>
      </c>
      <c r="Q6" s="787">
        <f t="shared" ref="Q6:AI6" si="0">1/1.2</f>
        <v>0.83333333333333337</v>
      </c>
      <c r="R6" s="787">
        <f t="shared" si="0"/>
        <v>0.83333333333333337</v>
      </c>
      <c r="S6" s="787">
        <f t="shared" si="0"/>
        <v>0.83333333333333337</v>
      </c>
      <c r="T6" s="787">
        <f t="shared" si="0"/>
        <v>0.83333333333333337</v>
      </c>
      <c r="U6" s="787">
        <f t="shared" si="0"/>
        <v>0.83333333333333337</v>
      </c>
      <c r="V6" s="787">
        <f t="shared" si="0"/>
        <v>0.83333333333333337</v>
      </c>
      <c r="W6" s="787">
        <f t="shared" si="0"/>
        <v>0.83333333333333337</v>
      </c>
      <c r="X6" s="787">
        <f t="shared" si="0"/>
        <v>0.83333333333333337</v>
      </c>
      <c r="Y6" s="787">
        <f t="shared" si="0"/>
        <v>0.83333333333333337</v>
      </c>
      <c r="Z6" s="787">
        <f t="shared" si="0"/>
        <v>0.83333333333333337</v>
      </c>
      <c r="AA6" s="787">
        <f t="shared" si="0"/>
        <v>0.83333333333333337</v>
      </c>
      <c r="AB6" s="787">
        <f t="shared" si="0"/>
        <v>0.83333333333333337</v>
      </c>
      <c r="AC6" s="787">
        <f t="shared" si="0"/>
        <v>0.83333333333333337</v>
      </c>
      <c r="AD6" s="787">
        <f t="shared" si="0"/>
        <v>0.83333333333333337</v>
      </c>
      <c r="AE6" s="787">
        <f t="shared" si="0"/>
        <v>0.83333333333333337</v>
      </c>
      <c r="AF6" s="787">
        <f t="shared" si="0"/>
        <v>0.83333333333333337</v>
      </c>
      <c r="AG6" s="787">
        <f t="shared" si="0"/>
        <v>0.83333333333333337</v>
      </c>
      <c r="AH6" s="787">
        <f t="shared" si="0"/>
        <v>0.83333333333333337</v>
      </c>
      <c r="AI6" s="787">
        <f t="shared" si="0"/>
        <v>0.83333333333333337</v>
      </c>
      <c r="AJ6" s="1474"/>
    </row>
    <row r="7" spans="2:36" x14ac:dyDescent="0.3">
      <c r="B7" s="10">
        <v>2002</v>
      </c>
      <c r="C7" s="77">
        <f>IFERROR(VLOOKUP($C$6,$O$1:$AI$24,MATCH($B7,$O$1:$AI$1,0),0),1)</f>
        <v>8.5909999999999993</v>
      </c>
      <c r="L7" s="791">
        <v>1000000000000</v>
      </c>
      <c r="N7" s="795" t="s">
        <v>485</v>
      </c>
      <c r="O7" s="795" t="s">
        <v>486</v>
      </c>
      <c r="P7" s="787">
        <v>572.67999999999995</v>
      </c>
      <c r="Q7" s="787">
        <v>656.2</v>
      </c>
      <c r="R7" s="787">
        <v>712.38</v>
      </c>
      <c r="S7" s="787">
        <v>599.41999999999996</v>
      </c>
      <c r="T7" s="787">
        <v>559.83000000000004</v>
      </c>
      <c r="U7" s="787">
        <v>514.21</v>
      </c>
      <c r="V7" s="787">
        <v>534.42999999999995</v>
      </c>
      <c r="W7" s="787">
        <v>495.82</v>
      </c>
      <c r="X7" s="787">
        <v>629.11</v>
      </c>
      <c r="Y7" s="787">
        <v>506.43</v>
      </c>
      <c r="Z7" s="787">
        <v>468.37</v>
      </c>
      <c r="AA7" s="787">
        <v>521.46</v>
      </c>
      <c r="AB7" s="787">
        <v>478.6</v>
      </c>
      <c r="AC7" s="787">
        <v>523.76</v>
      </c>
      <c r="AD7" s="787">
        <v>607.38</v>
      </c>
      <c r="AE7" s="787">
        <v>707.34</v>
      </c>
      <c r="AF7" s="787">
        <v>667.29</v>
      </c>
      <c r="AG7" s="787">
        <v>615.22</v>
      </c>
      <c r="AH7" s="787">
        <v>695.69</v>
      </c>
      <c r="AI7" s="1474">
        <v>744.62</v>
      </c>
      <c r="AJ7" s="1474"/>
    </row>
    <row r="8" spans="2:36" x14ac:dyDescent="0.3">
      <c r="B8" s="10">
        <v>2003</v>
      </c>
      <c r="C8" s="77">
        <f t="shared" ref="C8:C22" si="1">IFERROR(VLOOKUP($C$6,$O$1:$AI$24,MATCH($B8,$O$1:$AI$1,0),0),1)</f>
        <v>6.5934999999999997</v>
      </c>
      <c r="N8" s="795" t="s">
        <v>487</v>
      </c>
      <c r="O8" s="795" t="s">
        <v>555</v>
      </c>
      <c r="P8" s="787">
        <v>8.2768999999999995</v>
      </c>
      <c r="Q8" s="787">
        <v>8.2769999999999992</v>
      </c>
      <c r="R8" s="787">
        <v>8.2769999999999992</v>
      </c>
      <c r="S8" s="787">
        <v>8.2769999999999992</v>
      </c>
      <c r="T8" s="787">
        <v>8.2769999999999992</v>
      </c>
      <c r="U8" s="787">
        <v>8.0701999999999998</v>
      </c>
      <c r="V8" s="787">
        <v>7.8051000000000004</v>
      </c>
      <c r="W8" s="787">
        <v>7.3041</v>
      </c>
      <c r="X8" s="787">
        <v>6.8230000000000004</v>
      </c>
      <c r="Y8" s="787">
        <v>6.827</v>
      </c>
      <c r="Z8" s="787">
        <v>6.6022999999999996</v>
      </c>
      <c r="AA8" s="787">
        <v>6.3056000000000001</v>
      </c>
      <c r="AB8" s="787">
        <v>6.2305999999999999</v>
      </c>
      <c r="AC8" s="787">
        <v>6.0540000000000003</v>
      </c>
      <c r="AD8" s="787">
        <v>6.2069000000000001</v>
      </c>
      <c r="AE8" s="787">
        <v>6.4855</v>
      </c>
      <c r="AF8" s="787">
        <v>6.9444999999999997</v>
      </c>
      <c r="AG8" s="787">
        <v>6.5075000000000003</v>
      </c>
      <c r="AH8" s="787">
        <v>6.8777999999999997</v>
      </c>
      <c r="AI8" s="1474">
        <v>6.9614599999999998</v>
      </c>
      <c r="AJ8" s="1474"/>
    </row>
    <row r="9" spans="2:36" x14ac:dyDescent="0.3">
      <c r="B9" s="10">
        <v>2004</v>
      </c>
      <c r="C9" s="77">
        <f t="shared" si="1"/>
        <v>5.6455000000000002</v>
      </c>
      <c r="N9" s="795" t="s">
        <v>558</v>
      </c>
      <c r="O9" s="795" t="s">
        <v>480</v>
      </c>
      <c r="P9" s="787">
        <v>1.0747</v>
      </c>
      <c r="Q9" s="787">
        <v>1.1347</v>
      </c>
      <c r="R9" s="787">
        <v>0.9536</v>
      </c>
      <c r="S9" s="787">
        <v>0.79179999999999995</v>
      </c>
      <c r="T9" s="787">
        <v>0.73419999999999996</v>
      </c>
      <c r="U9" s="787">
        <v>0.84770000000000001</v>
      </c>
      <c r="V9" s="787">
        <v>0.75929999999999997</v>
      </c>
      <c r="W9" s="787">
        <v>0.67930000000000001</v>
      </c>
      <c r="X9" s="787">
        <v>0.71850000000000003</v>
      </c>
      <c r="Y9" s="787">
        <v>0.69420000000000004</v>
      </c>
      <c r="Z9" s="787">
        <v>0.74839999999999995</v>
      </c>
      <c r="AA9" s="787">
        <v>0.77290000000000003</v>
      </c>
      <c r="AB9" s="787">
        <v>0.75790000000000002</v>
      </c>
      <c r="AC9" s="787">
        <v>0.72509999999999997</v>
      </c>
      <c r="AD9" s="787">
        <v>0.82369999999999999</v>
      </c>
      <c r="AE9" s="787">
        <v>0.91849999999999998</v>
      </c>
      <c r="AF9" s="787">
        <v>0.94869999999999999</v>
      </c>
      <c r="AG9" s="787">
        <v>0.83379999999999999</v>
      </c>
      <c r="AH9" s="787">
        <v>0.87339999999999995</v>
      </c>
      <c r="AI9" s="1474">
        <v>0.89015500000000003</v>
      </c>
      <c r="AJ9" s="1474"/>
    </row>
    <row r="10" spans="2:36" x14ac:dyDescent="0.3">
      <c r="B10" s="10">
        <v>2005</v>
      </c>
      <c r="C10" s="77">
        <f t="shared" si="1"/>
        <v>6.3272000000000004</v>
      </c>
      <c r="N10" s="795" t="s">
        <v>488</v>
      </c>
      <c r="O10" s="795" t="s">
        <v>489</v>
      </c>
      <c r="P10" s="787">
        <v>7.7999000000000001</v>
      </c>
      <c r="Q10" s="787">
        <v>7.7979000000000003</v>
      </c>
      <c r="R10" s="787">
        <v>7.7983000000000002</v>
      </c>
      <c r="S10" s="787">
        <v>7.7632000000000003</v>
      </c>
      <c r="T10" s="787">
        <v>7.7733999999999996</v>
      </c>
      <c r="U10" s="787">
        <v>7.7539999999999996</v>
      </c>
      <c r="V10" s="787">
        <v>7.7759</v>
      </c>
      <c r="W10" s="787">
        <v>7.7984</v>
      </c>
      <c r="X10" s="787">
        <v>7.7500999999999998</v>
      </c>
      <c r="Y10" s="787">
        <v>7.7542999999999997</v>
      </c>
      <c r="Z10" s="787">
        <v>7.7725</v>
      </c>
      <c r="AA10" s="787">
        <v>7.7679999999999998</v>
      </c>
      <c r="AB10" s="787">
        <v>7.7504999999999997</v>
      </c>
      <c r="AC10" s="787">
        <v>7.7538</v>
      </c>
      <c r="AD10" s="787">
        <v>7.7564000000000002</v>
      </c>
      <c r="AE10" s="787">
        <v>7.7502000000000004</v>
      </c>
      <c r="AF10" s="787">
        <v>7.7554999999999996</v>
      </c>
      <c r="AG10" s="787">
        <v>7.8146000000000004</v>
      </c>
      <c r="AH10" s="787">
        <v>7.8319000000000001</v>
      </c>
      <c r="AI10" s="1474">
        <v>7.7864500000000003</v>
      </c>
      <c r="AJ10" s="1474"/>
    </row>
    <row r="11" spans="2:36" x14ac:dyDescent="0.3">
      <c r="B11" s="10">
        <v>2006</v>
      </c>
      <c r="C11" s="77">
        <f t="shared" si="1"/>
        <v>6.9950000000000001</v>
      </c>
      <c r="N11" s="795" t="s">
        <v>491</v>
      </c>
      <c r="O11" s="795" t="s">
        <v>492</v>
      </c>
      <c r="P11" s="787">
        <v>46.672800000000002</v>
      </c>
      <c r="Q11" s="787">
        <v>48.218499999999999</v>
      </c>
      <c r="R11" s="787">
        <v>47.957500000000003</v>
      </c>
      <c r="S11" s="787">
        <v>45.588299999999997</v>
      </c>
      <c r="T11" s="787">
        <v>43.505600000000001</v>
      </c>
      <c r="U11" s="787">
        <v>45.022500000000001</v>
      </c>
      <c r="V11" s="787">
        <v>44.204999999999998</v>
      </c>
      <c r="W11" s="787">
        <v>39.305799999999998</v>
      </c>
      <c r="X11" s="787">
        <v>48.456600000000002</v>
      </c>
      <c r="Y11" s="787">
        <v>46.536200000000001</v>
      </c>
      <c r="Z11" s="787">
        <v>44.722299999999997</v>
      </c>
      <c r="AA11" s="787">
        <v>53.1053</v>
      </c>
      <c r="AB11" s="787">
        <v>54.994700000000002</v>
      </c>
      <c r="AC11" s="787">
        <v>61.899799999999999</v>
      </c>
      <c r="AD11" s="787">
        <v>63.19</v>
      </c>
      <c r="AE11" s="787">
        <v>66.153700000000001</v>
      </c>
      <c r="AF11" s="787">
        <v>67.9191</v>
      </c>
      <c r="AG11" s="787">
        <v>63.8752</v>
      </c>
      <c r="AH11" s="787">
        <v>69.632999999999996</v>
      </c>
      <c r="AI11" s="1474">
        <v>71.378900000000002</v>
      </c>
      <c r="AJ11" s="1474"/>
    </row>
    <row r="12" spans="2:36" x14ac:dyDescent="0.3">
      <c r="B12" s="10">
        <v>2007</v>
      </c>
      <c r="C12" s="77">
        <f t="shared" si="1"/>
        <v>6.8132999999999999</v>
      </c>
      <c r="N12" s="795" t="s">
        <v>490</v>
      </c>
      <c r="O12" s="795" t="s">
        <v>556</v>
      </c>
      <c r="P12" s="787">
        <v>9755.777</v>
      </c>
      <c r="Q12" s="787">
        <v>10470.25</v>
      </c>
      <c r="R12" s="787">
        <v>8951.2829999999994</v>
      </c>
      <c r="S12" s="787">
        <v>8426.8410000000003</v>
      </c>
      <c r="T12" s="787">
        <v>9290.0010000000002</v>
      </c>
      <c r="U12" s="787">
        <v>9829.9989999999998</v>
      </c>
      <c r="V12" s="787">
        <v>8993.5</v>
      </c>
      <c r="W12" s="787">
        <v>9392.5010000000002</v>
      </c>
      <c r="X12" s="787">
        <v>10950</v>
      </c>
      <c r="Y12" s="787">
        <v>9458.6489999999994</v>
      </c>
      <c r="Z12" s="787">
        <v>8982.2929999999997</v>
      </c>
      <c r="AA12" s="787">
        <v>9066.7520000000004</v>
      </c>
      <c r="AB12" s="787">
        <v>9636.1759999999995</v>
      </c>
      <c r="AC12" s="787">
        <v>12156.32</v>
      </c>
      <c r="AD12" s="787">
        <v>12417.51</v>
      </c>
      <c r="AE12" s="787">
        <v>13814.63</v>
      </c>
      <c r="AF12" s="787">
        <v>13446</v>
      </c>
      <c r="AG12" s="787">
        <v>13540.5</v>
      </c>
      <c r="AH12" s="787">
        <v>14410.48</v>
      </c>
      <c r="AI12" s="1474">
        <v>13882.5</v>
      </c>
      <c r="AJ12" s="1474"/>
    </row>
    <row r="13" spans="2:36" x14ac:dyDescent="0.3">
      <c r="B13" s="10">
        <v>2008</v>
      </c>
      <c r="C13" s="77">
        <f t="shared" si="1"/>
        <v>9.3889999999999993</v>
      </c>
      <c r="N13" s="795" t="s">
        <v>493</v>
      </c>
      <c r="O13" s="795" t="s">
        <v>553</v>
      </c>
      <c r="P13" s="787">
        <v>114.90600000000001</v>
      </c>
      <c r="Q13" s="787">
        <v>130.86349999999999</v>
      </c>
      <c r="R13" s="787">
        <v>118.6135</v>
      </c>
      <c r="S13" s="787">
        <v>106.92789999999999</v>
      </c>
      <c r="T13" s="787">
        <v>102.52549999999999</v>
      </c>
      <c r="U13" s="787">
        <v>117.7418</v>
      </c>
      <c r="V13" s="787">
        <v>119.1572</v>
      </c>
      <c r="W13" s="787">
        <v>112.0372</v>
      </c>
      <c r="X13" s="787">
        <v>90.6374</v>
      </c>
      <c r="Y13" s="787">
        <v>92.433700000000002</v>
      </c>
      <c r="Z13" s="787">
        <v>81.312700000000007</v>
      </c>
      <c r="AA13" s="787">
        <v>77.440299999999993</v>
      </c>
      <c r="AB13" s="787">
        <v>86.107299999999995</v>
      </c>
      <c r="AC13" s="787">
        <v>104.938</v>
      </c>
      <c r="AD13" s="787">
        <v>119.6195</v>
      </c>
      <c r="AE13" s="787">
        <v>120.3913</v>
      </c>
      <c r="AF13" s="787">
        <v>117.0667</v>
      </c>
      <c r="AG13" s="787">
        <v>112.574</v>
      </c>
      <c r="AH13" s="787">
        <v>109.9127</v>
      </c>
      <c r="AI13" s="1474">
        <v>108.545</v>
      </c>
      <c r="AJ13" s="1474"/>
    </row>
    <row r="14" spans="2:36" x14ac:dyDescent="0.3">
      <c r="B14" s="10">
        <v>2009</v>
      </c>
      <c r="C14" s="77">
        <f t="shared" si="1"/>
        <v>7.4039000000000001</v>
      </c>
      <c r="N14" s="795" t="s">
        <v>494</v>
      </c>
      <c r="O14" s="795" t="s">
        <v>554</v>
      </c>
      <c r="P14" s="787">
        <v>1264.9970000000001</v>
      </c>
      <c r="Q14" s="787">
        <v>1317.9960000000001</v>
      </c>
      <c r="R14" s="787">
        <v>1186.002</v>
      </c>
      <c r="S14" s="787">
        <v>1192.652</v>
      </c>
      <c r="T14" s="787">
        <v>1035.203</v>
      </c>
      <c r="U14" s="787">
        <v>1004.001</v>
      </c>
      <c r="V14" s="787">
        <v>930</v>
      </c>
      <c r="W14" s="787">
        <v>936.05050000000006</v>
      </c>
      <c r="X14" s="787">
        <v>1321.499</v>
      </c>
      <c r="Y14" s="787">
        <v>1157.136</v>
      </c>
      <c r="Z14" s="787">
        <v>1121.883</v>
      </c>
      <c r="AA14" s="787">
        <v>1158.2729999999999</v>
      </c>
      <c r="AB14" s="787">
        <v>1065.81</v>
      </c>
      <c r="AC14" s="787">
        <v>1052.085</v>
      </c>
      <c r="AD14" s="787">
        <v>1091.1790000000001</v>
      </c>
      <c r="AE14" s="787">
        <v>1176.431</v>
      </c>
      <c r="AF14" s="787">
        <v>1204.212</v>
      </c>
      <c r="AG14" s="787">
        <v>1066.9639999999999</v>
      </c>
      <c r="AH14" s="787">
        <v>1116.096</v>
      </c>
      <c r="AI14" s="1474">
        <v>1153.8900000000001</v>
      </c>
      <c r="AJ14" s="1474"/>
    </row>
    <row r="15" spans="2:36" x14ac:dyDescent="0.3">
      <c r="B15" s="10">
        <v>2010</v>
      </c>
      <c r="C15" s="77">
        <f t="shared" si="1"/>
        <v>6.6326000000000001</v>
      </c>
      <c r="N15" s="794" t="s">
        <v>495</v>
      </c>
      <c r="O15" s="794" t="s">
        <v>496</v>
      </c>
      <c r="P15" s="786">
        <v>9.5922000000000001</v>
      </c>
      <c r="Q15" s="786">
        <v>9.1303999999999998</v>
      </c>
      <c r="R15" s="786">
        <v>10.451499999999999</v>
      </c>
      <c r="S15" s="786">
        <v>11.2278</v>
      </c>
      <c r="T15" s="786">
        <v>11.176500000000001</v>
      </c>
      <c r="U15" s="786">
        <v>10.676</v>
      </c>
      <c r="V15" s="786">
        <v>10.850300000000001</v>
      </c>
      <c r="W15" s="786">
        <v>10.9186</v>
      </c>
      <c r="X15" s="786">
        <v>13.82</v>
      </c>
      <c r="Y15" s="786">
        <v>13.135</v>
      </c>
      <c r="Z15" s="786">
        <v>12.384</v>
      </c>
      <c r="AA15" s="786">
        <v>13.951000000000001</v>
      </c>
      <c r="AB15" s="786">
        <v>13.0245</v>
      </c>
      <c r="AC15" s="786">
        <v>13.105</v>
      </c>
      <c r="AD15" s="786">
        <v>14.717000000000001</v>
      </c>
      <c r="AE15" s="786">
        <v>17.3735</v>
      </c>
      <c r="AF15" s="786">
        <v>20.654499999999999</v>
      </c>
      <c r="AG15" s="786">
        <v>19.729199999999999</v>
      </c>
      <c r="AH15" s="786">
        <v>19.643799999999999</v>
      </c>
      <c r="AI15" s="1474">
        <v>18.889299999999999</v>
      </c>
      <c r="AJ15" s="1474"/>
    </row>
    <row r="16" spans="2:36" x14ac:dyDescent="0.3">
      <c r="B16" s="10">
        <v>2011</v>
      </c>
      <c r="C16" s="77">
        <f t="shared" si="1"/>
        <v>8.1019000000000005</v>
      </c>
      <c r="N16" s="795" t="s">
        <v>497</v>
      </c>
      <c r="O16" s="795" t="s">
        <v>498</v>
      </c>
      <c r="P16" s="787">
        <v>28.667000000000002</v>
      </c>
      <c r="Q16" s="787">
        <v>30.481200000000001</v>
      </c>
      <c r="R16" s="787">
        <v>31.954599999999999</v>
      </c>
      <c r="S16" s="787">
        <v>29.260100000000001</v>
      </c>
      <c r="T16" s="787">
        <v>27.7424</v>
      </c>
      <c r="U16" s="787">
        <v>28.7531</v>
      </c>
      <c r="V16" s="787">
        <v>26.332599999999999</v>
      </c>
      <c r="W16" s="787">
        <v>24.445399999999999</v>
      </c>
      <c r="X16" s="787">
        <v>29.663699999999999</v>
      </c>
      <c r="Y16" s="787">
        <v>29.9556</v>
      </c>
      <c r="Z16" s="787">
        <v>30.549299999999999</v>
      </c>
      <c r="AA16" s="787">
        <v>32.278399999999998</v>
      </c>
      <c r="AB16" s="787">
        <v>30.566500000000001</v>
      </c>
      <c r="AC16" s="787">
        <v>32.865299999999998</v>
      </c>
      <c r="AD16" s="787">
        <v>59.580800000000004</v>
      </c>
      <c r="AE16" s="787">
        <v>74.100899999999996</v>
      </c>
      <c r="AF16" s="787">
        <v>60.999899999999997</v>
      </c>
      <c r="AG16" s="787">
        <v>57.860399999999998</v>
      </c>
      <c r="AH16" s="787">
        <v>69.6203</v>
      </c>
      <c r="AI16" s="1474">
        <v>62.271900000000002</v>
      </c>
      <c r="AJ16" s="1474"/>
    </row>
    <row r="17" spans="2:36" x14ac:dyDescent="0.3">
      <c r="B17" s="10">
        <v>2012</v>
      </c>
      <c r="C17" s="77">
        <f t="shared" si="1"/>
        <v>8.468</v>
      </c>
      <c r="N17" s="795" t="s">
        <v>499</v>
      </c>
      <c r="O17" s="795" t="s">
        <v>500</v>
      </c>
      <c r="P17" s="787">
        <v>3.7507999999999999</v>
      </c>
      <c r="Q17" s="787">
        <v>3.7503000000000002</v>
      </c>
      <c r="R17" s="787">
        <v>3.7505000000000002</v>
      </c>
      <c r="S17" s="787">
        <v>3.7502</v>
      </c>
      <c r="T17" s="787">
        <v>3.7502</v>
      </c>
      <c r="U17" s="787">
        <v>3.7503000000000002</v>
      </c>
      <c r="V17" s="787">
        <v>3.7504</v>
      </c>
      <c r="W17" s="787">
        <v>3.7505999999999999</v>
      </c>
      <c r="X17" s="787">
        <v>3.7530999999999999</v>
      </c>
      <c r="Y17" s="787">
        <v>3.7507000000000001</v>
      </c>
      <c r="Z17" s="787">
        <v>3.7502</v>
      </c>
      <c r="AA17" s="787">
        <v>3.7502</v>
      </c>
      <c r="AB17" s="787">
        <v>3.7505999999999999</v>
      </c>
      <c r="AC17" s="787">
        <v>3.7505999999999999</v>
      </c>
      <c r="AD17" s="787">
        <v>3.7545000000000002</v>
      </c>
      <c r="AE17" s="787">
        <v>3.7555999999999998</v>
      </c>
      <c r="AF17" s="787">
        <v>3.7515000000000001</v>
      </c>
      <c r="AG17" s="787">
        <v>3.75</v>
      </c>
      <c r="AH17" s="787">
        <v>3.75</v>
      </c>
      <c r="AI17" s="1474">
        <v>3.75</v>
      </c>
      <c r="AJ17" s="1474"/>
    </row>
    <row r="18" spans="2:36" x14ac:dyDescent="0.3">
      <c r="B18" s="10">
        <v>2013</v>
      </c>
      <c r="C18" s="77">
        <f t="shared" si="1"/>
        <v>10.561999999999999</v>
      </c>
      <c r="N18" s="795" t="s">
        <v>501</v>
      </c>
      <c r="O18" s="795" t="s">
        <v>502</v>
      </c>
      <c r="P18" s="787">
        <v>1.7330000000000001</v>
      </c>
      <c r="Q18" s="787">
        <v>1.8502000000000001</v>
      </c>
      <c r="R18" s="787">
        <v>1.7354000000000001</v>
      </c>
      <c r="S18" s="787">
        <v>1.6982999999999999</v>
      </c>
      <c r="T18" s="787">
        <v>1.6344000000000001</v>
      </c>
      <c r="U18" s="787">
        <v>1.6637999999999999</v>
      </c>
      <c r="V18" s="787">
        <v>1.5339</v>
      </c>
      <c r="W18" s="787">
        <v>1.4376</v>
      </c>
      <c r="X18" s="787">
        <v>1.44</v>
      </c>
      <c r="Y18" s="787">
        <v>1.4017999999999999</v>
      </c>
      <c r="Z18" s="787">
        <v>1.2824</v>
      </c>
      <c r="AA18" s="787">
        <v>1.2999000000000001</v>
      </c>
      <c r="AB18" s="787">
        <v>1.2211000000000001</v>
      </c>
      <c r="AC18" s="787">
        <v>1.2626999999999999</v>
      </c>
      <c r="AD18" s="787">
        <v>1.3226</v>
      </c>
      <c r="AE18" s="787">
        <v>1.4160999999999999</v>
      </c>
      <c r="AF18" s="787">
        <v>1.4452</v>
      </c>
      <c r="AG18" s="787">
        <v>1.3361000000000001</v>
      </c>
      <c r="AH18" s="787">
        <v>1.3616999999999999</v>
      </c>
      <c r="AI18" s="1474">
        <v>1.34511</v>
      </c>
      <c r="AJ18" s="1474"/>
    </row>
    <row r="19" spans="2:36" x14ac:dyDescent="0.3">
      <c r="B19" s="77">
        <v>2014</v>
      </c>
      <c r="C19" s="77">
        <f t="shared" si="1"/>
        <v>11.5603</v>
      </c>
      <c r="N19" s="795" t="s">
        <v>503</v>
      </c>
      <c r="O19" s="795" t="s">
        <v>557</v>
      </c>
      <c r="P19" s="787">
        <v>7.5650000000000004</v>
      </c>
      <c r="Q19" s="787">
        <v>11.835000000000001</v>
      </c>
      <c r="R19" s="787">
        <v>8.5909999999999993</v>
      </c>
      <c r="S19" s="787">
        <v>6.5934999999999997</v>
      </c>
      <c r="T19" s="787">
        <v>5.6455000000000002</v>
      </c>
      <c r="U19" s="787">
        <v>6.3272000000000004</v>
      </c>
      <c r="V19" s="787">
        <v>6.9950000000000001</v>
      </c>
      <c r="W19" s="787">
        <v>6.8132999999999999</v>
      </c>
      <c r="X19" s="787">
        <v>9.3889999999999993</v>
      </c>
      <c r="Y19" s="787">
        <v>7.4039000000000001</v>
      </c>
      <c r="Z19" s="787">
        <v>6.6326000000000001</v>
      </c>
      <c r="AA19" s="787">
        <v>8.1019000000000005</v>
      </c>
      <c r="AB19" s="787">
        <v>8.468</v>
      </c>
      <c r="AC19" s="787">
        <v>10.561999999999999</v>
      </c>
      <c r="AD19" s="787">
        <v>11.5603</v>
      </c>
      <c r="AE19" s="787">
        <v>15.5718</v>
      </c>
      <c r="AF19" s="787">
        <v>13.715</v>
      </c>
      <c r="AG19" s="787">
        <v>12.345000000000001</v>
      </c>
      <c r="AH19" s="787">
        <v>14.375</v>
      </c>
      <c r="AI19" s="1474">
        <v>14.0442</v>
      </c>
      <c r="AJ19" s="1474"/>
    </row>
    <row r="20" spans="2:36" x14ac:dyDescent="0.3">
      <c r="B20" s="77">
        <v>2015</v>
      </c>
      <c r="C20" s="77">
        <f t="shared" si="1"/>
        <v>15.5718</v>
      </c>
      <c r="N20" s="795" t="s">
        <v>504</v>
      </c>
      <c r="O20" s="795" t="s">
        <v>505</v>
      </c>
      <c r="P20" s="787">
        <v>1.637</v>
      </c>
      <c r="Q20" s="787">
        <v>1.6826000000000001</v>
      </c>
      <c r="R20" s="787">
        <v>1.385</v>
      </c>
      <c r="S20" s="787">
        <v>1.2335</v>
      </c>
      <c r="T20" s="787">
        <v>1.1327</v>
      </c>
      <c r="U20" s="787">
        <v>1.3182</v>
      </c>
      <c r="V20" s="787">
        <v>1.2201</v>
      </c>
      <c r="W20" s="787">
        <v>1.1240000000000001</v>
      </c>
      <c r="X20" s="787">
        <v>1.0669999999999999</v>
      </c>
      <c r="Y20" s="787">
        <v>1.0298</v>
      </c>
      <c r="Z20" s="787">
        <v>0.93579999999999997</v>
      </c>
      <c r="AA20" s="787">
        <v>0.9395</v>
      </c>
      <c r="AB20" s="787">
        <v>0.91500000000000004</v>
      </c>
      <c r="AC20" s="787">
        <v>0.8901</v>
      </c>
      <c r="AD20" s="787">
        <v>0.99039999999999995</v>
      </c>
      <c r="AE20" s="787">
        <v>0.99519999999999997</v>
      </c>
      <c r="AF20" s="787">
        <v>1.0187999999999999</v>
      </c>
      <c r="AG20" s="787">
        <v>0.97570000000000001</v>
      </c>
      <c r="AH20" s="787">
        <v>0.98419999999999996</v>
      </c>
      <c r="AI20" s="1474">
        <v>0.96616999999999997</v>
      </c>
      <c r="AJ20" s="1474"/>
    </row>
    <row r="21" spans="2:36" x14ac:dyDescent="0.3">
      <c r="B21" s="10">
        <v>2016</v>
      </c>
      <c r="C21" s="77">
        <f t="shared" si="1"/>
        <v>13.715</v>
      </c>
      <c r="N21" s="795" t="s">
        <v>506</v>
      </c>
      <c r="O21" s="795" t="s">
        <v>507</v>
      </c>
      <c r="P21" s="787">
        <v>0.67090000000000005</v>
      </c>
      <c r="Q21" s="787">
        <v>1.4404999999999999</v>
      </c>
      <c r="R21" s="787">
        <v>1.6573</v>
      </c>
      <c r="S21" s="787">
        <v>1.4027000000000001</v>
      </c>
      <c r="T21" s="787">
        <v>1.3481000000000001</v>
      </c>
      <c r="U21" s="787">
        <v>1.3498000000000001</v>
      </c>
      <c r="V21" s="787">
        <v>1.4153</v>
      </c>
      <c r="W21" s="787">
        <v>1.1664000000000001</v>
      </c>
      <c r="X21" s="787">
        <v>1.544</v>
      </c>
      <c r="Y21" s="787">
        <v>1.4957</v>
      </c>
      <c r="Z21" s="787">
        <v>1.5487</v>
      </c>
      <c r="AA21" s="787">
        <v>1.8882000000000001</v>
      </c>
      <c r="AB21" s="787">
        <v>1.7849999999999999</v>
      </c>
      <c r="AC21" s="787">
        <v>2.1467000000000001</v>
      </c>
      <c r="AD21" s="787">
        <v>2.3325999999999998</v>
      </c>
      <c r="AE21" s="787">
        <v>2.9177</v>
      </c>
      <c r="AF21" s="787">
        <v>3.5169000000000001</v>
      </c>
      <c r="AG21" s="787">
        <v>3.7909000000000002</v>
      </c>
      <c r="AH21" s="787">
        <v>5.2915000000000001</v>
      </c>
      <c r="AI21" s="1474">
        <v>5.9500599999999997</v>
      </c>
      <c r="AJ21" s="1474"/>
    </row>
    <row r="22" spans="2:36" s="997" customFormat="1" x14ac:dyDescent="0.3">
      <c r="B22" s="77">
        <v>2017</v>
      </c>
      <c r="C22" s="77">
        <f t="shared" si="1"/>
        <v>12.345000000000001</v>
      </c>
      <c r="N22" s="795" t="s">
        <v>551</v>
      </c>
      <c r="O22" s="795" t="s">
        <v>552</v>
      </c>
      <c r="P22" s="787">
        <v>0.67069999999999996</v>
      </c>
      <c r="Q22" s="787">
        <v>0.6905</v>
      </c>
      <c r="R22" s="787">
        <v>0.62029999999999996</v>
      </c>
      <c r="S22" s="787">
        <v>0.55800000000000005</v>
      </c>
      <c r="T22" s="787">
        <v>0.51759999999999995</v>
      </c>
      <c r="U22" s="787">
        <v>0.58089999999999997</v>
      </c>
      <c r="V22" s="787">
        <v>0.50990000000000002</v>
      </c>
      <c r="W22" s="787">
        <v>0.49819999999999998</v>
      </c>
      <c r="X22" s="787">
        <v>0.68440000000000001</v>
      </c>
      <c r="Y22" s="787">
        <v>0.61650000000000005</v>
      </c>
      <c r="Z22" s="787">
        <v>0.64419999999999999</v>
      </c>
      <c r="AA22" s="787">
        <v>0.64559999999999995</v>
      </c>
      <c r="AB22" s="787">
        <v>0.61850000000000005</v>
      </c>
      <c r="AC22" s="787">
        <v>0.60450000000000004</v>
      </c>
      <c r="AD22" s="787">
        <v>0.64149999999999996</v>
      </c>
      <c r="AE22" s="787">
        <v>0.67420000000000002</v>
      </c>
      <c r="AF22" s="787">
        <v>0.81220000000000003</v>
      </c>
      <c r="AG22" s="787">
        <v>0.73980000000000001</v>
      </c>
      <c r="AH22" s="787">
        <v>0.78120000000000001</v>
      </c>
      <c r="AI22" s="1474">
        <v>0.75734400000000002</v>
      </c>
      <c r="AJ22" s="1474"/>
    </row>
    <row r="23" spans="2:36" ht="15" customHeight="1" thickBot="1" x14ac:dyDescent="0.35">
      <c r="B23" s="77">
        <v>2018</v>
      </c>
      <c r="C23" s="77">
        <f>IFERROR(VLOOKUP($C$6,$O$1:$AI$24,MATCH($B23,$O$1:$AI$1,0),0),1)</f>
        <v>14.375</v>
      </c>
      <c r="N23" s="796" t="s">
        <v>508</v>
      </c>
      <c r="O23" s="796" t="s">
        <v>509</v>
      </c>
      <c r="P23" s="788">
        <v>1</v>
      </c>
      <c r="Q23" s="788">
        <v>1</v>
      </c>
      <c r="R23" s="788">
        <v>1</v>
      </c>
      <c r="S23" s="788">
        <v>1</v>
      </c>
      <c r="T23" s="788">
        <v>1</v>
      </c>
      <c r="U23" s="788">
        <v>1</v>
      </c>
      <c r="V23" s="788">
        <v>1</v>
      </c>
      <c r="W23" s="788">
        <v>1</v>
      </c>
      <c r="X23" s="788">
        <v>1</v>
      </c>
      <c r="Y23" s="788">
        <v>1</v>
      </c>
      <c r="Z23" s="788">
        <v>1</v>
      </c>
      <c r="AA23" s="788">
        <v>1</v>
      </c>
      <c r="AB23" s="788">
        <v>1</v>
      </c>
      <c r="AC23" s="788">
        <v>1</v>
      </c>
      <c r="AD23" s="788">
        <v>1</v>
      </c>
      <c r="AE23" s="788">
        <v>1</v>
      </c>
      <c r="AF23" s="788">
        <v>1</v>
      </c>
      <c r="AG23" s="788">
        <v>1</v>
      </c>
      <c r="AH23" s="788">
        <v>1</v>
      </c>
      <c r="AI23" s="1475">
        <v>1</v>
      </c>
      <c r="AJ23" s="1475"/>
    </row>
    <row r="24" spans="2:36" x14ac:dyDescent="0.3">
      <c r="B24" s="1461">
        <v>2019</v>
      </c>
      <c r="C24" s="1477">
        <f>IFERROR(VLOOKUP($C$6,$O$1:$AI$24,MATCH($B24,$O$1:$AI$1,0),0),1)</f>
        <v>14.0442</v>
      </c>
    </row>
    <row r="25" spans="2:36" ht="14.5" x14ac:dyDescent="0.35">
      <c r="B25" s="524" t="s">
        <v>512</v>
      </c>
    </row>
    <row r="26" spans="2:36" x14ac:dyDescent="0.3">
      <c r="B26" s="1478" t="s">
        <v>1553</v>
      </c>
    </row>
  </sheetData>
  <sortState ref="N2:AF23">
    <sortCondition ref="O2:O23"/>
  </sortState>
  <hyperlinks>
    <hyperlink ref="B26" r:id="rId1"/>
  </hyperlinks>
  <pageMargins left="0.7" right="0.7" top="0.75" bottom="0.75" header="0.3" footer="0.3"/>
  <pageSetup paperSize="9" orientation="portrait" r:id="rId2"/>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BL48"/>
  <sheetViews>
    <sheetView workbookViewId="0">
      <selection activeCell="F24" sqref="F24"/>
    </sheetView>
  </sheetViews>
  <sheetFormatPr defaultColWidth="8.58203125" defaultRowHeight="14" x14ac:dyDescent="0.3"/>
  <cols>
    <col min="1" max="2" width="8.58203125" style="1623"/>
    <col min="3" max="3" width="13.25" style="1623" bestFit="1" customWidth="1"/>
    <col min="4" max="11" width="8.58203125" style="1623"/>
    <col min="12" max="12" width="16.83203125" style="1623" bestFit="1" customWidth="1"/>
    <col min="13" max="14" width="12.08203125" style="1623" bestFit="1" customWidth="1"/>
    <col min="15" max="15" width="27.58203125" style="1623" bestFit="1" customWidth="1"/>
    <col min="16" max="17" width="12.08203125" style="1623" bestFit="1" customWidth="1"/>
    <col min="18" max="23" width="9.58203125" style="1623" bestFit="1" customWidth="1"/>
    <col min="24" max="24" width="10.33203125" style="1623" bestFit="1" customWidth="1"/>
    <col min="25" max="28" width="9.58203125" style="1623" bestFit="1" customWidth="1"/>
    <col min="29" max="29" width="11.25" style="1623" customWidth="1"/>
    <col min="30" max="30" width="11.5" style="1623" customWidth="1"/>
    <col min="31" max="31" width="10.75" style="1623" customWidth="1"/>
    <col min="32" max="33" width="10.33203125" style="1623" customWidth="1"/>
    <col min="34" max="34" width="10.33203125" style="1623" bestFit="1" customWidth="1"/>
    <col min="35" max="36" width="10.75" style="1623" bestFit="1" customWidth="1"/>
    <col min="37" max="16384" width="8.58203125" style="1623"/>
  </cols>
  <sheetData>
    <row r="1" spans="2:64" ht="14.5" x14ac:dyDescent="0.3">
      <c r="N1" s="785"/>
      <c r="O1" s="785"/>
      <c r="P1" s="1794" t="s">
        <v>1803</v>
      </c>
      <c r="Q1" s="1794" t="s">
        <v>1804</v>
      </c>
      <c r="R1" s="1794" t="s">
        <v>1805</v>
      </c>
      <c r="S1" s="1794" t="s">
        <v>1791</v>
      </c>
      <c r="T1" s="1794" t="s">
        <v>1728</v>
      </c>
      <c r="U1" s="1794" t="s">
        <v>1729</v>
      </c>
      <c r="V1" s="1794" t="s">
        <v>1730</v>
      </c>
      <c r="W1" s="1794" t="s">
        <v>1731</v>
      </c>
      <c r="X1" s="1794" t="s">
        <v>1732</v>
      </c>
      <c r="Y1" s="1794" t="s">
        <v>1733</v>
      </c>
      <c r="Z1" s="1794" t="s">
        <v>1734</v>
      </c>
      <c r="AA1" s="1794" t="s">
        <v>1735</v>
      </c>
      <c r="AB1" s="1794" t="s">
        <v>1736</v>
      </c>
      <c r="AC1" s="1794" t="s">
        <v>1737</v>
      </c>
      <c r="AD1" s="1794" t="s">
        <v>1738</v>
      </c>
      <c r="AE1" s="1794" t="s">
        <v>1739</v>
      </c>
      <c r="AF1" s="1794" t="s">
        <v>1740</v>
      </c>
      <c r="AG1" s="1794" t="s">
        <v>1741</v>
      </c>
      <c r="AH1" s="1794" t="s">
        <v>1742</v>
      </c>
      <c r="AI1" s="1794" t="s">
        <v>1743</v>
      </c>
      <c r="AJ1" s="1794" t="s">
        <v>1744</v>
      </c>
      <c r="AK1" s="1794" t="s">
        <v>1745</v>
      </c>
      <c r="AL1" s="1794" t="s">
        <v>1746</v>
      </c>
      <c r="AM1" s="1794" t="s">
        <v>1747</v>
      </c>
      <c r="AN1" s="1794" t="s">
        <v>1748</v>
      </c>
      <c r="AO1" s="1794" t="s">
        <v>1749</v>
      </c>
      <c r="AP1" s="1794" t="s">
        <v>1750</v>
      </c>
      <c r="AQ1" s="1794" t="s">
        <v>1751</v>
      </c>
      <c r="AR1" s="1794" t="s">
        <v>1752</v>
      </c>
      <c r="AS1" s="1794" t="s">
        <v>1753</v>
      </c>
      <c r="AT1" s="1794" t="s">
        <v>1754</v>
      </c>
      <c r="AU1" s="1794" t="s">
        <v>1755</v>
      </c>
      <c r="AV1" s="1794" t="s">
        <v>1756</v>
      </c>
      <c r="AW1" s="1794" t="s">
        <v>1757</v>
      </c>
      <c r="AX1" s="1794" t="s">
        <v>1758</v>
      </c>
      <c r="AY1" s="1794" t="s">
        <v>1759</v>
      </c>
      <c r="AZ1" s="1794" t="s">
        <v>1776</v>
      </c>
      <c r="BA1" s="1795"/>
      <c r="BB1" s="1796"/>
      <c r="BC1" s="1796"/>
      <c r="BD1" s="1796"/>
      <c r="BE1" s="1796"/>
      <c r="BF1" s="1796"/>
      <c r="BG1" s="1796"/>
      <c r="BH1" s="1796"/>
      <c r="BI1" s="1796"/>
      <c r="BJ1" s="1796"/>
      <c r="BK1" s="1796"/>
      <c r="BL1" s="1796"/>
    </row>
    <row r="2" spans="2:64" x14ac:dyDescent="0.3">
      <c r="L2" s="789">
        <v>1000000</v>
      </c>
      <c r="N2" s="794" t="s">
        <v>476</v>
      </c>
      <c r="O2" s="794" t="s">
        <v>477</v>
      </c>
      <c r="P2" s="1623">
        <v>4.0492714858871999</v>
      </c>
      <c r="Q2" s="1623">
        <v>4.1039922507437998</v>
      </c>
      <c r="R2" s="1623">
        <v>4.2044730800563004</v>
      </c>
      <c r="S2" s="1623">
        <v>4.302496328928</v>
      </c>
      <c r="T2" s="1623">
        <v>4.3700209643605996</v>
      </c>
      <c r="U2" s="1623">
        <v>4.4470214455916999</v>
      </c>
      <c r="V2" s="1623">
        <v>4.6910286156226002</v>
      </c>
      <c r="W2" s="1623">
        <v>4.9174624829468003</v>
      </c>
      <c r="X2" s="1623">
        <v>5.1208121827411004</v>
      </c>
      <c r="Y2" s="1623">
        <v>5.3757645259939002</v>
      </c>
      <c r="Z2" s="1623">
        <v>5.7925212884116997</v>
      </c>
      <c r="AA2" s="1623">
        <v>6.5187441084764997</v>
      </c>
      <c r="AB2" s="1623">
        <v>8.0031911807369003</v>
      </c>
      <c r="AC2" s="1623">
        <v>8.1317908917850001</v>
      </c>
      <c r="AD2" s="1623">
        <v>8.4809663832153994</v>
      </c>
      <c r="AE2" s="1623">
        <v>8.4671773330038995</v>
      </c>
      <c r="AF2" s="1623">
        <v>8.8142020633887999</v>
      </c>
      <c r="AG2" s="1623">
        <v>9.0874072750021995</v>
      </c>
      <c r="AH2" s="1623">
        <v>9.4239935731499997</v>
      </c>
      <c r="AI2" s="1623">
        <v>12.946909157711</v>
      </c>
      <c r="AJ2" s="1623">
        <v>14.638471673253999</v>
      </c>
      <c r="AK2" s="1623">
        <v>14.96496126824</v>
      </c>
      <c r="AL2" s="1623">
        <v>15.354986112356</v>
      </c>
      <c r="AM2" s="1623">
        <v>15.929987667203999</v>
      </c>
      <c r="AN2" s="1623">
        <v>15.421476007857001</v>
      </c>
      <c r="AO2" s="1623">
        <v>16.490010515247</v>
      </c>
      <c r="AP2" s="1623">
        <v>17.527528375401999</v>
      </c>
      <c r="AQ2" s="1623">
        <v>18.929959142832999</v>
      </c>
      <c r="AR2" s="1623">
        <v>20.131969807645</v>
      </c>
      <c r="AS2" s="1623">
        <v>28.059958826557001</v>
      </c>
      <c r="AT2" s="1623">
        <v>39.845542501727998</v>
      </c>
      <c r="AU2" s="1623">
        <v>37.668034934498003</v>
      </c>
      <c r="AV2" s="1623">
        <v>43.300044503782999</v>
      </c>
      <c r="AW2" s="1623">
        <v>42.7</v>
      </c>
      <c r="AX2" s="1623">
        <v>57.325006887684999</v>
      </c>
      <c r="AY2" s="1623">
        <v>59.880007121238997</v>
      </c>
      <c r="AZ2" s="1623">
        <v>64.392022635998998</v>
      </c>
      <c r="BA2" s="1796"/>
      <c r="BB2" s="1796"/>
      <c r="BC2" s="1796"/>
      <c r="BD2" s="1797"/>
      <c r="BE2" s="1797"/>
      <c r="BF2" s="1797"/>
      <c r="BG2" s="1797"/>
      <c r="BH2" s="1797"/>
      <c r="BI2" s="1796"/>
      <c r="BJ2" s="1797"/>
      <c r="BK2" s="1796"/>
      <c r="BL2" s="1796"/>
    </row>
    <row r="3" spans="2:64" x14ac:dyDescent="0.3">
      <c r="L3" s="790">
        <v>1000</v>
      </c>
      <c r="N3" s="795" t="s">
        <v>478</v>
      </c>
      <c r="O3" s="795" t="s">
        <v>479</v>
      </c>
      <c r="P3" s="1623">
        <v>0.96684700000000001</v>
      </c>
      <c r="Q3" s="1623">
        <v>0.93302399999999996</v>
      </c>
      <c r="R3" s="1623">
        <v>1.0274749999999999</v>
      </c>
      <c r="S3" s="1623">
        <v>0.98330600000000001</v>
      </c>
      <c r="T3" s="1623">
        <v>0.96106599999999998</v>
      </c>
      <c r="U3" s="1623">
        <v>0.98006400000000005</v>
      </c>
      <c r="V3" s="1623">
        <v>0.95870100000000003</v>
      </c>
      <c r="W3" s="1623">
        <v>0.96346799999999999</v>
      </c>
      <c r="X3" s="1623">
        <v>0.96118700000000001</v>
      </c>
      <c r="Y3" s="1623">
        <v>1.08341</v>
      </c>
      <c r="Z3" s="1623">
        <v>1.07264</v>
      </c>
      <c r="AA3" s="1623">
        <v>1.1183380000000001</v>
      </c>
      <c r="AB3" s="1623">
        <v>1.083623</v>
      </c>
      <c r="AC3" s="1623">
        <v>1.0643579999999999</v>
      </c>
      <c r="AD3" s="1623">
        <v>1.1477390000000001</v>
      </c>
      <c r="AE3" s="1623">
        <v>1.2213989999999999</v>
      </c>
      <c r="AF3" s="1623">
        <v>1.31555</v>
      </c>
      <c r="AG3" s="1623">
        <v>1.300384</v>
      </c>
      <c r="AH3" s="1623">
        <v>1.422744</v>
      </c>
      <c r="AI3" s="1623">
        <v>1.3683289999999999</v>
      </c>
      <c r="AJ3" s="1623">
        <v>1.3005709999999999</v>
      </c>
      <c r="AK3" s="1623">
        <v>1.344713</v>
      </c>
      <c r="AL3" s="1623">
        <v>1.313234</v>
      </c>
      <c r="AM3" s="1623">
        <v>1.3846879999999999</v>
      </c>
      <c r="AN3" s="1623">
        <v>1.3078289999999999</v>
      </c>
      <c r="AO3" s="1623">
        <v>1.3013490000000001</v>
      </c>
      <c r="AP3" s="1623">
        <v>1.2768930000000001</v>
      </c>
      <c r="AQ3" s="1623">
        <v>1.2795799999999999</v>
      </c>
      <c r="AR3" s="1623">
        <v>1.301518</v>
      </c>
      <c r="AS3" s="1623">
        <v>1.354177</v>
      </c>
      <c r="AT3" s="1623">
        <v>1.386317</v>
      </c>
      <c r="AU3" s="1623">
        <v>1.4165939999999999</v>
      </c>
      <c r="AV3" s="1623">
        <v>1.4081889999999999</v>
      </c>
      <c r="AW3" s="1623">
        <v>1.4274169999999999</v>
      </c>
      <c r="AX3" s="1623">
        <v>1.480944</v>
      </c>
      <c r="AY3" s="1623">
        <v>1.4238029999999999</v>
      </c>
      <c r="AZ3" s="1623">
        <v>1.639923</v>
      </c>
      <c r="BA3" s="1796"/>
      <c r="BB3" s="1796"/>
      <c r="BC3" s="1796"/>
      <c r="BD3" s="1797"/>
      <c r="BE3" s="1797"/>
      <c r="BF3" s="1797"/>
      <c r="BG3" s="1797"/>
      <c r="BH3" s="1797"/>
      <c r="BI3" s="1796"/>
      <c r="BJ3" s="1797"/>
      <c r="BK3" s="1796"/>
      <c r="BL3" s="1796"/>
    </row>
    <row r="4" spans="2:64" ht="14.5" x14ac:dyDescent="0.35">
      <c r="B4" s="523" t="s">
        <v>473</v>
      </c>
      <c r="L4" s="790">
        <v>10000000</v>
      </c>
      <c r="N4" s="795" t="s">
        <v>481</v>
      </c>
      <c r="O4" s="795" t="s">
        <v>482</v>
      </c>
      <c r="P4" s="1623">
        <v>1.6230027451255999</v>
      </c>
      <c r="Q4" s="1623">
        <v>1.5637583892617</v>
      </c>
      <c r="R4" s="1623">
        <v>1.8564022809745999</v>
      </c>
      <c r="S4" s="1623">
        <v>1.8671458381637001</v>
      </c>
      <c r="T4" s="1623">
        <v>1.821129080563</v>
      </c>
      <c r="U4" s="1623">
        <v>2.0482922954726002</v>
      </c>
      <c r="V4" s="1623">
        <v>2.0287703016241001</v>
      </c>
      <c r="W4" s="1623">
        <v>2.0491132332878998</v>
      </c>
      <c r="X4" s="1623">
        <v>2.0072627879734002</v>
      </c>
      <c r="Y4" s="1623">
        <v>2.2094036697248001</v>
      </c>
      <c r="Z4" s="1623">
        <v>2.2514624213254</v>
      </c>
      <c r="AA4" s="1623">
        <v>2.3621202233341001</v>
      </c>
      <c r="AB4" s="1623">
        <v>2.2683492892369999</v>
      </c>
      <c r="AC4" s="1623">
        <v>2.1966612974081001</v>
      </c>
      <c r="AD4" s="1623">
        <v>2.4494158785662998</v>
      </c>
      <c r="AE4" s="1623">
        <v>2.6527468907009002</v>
      </c>
      <c r="AF4" s="1623">
        <v>3.2491867273909998</v>
      </c>
      <c r="AG4" s="1623">
        <v>3.1011707927429</v>
      </c>
      <c r="AH4" s="1623">
        <v>3.9996429527805</v>
      </c>
      <c r="AI4" s="1623">
        <v>3.9604114999541</v>
      </c>
      <c r="AJ4" s="1623">
        <v>3.6165129556434001</v>
      </c>
      <c r="AK4" s="1623">
        <v>3.2334714465861998</v>
      </c>
      <c r="AL4" s="1623">
        <v>3.2443329450766001</v>
      </c>
      <c r="AM4" s="1623">
        <v>3.254435063087</v>
      </c>
      <c r="AN4" s="1623">
        <v>3.1615377420259998</v>
      </c>
      <c r="AO4" s="1623">
        <v>3.2947774272695001</v>
      </c>
      <c r="AP4" s="1623">
        <v>3.1877858715906999</v>
      </c>
      <c r="AQ4" s="1623">
        <v>3.3126823980654998</v>
      </c>
      <c r="AR4" s="1623">
        <v>3.3226199172144999</v>
      </c>
      <c r="AS4" s="1623">
        <v>3.8493738205524002</v>
      </c>
      <c r="AT4" s="1623">
        <v>4.0199550794747996</v>
      </c>
      <c r="AU4" s="1623">
        <v>3.8812227074235999</v>
      </c>
      <c r="AV4" s="1623">
        <v>3.9043168669337001</v>
      </c>
      <c r="AW4" s="1623">
        <v>3.8234622144112</v>
      </c>
      <c r="AX4" s="1623">
        <v>4.1590596014325998</v>
      </c>
      <c r="AY4" s="1623">
        <v>4.0196724230015999</v>
      </c>
      <c r="AZ4" s="1623">
        <v>5.2027199707923</v>
      </c>
      <c r="BA4" s="1796"/>
      <c r="BB4" s="1796"/>
      <c r="BC4" s="1796"/>
      <c r="BD4" s="1797"/>
      <c r="BE4" s="1797"/>
      <c r="BF4" s="1797"/>
      <c r="BG4" s="1797"/>
      <c r="BH4" s="1797"/>
      <c r="BI4" s="1796"/>
      <c r="BJ4" s="1797"/>
      <c r="BK4" s="1796"/>
      <c r="BL4" s="1796"/>
    </row>
    <row r="5" spans="2:64" ht="14.5" thickBot="1" x14ac:dyDescent="0.35">
      <c r="L5" s="790">
        <v>100000000</v>
      </c>
      <c r="N5" s="795" t="s">
        <v>483</v>
      </c>
      <c r="O5" s="795" t="s">
        <v>484</v>
      </c>
      <c r="P5" s="1623">
        <v>0.97029600000000005</v>
      </c>
      <c r="Q5" s="1623">
        <v>0.96526699999999999</v>
      </c>
      <c r="R5" s="1623">
        <v>1.044583</v>
      </c>
      <c r="S5" s="1623">
        <v>1.021331</v>
      </c>
      <c r="T5" s="1623">
        <v>0.99663100000000004</v>
      </c>
      <c r="U5" s="1623">
        <v>1.022319</v>
      </c>
      <c r="V5" s="1623">
        <v>0.98097400000000001</v>
      </c>
      <c r="W5" s="1623">
        <v>0.99568000000000001</v>
      </c>
      <c r="X5" s="1623">
        <v>1.0168680000000001</v>
      </c>
      <c r="Y5" s="1623">
        <v>1.0484709999999999</v>
      </c>
      <c r="Z5" s="1623">
        <v>1.0301370000000001</v>
      </c>
      <c r="AA5" s="1623">
        <v>1.0638099999999999</v>
      </c>
      <c r="AB5" s="1623">
        <v>1.1042209999999999</v>
      </c>
      <c r="AC5" s="1623">
        <v>1.068165</v>
      </c>
      <c r="AD5" s="1623">
        <v>1.1172219999999999</v>
      </c>
      <c r="AE5" s="1623">
        <v>1.158307</v>
      </c>
      <c r="AF5" s="1623">
        <v>1.2768839999999999</v>
      </c>
      <c r="AG5" s="1623">
        <v>1.2368399999999999</v>
      </c>
      <c r="AH5" s="1623">
        <v>1.3419620000000001</v>
      </c>
      <c r="AI5" s="1623">
        <v>1.3884449999999999</v>
      </c>
      <c r="AJ5" s="1623">
        <v>1.29451</v>
      </c>
      <c r="AK5" s="1623">
        <v>1.2956220000000001</v>
      </c>
      <c r="AL5" s="1623">
        <v>1.31619</v>
      </c>
      <c r="AM5" s="1623">
        <v>1.345982</v>
      </c>
      <c r="AN5" s="1623">
        <v>1.3343</v>
      </c>
      <c r="AO5" s="1623">
        <v>1.295566</v>
      </c>
      <c r="AP5" s="1623">
        <v>1.2440279999999999</v>
      </c>
      <c r="AQ5" s="1623">
        <v>1.253981</v>
      </c>
      <c r="AR5" s="1623">
        <v>1.2900739999999999</v>
      </c>
      <c r="AS5" s="1623">
        <v>1.324584</v>
      </c>
      <c r="AT5" s="1623">
        <v>1.3013129999999999</v>
      </c>
      <c r="AU5" s="1623">
        <v>1.3628819999999999</v>
      </c>
      <c r="AV5" s="1623">
        <v>1.335113</v>
      </c>
      <c r="AW5" s="1623">
        <v>1.3086990000000001</v>
      </c>
      <c r="AX5" s="1623">
        <v>1.3248230000000001</v>
      </c>
      <c r="AY5" s="1623">
        <v>1.2994479999999999</v>
      </c>
      <c r="AZ5" s="1623">
        <v>1.4254290000000001</v>
      </c>
      <c r="BA5" s="1796"/>
      <c r="BB5" s="1796"/>
      <c r="BC5" s="1796"/>
      <c r="BD5" s="1797"/>
      <c r="BE5" s="1797"/>
      <c r="BF5" s="1797"/>
      <c r="BG5" s="1797"/>
      <c r="BH5" s="1797"/>
      <c r="BI5" s="1796"/>
      <c r="BJ5" s="1797"/>
      <c r="BK5" s="1796"/>
      <c r="BL5" s="1796"/>
    </row>
    <row r="6" spans="2:64" x14ac:dyDescent="0.3">
      <c r="B6" s="784"/>
      <c r="C6" s="792" t="str">
        <f>IF('Cover Page'!D34=0,"",'Cover Page'!D34)</f>
        <v>South African rand - ZAR</v>
      </c>
      <c r="L6" s="790">
        <v>1000000000</v>
      </c>
      <c r="N6" s="795" t="s">
        <v>510</v>
      </c>
      <c r="O6" s="795" t="s">
        <v>511</v>
      </c>
      <c r="P6" s="1810">
        <f>1/1.2</f>
        <v>0.83333333333333337</v>
      </c>
      <c r="Q6" s="1810">
        <f t="shared" ref="Q6:AZ6" si="0">1/1.2</f>
        <v>0.83333333333333337</v>
      </c>
      <c r="R6" s="1810">
        <f t="shared" si="0"/>
        <v>0.83333333333333337</v>
      </c>
      <c r="S6" s="1810">
        <f t="shared" si="0"/>
        <v>0.83333333333333337</v>
      </c>
      <c r="T6" s="1810">
        <f t="shared" si="0"/>
        <v>0.83333333333333337</v>
      </c>
      <c r="U6" s="1810">
        <f t="shared" si="0"/>
        <v>0.83333333333333337</v>
      </c>
      <c r="V6" s="1810">
        <f t="shared" si="0"/>
        <v>0.83333333333333337</v>
      </c>
      <c r="W6" s="1810">
        <f t="shared" si="0"/>
        <v>0.83333333333333337</v>
      </c>
      <c r="X6" s="1810">
        <f t="shared" si="0"/>
        <v>0.83333333333333337</v>
      </c>
      <c r="Y6" s="1810">
        <f t="shared" si="0"/>
        <v>0.83333333333333337</v>
      </c>
      <c r="Z6" s="1810">
        <f t="shared" si="0"/>
        <v>0.83333333333333337</v>
      </c>
      <c r="AA6" s="1810">
        <f t="shared" si="0"/>
        <v>0.83333333333333337</v>
      </c>
      <c r="AB6" s="1810">
        <f t="shared" si="0"/>
        <v>0.83333333333333337</v>
      </c>
      <c r="AC6" s="1810">
        <f t="shared" si="0"/>
        <v>0.83333333333333337</v>
      </c>
      <c r="AD6" s="1810">
        <f t="shared" si="0"/>
        <v>0.83333333333333337</v>
      </c>
      <c r="AE6" s="1810">
        <f t="shared" si="0"/>
        <v>0.83333333333333337</v>
      </c>
      <c r="AF6" s="1810">
        <f t="shared" si="0"/>
        <v>0.83333333333333337</v>
      </c>
      <c r="AG6" s="1810">
        <f t="shared" si="0"/>
        <v>0.83333333333333337</v>
      </c>
      <c r="AH6" s="1810">
        <f t="shared" si="0"/>
        <v>0.83333333333333337</v>
      </c>
      <c r="AI6" s="1810">
        <f t="shared" si="0"/>
        <v>0.83333333333333337</v>
      </c>
      <c r="AJ6" s="1810">
        <f t="shared" si="0"/>
        <v>0.83333333333333337</v>
      </c>
      <c r="AK6" s="1810">
        <f t="shared" si="0"/>
        <v>0.83333333333333337</v>
      </c>
      <c r="AL6" s="1810">
        <f t="shared" si="0"/>
        <v>0.83333333333333337</v>
      </c>
      <c r="AM6" s="1810">
        <f t="shared" si="0"/>
        <v>0.83333333333333337</v>
      </c>
      <c r="AN6" s="1810">
        <f t="shared" si="0"/>
        <v>0.83333333333333337</v>
      </c>
      <c r="AO6" s="1810">
        <f t="shared" si="0"/>
        <v>0.83333333333333337</v>
      </c>
      <c r="AP6" s="1810">
        <f t="shared" si="0"/>
        <v>0.83333333333333337</v>
      </c>
      <c r="AQ6" s="1810">
        <f t="shared" si="0"/>
        <v>0.83333333333333337</v>
      </c>
      <c r="AR6" s="1810">
        <f t="shared" si="0"/>
        <v>0.83333333333333337</v>
      </c>
      <c r="AS6" s="1810">
        <f t="shared" si="0"/>
        <v>0.83333333333333337</v>
      </c>
      <c r="AT6" s="1810">
        <f t="shared" si="0"/>
        <v>0.83333333333333337</v>
      </c>
      <c r="AU6" s="1810">
        <f t="shared" si="0"/>
        <v>0.83333333333333337</v>
      </c>
      <c r="AV6" s="1810">
        <f t="shared" si="0"/>
        <v>0.83333333333333337</v>
      </c>
      <c r="AW6" s="1810">
        <f t="shared" si="0"/>
        <v>0.83333333333333337</v>
      </c>
      <c r="AX6" s="1810">
        <f t="shared" si="0"/>
        <v>0.83333333333333337</v>
      </c>
      <c r="AY6" s="1810">
        <f t="shared" si="0"/>
        <v>0.83333333333333337</v>
      </c>
      <c r="AZ6" s="1810">
        <f t="shared" si="0"/>
        <v>0.83333333333333337</v>
      </c>
      <c r="BA6" s="1796"/>
      <c r="BB6" s="1796"/>
      <c r="BC6" s="1796"/>
      <c r="BD6" s="1797"/>
      <c r="BE6" s="1797"/>
      <c r="BF6" s="1797"/>
      <c r="BG6" s="1797"/>
      <c r="BH6" s="1797"/>
      <c r="BI6" s="1796"/>
      <c r="BJ6" s="1797"/>
      <c r="BK6" s="1796"/>
      <c r="BL6" s="1796"/>
    </row>
    <row r="7" spans="2:64" ht="14.5" x14ac:dyDescent="0.3">
      <c r="B7" s="1794" t="s">
        <v>1803</v>
      </c>
      <c r="C7" s="1477">
        <f>IFERROR(VLOOKUP($C$6,$O$1:$AZ$23,MATCH(B7,$O$1:$AZ$1,0),0),1)</f>
        <v>6.7929190000000004</v>
      </c>
      <c r="L7" s="791">
        <v>1000000000000</v>
      </c>
      <c r="N7" s="795" t="s">
        <v>485</v>
      </c>
      <c r="O7" s="795" t="s">
        <v>486</v>
      </c>
      <c r="P7" s="1623">
        <v>482.08</v>
      </c>
      <c r="Q7" s="1623">
        <v>471.13</v>
      </c>
      <c r="R7" s="1623">
        <v>515.14</v>
      </c>
      <c r="S7" s="1623">
        <v>521.46</v>
      </c>
      <c r="T7" s="1623">
        <v>489.76</v>
      </c>
      <c r="U7" s="1623">
        <v>509.73</v>
      </c>
      <c r="V7" s="1623">
        <v>470.48</v>
      </c>
      <c r="W7" s="1623">
        <v>478.6</v>
      </c>
      <c r="X7" s="1623">
        <v>472.54</v>
      </c>
      <c r="Y7" s="1623">
        <v>503.86</v>
      </c>
      <c r="Z7" s="1623">
        <v>502.97</v>
      </c>
      <c r="AA7" s="1623">
        <v>523.76</v>
      </c>
      <c r="AB7" s="1623">
        <v>550.53</v>
      </c>
      <c r="AC7" s="1623">
        <v>550.6</v>
      </c>
      <c r="AD7" s="1623">
        <v>601.66</v>
      </c>
      <c r="AE7" s="1623">
        <v>607.38</v>
      </c>
      <c r="AF7" s="1623">
        <v>626.87</v>
      </c>
      <c r="AG7" s="1623">
        <v>634.58000000000004</v>
      </c>
      <c r="AH7" s="1623">
        <v>704.68</v>
      </c>
      <c r="AI7" s="1623">
        <v>707.34</v>
      </c>
      <c r="AJ7" s="1623">
        <v>675.1</v>
      </c>
      <c r="AK7" s="1623">
        <v>661.49</v>
      </c>
      <c r="AL7" s="1623">
        <v>659.08</v>
      </c>
      <c r="AM7" s="1623">
        <v>667.29</v>
      </c>
      <c r="AN7" s="1623">
        <v>662.66</v>
      </c>
      <c r="AO7" s="1623">
        <v>663.21</v>
      </c>
      <c r="AP7" s="1623">
        <v>636.85</v>
      </c>
      <c r="AQ7" s="1623">
        <v>615.22</v>
      </c>
      <c r="AR7" s="1623">
        <v>605.26</v>
      </c>
      <c r="AS7" s="1623">
        <v>647.95000000000005</v>
      </c>
      <c r="AT7" s="1623">
        <v>661.5</v>
      </c>
      <c r="AU7" s="1623">
        <v>695.69</v>
      </c>
      <c r="AV7" s="1623">
        <v>681.09</v>
      </c>
      <c r="AW7" s="1623">
        <v>679.86</v>
      </c>
      <c r="AX7" s="1623">
        <v>725.68</v>
      </c>
      <c r="AY7" s="1623">
        <v>744.62</v>
      </c>
      <c r="AZ7" s="1623">
        <v>846.3</v>
      </c>
      <c r="BA7" s="1796"/>
      <c r="BB7" s="1796"/>
      <c r="BC7" s="1796"/>
      <c r="BD7" s="1797"/>
      <c r="BE7" s="1797"/>
      <c r="BF7" s="1797"/>
      <c r="BG7" s="1797"/>
      <c r="BH7" s="1797"/>
      <c r="BI7" s="1796"/>
      <c r="BJ7" s="1797"/>
      <c r="BK7" s="1796"/>
      <c r="BL7" s="1796"/>
    </row>
    <row r="8" spans="2:64" ht="14.5" x14ac:dyDescent="0.3">
      <c r="B8" s="1794" t="s">
        <v>1804</v>
      </c>
      <c r="C8" s="1477">
        <f t="shared" ref="C8:C43" si="1">IFERROR(VLOOKUP($C$6,$O$1:$AZ$23,MATCH(B8,$O$1:$AZ$1,0),0),1)</f>
        <v>6.8199680000000003</v>
      </c>
      <c r="N8" s="795" t="s">
        <v>487</v>
      </c>
      <c r="O8" s="795" t="s">
        <v>555</v>
      </c>
      <c r="P8" s="1623">
        <v>6.548603</v>
      </c>
      <c r="Q8" s="1623">
        <v>6.4634330000000002</v>
      </c>
      <c r="R8" s="1623">
        <v>6.3842850000000002</v>
      </c>
      <c r="S8" s="1623">
        <v>6.3055880000000002</v>
      </c>
      <c r="T8" s="1623">
        <v>6.2959719999999999</v>
      </c>
      <c r="U8" s="1623">
        <v>6.3551229999999999</v>
      </c>
      <c r="V8" s="1623">
        <v>6.2846869999999999</v>
      </c>
      <c r="W8" s="1623">
        <v>6.2306350000000004</v>
      </c>
      <c r="X8" s="1623">
        <v>6.2163219999999999</v>
      </c>
      <c r="Y8" s="1623">
        <v>6.1376150000000003</v>
      </c>
      <c r="Z8" s="1623">
        <v>6.1195849999999998</v>
      </c>
      <c r="AA8" s="1623">
        <v>6.0540209999999997</v>
      </c>
      <c r="AB8" s="1623">
        <v>6.2194659999999997</v>
      </c>
      <c r="AC8" s="1623">
        <v>6.2031039999999997</v>
      </c>
      <c r="AD8" s="1623">
        <v>6.1401890000000003</v>
      </c>
      <c r="AE8" s="1623">
        <v>6.2069020000000004</v>
      </c>
      <c r="AF8" s="1623">
        <v>6.2003899999999996</v>
      </c>
      <c r="AG8" s="1623">
        <v>6.1994819999999997</v>
      </c>
      <c r="AH8" s="1623">
        <v>6.3559760000000001</v>
      </c>
      <c r="AI8" s="1623">
        <v>6.4855330000000002</v>
      </c>
      <c r="AJ8" s="1623">
        <v>6.4570930000000004</v>
      </c>
      <c r="AK8" s="1623">
        <v>6.6433980000000004</v>
      </c>
      <c r="AL8" s="1623">
        <v>6.6717139999999997</v>
      </c>
      <c r="AM8" s="1623">
        <v>6.944502</v>
      </c>
      <c r="AN8" s="1623">
        <v>6.8882240000000001</v>
      </c>
      <c r="AO8" s="1623">
        <v>6.7810199999999998</v>
      </c>
      <c r="AP8" s="1623">
        <v>6.6520409999999996</v>
      </c>
      <c r="AQ8" s="1623">
        <v>6.5074630000000004</v>
      </c>
      <c r="AR8" s="1623">
        <v>6.287477</v>
      </c>
      <c r="AS8" s="1623">
        <v>6.6194889999999997</v>
      </c>
      <c r="AT8" s="1623">
        <v>6.8816519999999999</v>
      </c>
      <c r="AU8" s="1623">
        <v>6.8778170000000003</v>
      </c>
      <c r="AV8" s="1623">
        <v>6.7109030000000001</v>
      </c>
      <c r="AW8" s="1623">
        <v>6.870387</v>
      </c>
      <c r="AX8" s="1623">
        <v>7.1433559999999998</v>
      </c>
      <c r="AY8" s="1623">
        <v>6.9614560000000001</v>
      </c>
      <c r="AZ8" s="1623">
        <v>7.0996709999999998</v>
      </c>
      <c r="BA8" s="1796"/>
      <c r="BB8" s="1796"/>
      <c r="BC8" s="1796"/>
      <c r="BD8" s="1797"/>
      <c r="BE8" s="1797"/>
      <c r="BF8" s="1797"/>
      <c r="BG8" s="1797"/>
      <c r="BH8" s="1797"/>
      <c r="BI8" s="1796"/>
      <c r="BJ8" s="1797"/>
      <c r="BK8" s="1796"/>
      <c r="BL8" s="1796"/>
    </row>
    <row r="9" spans="2:64" ht="14.5" x14ac:dyDescent="0.3">
      <c r="B9" s="1794" t="s">
        <v>1805</v>
      </c>
      <c r="C9" s="1477">
        <f t="shared" si="1"/>
        <v>8.0785750000000007</v>
      </c>
      <c r="N9" s="795" t="s">
        <v>558</v>
      </c>
      <c r="O9" s="795" t="s">
        <v>480</v>
      </c>
      <c r="P9" s="1623">
        <v>0.703878</v>
      </c>
      <c r="Q9" s="1623">
        <v>0.69189800000000001</v>
      </c>
      <c r="R9" s="1623">
        <v>0.74057600000000001</v>
      </c>
      <c r="S9" s="1623">
        <v>0.77285700000000002</v>
      </c>
      <c r="T9" s="1623">
        <v>0.74872700000000003</v>
      </c>
      <c r="U9" s="1623">
        <v>0.79428100000000001</v>
      </c>
      <c r="V9" s="1623">
        <v>0.77339500000000005</v>
      </c>
      <c r="W9" s="1623">
        <v>0.75792000000000004</v>
      </c>
      <c r="X9" s="1623">
        <v>0.780945</v>
      </c>
      <c r="Y9" s="1623">
        <v>0.76452600000000004</v>
      </c>
      <c r="Z9" s="1623">
        <v>0.74046599999999996</v>
      </c>
      <c r="AA9" s="1623">
        <v>0.72511099999999995</v>
      </c>
      <c r="AB9" s="1623">
        <v>0.72526800000000002</v>
      </c>
      <c r="AC9" s="1623">
        <v>0.73217200000000005</v>
      </c>
      <c r="AD9" s="1623">
        <v>0.79472299999999996</v>
      </c>
      <c r="AE9" s="1623">
        <v>0.82365500000000003</v>
      </c>
      <c r="AF9" s="1623">
        <v>0.929454</v>
      </c>
      <c r="AG9" s="1623">
        <v>0.89373499999999995</v>
      </c>
      <c r="AH9" s="1623">
        <v>0.89261800000000002</v>
      </c>
      <c r="AI9" s="1623">
        <v>0.91852699999999998</v>
      </c>
      <c r="AJ9" s="1623">
        <v>0.87834900000000005</v>
      </c>
      <c r="AK9" s="1623">
        <v>0.90073899999999996</v>
      </c>
      <c r="AL9" s="1623">
        <v>0.89597700000000002</v>
      </c>
      <c r="AM9" s="1623">
        <v>0.94867699999999999</v>
      </c>
      <c r="AN9" s="1623">
        <v>0.93536600000000003</v>
      </c>
      <c r="AO9" s="1623">
        <v>0.87627100000000002</v>
      </c>
      <c r="AP9" s="1623">
        <v>0.84702699999999997</v>
      </c>
      <c r="AQ9" s="1623">
        <v>0.83382000000000001</v>
      </c>
      <c r="AR9" s="1623">
        <v>0.81162199999999995</v>
      </c>
      <c r="AS9" s="1623">
        <v>0.85777999999999999</v>
      </c>
      <c r="AT9" s="1623">
        <v>0.86385599999999996</v>
      </c>
      <c r="AU9" s="1623">
        <v>0.87336199999999997</v>
      </c>
      <c r="AV9" s="1623">
        <v>0.89007599999999998</v>
      </c>
      <c r="AW9" s="1623">
        <v>0.87873500000000004</v>
      </c>
      <c r="AX9" s="1623">
        <v>0.91835800000000001</v>
      </c>
      <c r="AY9" s="1623">
        <v>0.89015500000000003</v>
      </c>
      <c r="AZ9" s="1623">
        <v>0.91274200000000005</v>
      </c>
      <c r="BA9" s="1796"/>
      <c r="BB9" s="1796"/>
      <c r="BC9" s="1796"/>
      <c r="BD9" s="1797"/>
      <c r="BE9" s="1797"/>
      <c r="BF9" s="1797"/>
      <c r="BG9" s="1797"/>
      <c r="BH9" s="1797"/>
      <c r="BI9" s="1796"/>
      <c r="BJ9" s="1797"/>
      <c r="BK9" s="1796"/>
      <c r="BL9" s="1796"/>
    </row>
    <row r="10" spans="2:64" ht="14.5" x14ac:dyDescent="0.3">
      <c r="B10" s="1794" t="s">
        <v>1791</v>
      </c>
      <c r="C10" s="1477">
        <f t="shared" si="1"/>
        <v>8.1018629999999998</v>
      </c>
      <c r="N10" s="795" t="s">
        <v>488</v>
      </c>
      <c r="O10" s="795" t="s">
        <v>489</v>
      </c>
      <c r="P10" s="1623">
        <v>7.7820090000000004</v>
      </c>
      <c r="Q10" s="1623">
        <v>7.7821210000000001</v>
      </c>
      <c r="R10" s="1623">
        <v>7.7918240000000001</v>
      </c>
      <c r="S10" s="1623">
        <v>7.7679879999999999</v>
      </c>
      <c r="T10" s="1623">
        <v>7.7646750000000004</v>
      </c>
      <c r="U10" s="1623">
        <v>7.7567909999999998</v>
      </c>
      <c r="V10" s="1623">
        <v>7.7539059999999997</v>
      </c>
      <c r="W10" s="1623">
        <v>7.7504929999999996</v>
      </c>
      <c r="X10" s="1623">
        <v>7.7641549999999997</v>
      </c>
      <c r="Y10" s="1623">
        <v>7.7581800000000003</v>
      </c>
      <c r="Z10" s="1623">
        <v>7.7543129999999998</v>
      </c>
      <c r="AA10" s="1623">
        <v>7.753825</v>
      </c>
      <c r="AB10" s="1623">
        <v>7.758413</v>
      </c>
      <c r="AC10" s="1623">
        <v>7.7506219999999999</v>
      </c>
      <c r="AD10" s="1623">
        <v>7.7676230000000004</v>
      </c>
      <c r="AE10" s="1623">
        <v>7.7563630000000003</v>
      </c>
      <c r="AF10" s="1623">
        <v>7.7536949999999996</v>
      </c>
      <c r="AG10" s="1623">
        <v>7.7522570000000002</v>
      </c>
      <c r="AH10" s="1623">
        <v>7.7500669999999996</v>
      </c>
      <c r="AI10" s="1623">
        <v>7.7501610000000003</v>
      </c>
      <c r="AJ10" s="1623">
        <v>7.754238</v>
      </c>
      <c r="AK10" s="1623">
        <v>7.7585119999999996</v>
      </c>
      <c r="AL10" s="1623">
        <v>7.7544129999999996</v>
      </c>
      <c r="AM10" s="1623">
        <v>7.7555259999999997</v>
      </c>
      <c r="AN10" s="1623">
        <v>7.7704610000000001</v>
      </c>
      <c r="AO10" s="1623">
        <v>7.804767</v>
      </c>
      <c r="AP10" s="1623">
        <v>7.8107740000000003</v>
      </c>
      <c r="AQ10" s="1623">
        <v>7.8145579999999999</v>
      </c>
      <c r="AR10" s="1623">
        <v>7.8480639999999999</v>
      </c>
      <c r="AS10" s="1623">
        <v>7.8459430000000001</v>
      </c>
      <c r="AT10" s="1623">
        <v>7.8247239999999998</v>
      </c>
      <c r="AU10" s="1623">
        <v>7.8318779999999997</v>
      </c>
      <c r="AV10" s="1623">
        <v>7.8500220000000001</v>
      </c>
      <c r="AW10" s="1623">
        <v>7.8089630000000003</v>
      </c>
      <c r="AX10" s="1623">
        <v>7.8398380000000003</v>
      </c>
      <c r="AY10" s="1623">
        <v>7.7864519999999997</v>
      </c>
      <c r="AZ10" s="1623">
        <v>7.7532860000000001</v>
      </c>
      <c r="BA10" s="1796"/>
      <c r="BB10" s="1796"/>
      <c r="BC10" s="1796"/>
      <c r="BD10" s="1797"/>
      <c r="BE10" s="1797"/>
      <c r="BF10" s="1797"/>
      <c r="BG10" s="1797"/>
      <c r="BH10" s="1797"/>
      <c r="BI10" s="1796"/>
      <c r="BJ10" s="1797"/>
      <c r="BK10" s="1796"/>
      <c r="BL10" s="1796"/>
    </row>
    <row r="11" spans="2:64" ht="14.5" x14ac:dyDescent="0.3">
      <c r="B11" s="1794" t="s">
        <v>1728</v>
      </c>
      <c r="C11" s="1477">
        <f t="shared" si="1"/>
        <v>7.6611260000000003</v>
      </c>
      <c r="N11" s="795" t="s">
        <v>491</v>
      </c>
      <c r="O11" s="795" t="s">
        <v>492</v>
      </c>
      <c r="P11" s="1623">
        <v>44.587175000000002</v>
      </c>
      <c r="Q11" s="1623">
        <v>44.670310999999998</v>
      </c>
      <c r="R11" s="1623">
        <v>48.966155999999998</v>
      </c>
      <c r="S11" s="1623">
        <v>53.105339999999998</v>
      </c>
      <c r="T11" s="1623">
        <v>50.944893999999998</v>
      </c>
      <c r="U11" s="1623">
        <v>55.694996000000003</v>
      </c>
      <c r="V11" s="1623">
        <v>52.860014999999997</v>
      </c>
      <c r="W11" s="1623">
        <v>54.994695</v>
      </c>
      <c r="X11" s="1623">
        <v>54.327216</v>
      </c>
      <c r="Y11" s="1623">
        <v>59.419725</v>
      </c>
      <c r="Z11" s="1623">
        <v>62.824139000000002</v>
      </c>
      <c r="AA11" s="1623">
        <v>61.899790000000003</v>
      </c>
      <c r="AB11" s="1623">
        <v>59.891500000000001</v>
      </c>
      <c r="AC11" s="1623">
        <v>60.186191000000001</v>
      </c>
      <c r="AD11" s="1623">
        <v>61.874274999999997</v>
      </c>
      <c r="AE11" s="1623">
        <v>63.190016999999997</v>
      </c>
      <c r="AF11" s="1623">
        <v>62.527929999999998</v>
      </c>
      <c r="AG11" s="1623">
        <v>63.622576000000002</v>
      </c>
      <c r="AH11" s="1623">
        <v>65.590020999999993</v>
      </c>
      <c r="AI11" s="1623">
        <v>66.153670000000005</v>
      </c>
      <c r="AJ11" s="1623">
        <v>66.253666999999993</v>
      </c>
      <c r="AK11" s="1623">
        <v>67.519636000000006</v>
      </c>
      <c r="AL11" s="1623">
        <v>66.629782000000006</v>
      </c>
      <c r="AM11" s="1623">
        <v>67.919077999999999</v>
      </c>
      <c r="AN11" s="1623">
        <v>64.911140000000003</v>
      </c>
      <c r="AO11" s="1623">
        <v>64.620137</v>
      </c>
      <c r="AP11" s="1623">
        <v>65.279518999999993</v>
      </c>
      <c r="AQ11" s="1623">
        <v>63.875177000000001</v>
      </c>
      <c r="AR11" s="1623">
        <v>65.170034999999999</v>
      </c>
      <c r="AS11" s="1623">
        <v>68.462000000000003</v>
      </c>
      <c r="AT11" s="1623">
        <v>72.491360999999998</v>
      </c>
      <c r="AU11" s="1623">
        <v>69.633013000000005</v>
      </c>
      <c r="AV11" s="1623">
        <v>69.175790000000006</v>
      </c>
      <c r="AW11" s="1623">
        <v>69.001756999999998</v>
      </c>
      <c r="AX11" s="1623">
        <v>70.861879000000002</v>
      </c>
      <c r="AY11" s="1623">
        <v>71.37885</v>
      </c>
      <c r="AZ11" s="1623">
        <v>75.664931999999993</v>
      </c>
      <c r="BA11" s="1796"/>
      <c r="BB11" s="1796"/>
      <c r="BC11" s="1796"/>
      <c r="BD11" s="1797"/>
      <c r="BE11" s="1797"/>
      <c r="BF11" s="1797"/>
      <c r="BG11" s="1797"/>
      <c r="BH11" s="1797"/>
      <c r="BI11" s="1796"/>
      <c r="BJ11" s="1797"/>
      <c r="BK11" s="1796"/>
      <c r="BL11" s="1796"/>
    </row>
    <row r="12" spans="2:64" ht="14.5" x14ac:dyDescent="0.3">
      <c r="B12" s="1794" t="s">
        <v>1729</v>
      </c>
      <c r="C12" s="1477">
        <f t="shared" si="1"/>
        <v>8.2342340000000007</v>
      </c>
      <c r="N12" s="795" t="s">
        <v>490</v>
      </c>
      <c r="O12" s="795" t="s">
        <v>556</v>
      </c>
      <c r="P12" s="1623">
        <v>8704.6878300000008</v>
      </c>
      <c r="Q12" s="1623">
        <v>8577.7416450000001</v>
      </c>
      <c r="R12" s="1623">
        <v>9074.9981489999991</v>
      </c>
      <c r="S12" s="1623">
        <v>9066.7516809999997</v>
      </c>
      <c r="T12" s="1623">
        <v>9168.3438160000005</v>
      </c>
      <c r="U12" s="1623">
        <v>9434.876886</v>
      </c>
      <c r="V12" s="1623">
        <v>9575.2977570000003</v>
      </c>
      <c r="W12" s="1623">
        <v>9636.175534</v>
      </c>
      <c r="X12" s="1623">
        <v>9721.1714169999996</v>
      </c>
      <c r="Y12" s="1623">
        <v>9923.8608559999993</v>
      </c>
      <c r="Z12" s="1623">
        <v>11421.895594</v>
      </c>
      <c r="AA12" s="1623">
        <v>12156.319339</v>
      </c>
      <c r="AB12" s="1623">
        <v>11360.001451</v>
      </c>
      <c r="AC12" s="1623">
        <v>11896.434324</v>
      </c>
      <c r="AD12" s="1623">
        <v>12212.485099</v>
      </c>
      <c r="AE12" s="1623">
        <v>12417.510913</v>
      </c>
      <c r="AF12" s="1623">
        <v>13062.347802</v>
      </c>
      <c r="AG12" s="1623">
        <v>13350.996514</v>
      </c>
      <c r="AH12" s="1623">
        <v>14592.350263</v>
      </c>
      <c r="AI12" s="1623">
        <v>13814.63213</v>
      </c>
      <c r="AJ12" s="1623">
        <v>13197.048747999999</v>
      </c>
      <c r="AK12" s="1623">
        <v>13152.314898000001</v>
      </c>
      <c r="AL12" s="1623">
        <v>13050.999014000001</v>
      </c>
      <c r="AM12" s="1623">
        <v>13446.001328</v>
      </c>
      <c r="AN12" s="1623">
        <v>13317.687775</v>
      </c>
      <c r="AO12" s="1623">
        <v>13327.497370999999</v>
      </c>
      <c r="AP12" s="1623">
        <v>13457.995934</v>
      </c>
      <c r="AQ12" s="1623">
        <v>13540.498624</v>
      </c>
      <c r="AR12" s="1623">
        <v>13743.998052000001</v>
      </c>
      <c r="AS12" s="1623">
        <v>14285.503516999999</v>
      </c>
      <c r="AT12" s="1623">
        <v>14901.50311</v>
      </c>
      <c r="AU12" s="1623">
        <v>14410.480348999999</v>
      </c>
      <c r="AV12" s="1623">
        <v>14240</v>
      </c>
      <c r="AW12" s="1623">
        <v>14132.996485</v>
      </c>
      <c r="AX12" s="1623">
        <v>14195.004133</v>
      </c>
      <c r="AY12" s="1623">
        <v>13882.499555</v>
      </c>
      <c r="AZ12" s="1623">
        <v>16310.003651000001</v>
      </c>
      <c r="BA12" s="1796"/>
      <c r="BB12" s="1796"/>
      <c r="BC12" s="1796"/>
      <c r="BD12" s="1797"/>
      <c r="BE12" s="1797"/>
      <c r="BF12" s="1797"/>
      <c r="BG12" s="1797"/>
      <c r="BH12" s="1797"/>
      <c r="BI12" s="1796"/>
      <c r="BJ12" s="1797"/>
      <c r="BK12" s="1796"/>
      <c r="BL12" s="1796"/>
    </row>
    <row r="13" spans="2:64" ht="14.5" x14ac:dyDescent="0.3">
      <c r="B13" s="1794" t="s">
        <v>1730</v>
      </c>
      <c r="C13" s="1477">
        <f t="shared" si="1"/>
        <v>8.2849959999999996</v>
      </c>
      <c r="N13" s="795" t="s">
        <v>493</v>
      </c>
      <c r="O13" s="795" t="s">
        <v>553</v>
      </c>
      <c r="P13" s="1623">
        <v>82.783135000000001</v>
      </c>
      <c r="Q13" s="1623">
        <v>80.433127999999996</v>
      </c>
      <c r="R13" s="1623">
        <v>76.864401000000001</v>
      </c>
      <c r="S13" s="1623">
        <v>77.440297000000001</v>
      </c>
      <c r="T13" s="1623">
        <v>82.030547999999996</v>
      </c>
      <c r="U13" s="1623">
        <v>79.531374</v>
      </c>
      <c r="V13" s="1623">
        <v>77.625676999999996</v>
      </c>
      <c r="W13" s="1623">
        <v>86.107321999999996</v>
      </c>
      <c r="X13" s="1623">
        <v>94.392814999999999</v>
      </c>
      <c r="Y13" s="1623">
        <v>98.922017999999994</v>
      </c>
      <c r="Z13" s="1623">
        <v>97.578675000000004</v>
      </c>
      <c r="AA13" s="1623">
        <v>104.93800299999999</v>
      </c>
      <c r="AB13" s="1623">
        <v>103.29271799999999</v>
      </c>
      <c r="AC13" s="1623">
        <v>101.361839</v>
      </c>
      <c r="AD13" s="1623">
        <v>109.759199</v>
      </c>
      <c r="AE13" s="1623">
        <v>119.619471</v>
      </c>
      <c r="AF13" s="1623">
        <v>119.853146</v>
      </c>
      <c r="AG13" s="1623">
        <v>122.450621</v>
      </c>
      <c r="AH13" s="1623">
        <v>120.226725</v>
      </c>
      <c r="AI13" s="1623">
        <v>120.39129200000001</v>
      </c>
      <c r="AJ13" s="1623">
        <v>112.340799</v>
      </c>
      <c r="AK13" s="1623">
        <v>102.729238</v>
      </c>
      <c r="AL13" s="1623">
        <v>101.32604600000001</v>
      </c>
      <c r="AM13" s="1623">
        <v>117.066692</v>
      </c>
      <c r="AN13" s="1623">
        <v>111.82302900000001</v>
      </c>
      <c r="AO13" s="1623">
        <v>111.943568</v>
      </c>
      <c r="AP13" s="1623">
        <v>112.502118</v>
      </c>
      <c r="AQ13" s="1623">
        <v>112.57400199999999</v>
      </c>
      <c r="AR13" s="1623">
        <v>106.444282</v>
      </c>
      <c r="AS13" s="1623">
        <v>110.68794</v>
      </c>
      <c r="AT13" s="1623">
        <v>113.363856</v>
      </c>
      <c r="AU13" s="1623">
        <v>109.91266400000001</v>
      </c>
      <c r="AV13" s="1623">
        <v>110.769915</v>
      </c>
      <c r="AW13" s="1623">
        <v>107.732865</v>
      </c>
      <c r="AX13" s="1623">
        <v>107.98971400000001</v>
      </c>
      <c r="AY13" s="1623">
        <v>108.54548699999999</v>
      </c>
      <c r="AZ13" s="1623">
        <v>108.525009</v>
      </c>
      <c r="BA13" s="1796"/>
      <c r="BB13" s="1796"/>
      <c r="BC13" s="1796"/>
      <c r="BD13" s="1797"/>
      <c r="BE13" s="1797"/>
      <c r="BF13" s="1797"/>
      <c r="BG13" s="1797"/>
      <c r="BH13" s="1797"/>
      <c r="BI13" s="1796"/>
      <c r="BJ13" s="1797"/>
      <c r="BK13" s="1796"/>
      <c r="BL13" s="1796"/>
    </row>
    <row r="14" spans="2:64" ht="14.5" x14ac:dyDescent="0.3">
      <c r="B14" s="1794" t="s">
        <v>1731</v>
      </c>
      <c r="C14" s="1477">
        <f t="shared" si="1"/>
        <v>8.4680160000000004</v>
      </c>
      <c r="N14" s="795" t="s">
        <v>494</v>
      </c>
      <c r="O14" s="795" t="s">
        <v>554</v>
      </c>
      <c r="P14" s="1623">
        <v>1094.1859649999999</v>
      </c>
      <c r="Q14" s="1623">
        <v>1067.729883</v>
      </c>
      <c r="R14" s="1623">
        <v>1181.1597420000001</v>
      </c>
      <c r="S14" s="1623">
        <v>1158.2734370000001</v>
      </c>
      <c r="T14" s="1623">
        <v>1132.8092240000001</v>
      </c>
      <c r="U14" s="1623">
        <v>1144.559174</v>
      </c>
      <c r="V14" s="1623">
        <v>1113.17092</v>
      </c>
      <c r="W14" s="1623">
        <v>1065.810217</v>
      </c>
      <c r="X14" s="1623">
        <v>1112.8699730000001</v>
      </c>
      <c r="Y14" s="1623">
        <v>1142.385321</v>
      </c>
      <c r="Z14" s="1623">
        <v>1075.0388740000001</v>
      </c>
      <c r="AA14" s="1623">
        <v>1052.084693</v>
      </c>
      <c r="AB14" s="1623">
        <v>1063.228895</v>
      </c>
      <c r="AC14" s="1623">
        <v>1011.8904669999999</v>
      </c>
      <c r="AD14" s="1623">
        <v>1057.2518480000001</v>
      </c>
      <c r="AE14" s="1623">
        <v>1091.1786509999999</v>
      </c>
      <c r="AF14" s="1623">
        <v>1108.4487409999999</v>
      </c>
      <c r="AG14" s="1623">
        <v>1118.3036910000001</v>
      </c>
      <c r="AH14" s="1623">
        <v>1185.637776</v>
      </c>
      <c r="AI14" s="1623">
        <v>1176.430605</v>
      </c>
      <c r="AJ14" s="1623">
        <v>1137.35617</v>
      </c>
      <c r="AK14" s="1623">
        <v>1151.5762930000001</v>
      </c>
      <c r="AL14" s="1623">
        <v>1101.836753</v>
      </c>
      <c r="AM14" s="1623">
        <v>1204.2121239999999</v>
      </c>
      <c r="AN14" s="1623">
        <v>1117.3323359999999</v>
      </c>
      <c r="AO14" s="1623">
        <v>1143.1475640000001</v>
      </c>
      <c r="AP14" s="1623">
        <v>1145.0364219999999</v>
      </c>
      <c r="AQ14" s="1623">
        <v>1066.964062</v>
      </c>
      <c r="AR14" s="1623">
        <v>1063.9477320000001</v>
      </c>
      <c r="AS14" s="1623">
        <v>1112.3005659999999</v>
      </c>
      <c r="AT14" s="1623">
        <v>1110.7031790000001</v>
      </c>
      <c r="AU14" s="1623">
        <v>1116.0960700000001</v>
      </c>
      <c r="AV14" s="1623">
        <v>1136.145972</v>
      </c>
      <c r="AW14" s="1623">
        <v>1155.8435850000001</v>
      </c>
      <c r="AX14" s="1623">
        <v>1198.3010380000001</v>
      </c>
      <c r="AY14" s="1623">
        <v>1153.889977</v>
      </c>
      <c r="AZ14" s="1623">
        <v>1224.0142390000001</v>
      </c>
      <c r="BA14" s="1796"/>
      <c r="BB14" s="1796"/>
      <c r="BC14" s="1796"/>
      <c r="BD14" s="1797"/>
      <c r="BE14" s="1797"/>
      <c r="BF14" s="1797"/>
      <c r="BG14" s="1797"/>
      <c r="BH14" s="1797"/>
      <c r="BI14" s="1796"/>
      <c r="BJ14" s="1797"/>
      <c r="BK14" s="1796"/>
      <c r="BL14" s="1796"/>
    </row>
    <row r="15" spans="2:64" ht="14.5" x14ac:dyDescent="0.3">
      <c r="B15" s="1794" t="s">
        <v>1732</v>
      </c>
      <c r="C15" s="1477">
        <f t="shared" si="1"/>
        <v>9.2307690000000004</v>
      </c>
      <c r="N15" s="794" t="s">
        <v>495</v>
      </c>
      <c r="O15" s="794" t="s">
        <v>496</v>
      </c>
      <c r="P15" s="1623">
        <v>11.914971</v>
      </c>
      <c r="Q15" s="1623">
        <v>11.746003999999999</v>
      </c>
      <c r="R15" s="1623">
        <v>13.769977000000001</v>
      </c>
      <c r="S15" s="1623">
        <v>13.951001</v>
      </c>
      <c r="T15" s="1623">
        <v>12.744984000000001</v>
      </c>
      <c r="U15" s="1623">
        <v>13.403892000000001</v>
      </c>
      <c r="V15" s="1623">
        <v>12.845012000000001</v>
      </c>
      <c r="W15" s="1623">
        <v>13.024481</v>
      </c>
      <c r="X15" s="1623">
        <v>12.350332</v>
      </c>
      <c r="Y15" s="1623">
        <v>13.028517000000001</v>
      </c>
      <c r="Z15" s="1623">
        <v>13.214513</v>
      </c>
      <c r="AA15" s="1623">
        <v>13.104996</v>
      </c>
      <c r="AB15" s="1623">
        <v>13.065492000000001</v>
      </c>
      <c r="AC15" s="1623">
        <v>12.968517</v>
      </c>
      <c r="AD15" s="1623">
        <v>13.508464</v>
      </c>
      <c r="AE15" s="1623">
        <v>14.716991999999999</v>
      </c>
      <c r="AF15" s="1623">
        <v>15.347523000000001</v>
      </c>
      <c r="AG15" s="1623">
        <v>15.670033</v>
      </c>
      <c r="AH15" s="1623">
        <v>16.939033999999999</v>
      </c>
      <c r="AI15" s="1623">
        <v>17.373473000000001</v>
      </c>
      <c r="AJ15" s="1623">
        <v>17.207115000000002</v>
      </c>
      <c r="AK15" s="1623">
        <v>18.586471</v>
      </c>
      <c r="AL15" s="1623">
        <v>19.477556</v>
      </c>
      <c r="AM15" s="1623">
        <v>20.654492000000001</v>
      </c>
      <c r="AN15" s="1623">
        <v>18.723693000000001</v>
      </c>
      <c r="AO15" s="1623">
        <v>18.037065999999999</v>
      </c>
      <c r="AP15" s="1623">
        <v>18.178384000000001</v>
      </c>
      <c r="AQ15" s="1623">
        <v>19.729175000000001</v>
      </c>
      <c r="AR15" s="1623">
        <v>18.281714000000001</v>
      </c>
      <c r="AS15" s="1623">
        <v>19.627465999999998</v>
      </c>
      <c r="AT15" s="1623">
        <v>18.814789000000001</v>
      </c>
      <c r="AU15" s="1623">
        <v>19.643754999999999</v>
      </c>
      <c r="AV15" s="1623">
        <v>19.306630999999999</v>
      </c>
      <c r="AW15" s="1623">
        <v>19.174077</v>
      </c>
      <c r="AX15" s="1623">
        <v>19.700799</v>
      </c>
      <c r="AY15" s="1623">
        <v>18.889265000000002</v>
      </c>
      <c r="AZ15" s="1623">
        <v>23.893027</v>
      </c>
      <c r="BA15" s="1796"/>
      <c r="BB15" s="1796"/>
      <c r="BC15" s="1796"/>
      <c r="BD15" s="1797"/>
      <c r="BE15" s="1797"/>
      <c r="BF15" s="1797"/>
      <c r="BG15" s="1797"/>
      <c r="BH15" s="1797"/>
      <c r="BI15" s="1796"/>
      <c r="BJ15" s="1797"/>
      <c r="BK15" s="1796"/>
      <c r="BL15" s="1796"/>
    </row>
    <row r="16" spans="2:64" ht="14.5" x14ac:dyDescent="0.3">
      <c r="B16" s="1794" t="s">
        <v>1733</v>
      </c>
      <c r="C16" s="1477">
        <f t="shared" si="1"/>
        <v>9.992661</v>
      </c>
      <c r="N16" s="795" t="s">
        <v>497</v>
      </c>
      <c r="O16" s="795" t="s">
        <v>498</v>
      </c>
      <c r="P16" s="1623">
        <v>28.355740000000001</v>
      </c>
      <c r="Q16" s="1623">
        <v>27.952673999999998</v>
      </c>
      <c r="R16" s="1623">
        <v>32.103977</v>
      </c>
      <c r="S16" s="1623">
        <v>32.278382999999998</v>
      </c>
      <c r="T16" s="1623">
        <v>29.421233999999998</v>
      </c>
      <c r="U16" s="1623">
        <v>32.859411999999999</v>
      </c>
      <c r="V16" s="1623">
        <v>31.044084000000002</v>
      </c>
      <c r="W16" s="1623">
        <v>30.566545000000001</v>
      </c>
      <c r="X16" s="1623">
        <v>31.051698999999999</v>
      </c>
      <c r="Y16" s="1623">
        <v>32.756115999999999</v>
      </c>
      <c r="Z16" s="1623">
        <v>32.450203999999999</v>
      </c>
      <c r="AA16" s="1623">
        <v>32.865347</v>
      </c>
      <c r="AB16" s="1623">
        <v>35.378590000000003</v>
      </c>
      <c r="AC16" s="1623">
        <v>33.956581999999997</v>
      </c>
      <c r="AD16" s="1623">
        <v>39.549630000000001</v>
      </c>
      <c r="AE16" s="1623">
        <v>59.580759</v>
      </c>
      <c r="AF16" s="1623">
        <v>58.035133000000002</v>
      </c>
      <c r="AG16" s="1623">
        <v>55.728841000000003</v>
      </c>
      <c r="AH16" s="1623">
        <v>65.376773999999997</v>
      </c>
      <c r="AI16" s="1623">
        <v>74.100853999999998</v>
      </c>
      <c r="AJ16" s="1623">
        <v>67.022486000000001</v>
      </c>
      <c r="AK16" s="1623">
        <v>64.420824999999994</v>
      </c>
      <c r="AL16" s="1623">
        <v>63.178927000000002</v>
      </c>
      <c r="AM16" s="1623">
        <v>60.999904999999998</v>
      </c>
      <c r="AN16" s="1623">
        <v>56.414740999999999</v>
      </c>
      <c r="AO16" s="1623">
        <v>59.187609999999999</v>
      </c>
      <c r="AP16" s="1623">
        <v>57.811197999999997</v>
      </c>
      <c r="AQ16" s="1623">
        <v>57.860419</v>
      </c>
      <c r="AR16" s="1623">
        <v>57.535671000000001</v>
      </c>
      <c r="AS16" s="1623">
        <v>62.753646000000003</v>
      </c>
      <c r="AT16" s="1623">
        <v>65.775915999999995</v>
      </c>
      <c r="AU16" s="1623">
        <v>69.620349000000004</v>
      </c>
      <c r="AV16" s="1623">
        <v>64.847707999999997</v>
      </c>
      <c r="AW16" s="1623">
        <v>62.915202000000001</v>
      </c>
      <c r="AX16" s="1623">
        <v>64.979061000000002</v>
      </c>
      <c r="AY16" s="1623">
        <v>62.271942000000003</v>
      </c>
      <c r="AZ16" s="1623">
        <v>78.448886000000002</v>
      </c>
      <c r="BA16" s="1796"/>
      <c r="BB16" s="1796"/>
      <c r="BC16" s="1796"/>
      <c r="BD16" s="1797"/>
      <c r="BE16" s="1797"/>
      <c r="BF16" s="1797"/>
      <c r="BG16" s="1797"/>
      <c r="BH16" s="1797"/>
      <c r="BI16" s="1796"/>
      <c r="BJ16" s="1797"/>
      <c r="BK16" s="1796"/>
      <c r="BL16" s="1796"/>
    </row>
    <row r="17" spans="2:64" ht="14.5" x14ac:dyDescent="0.3">
      <c r="B17" s="1794" t="s">
        <v>1734</v>
      </c>
      <c r="C17" s="1477">
        <f t="shared" si="1"/>
        <v>10.069234</v>
      </c>
      <c r="N17" s="795" t="s">
        <v>499</v>
      </c>
      <c r="O17" s="795" t="s">
        <v>500</v>
      </c>
      <c r="P17" s="1623">
        <v>3.7502</v>
      </c>
      <c r="Q17" s="1623">
        <v>3.7502</v>
      </c>
      <c r="R17" s="1623">
        <v>3.7504</v>
      </c>
      <c r="S17" s="1623">
        <v>3.7502</v>
      </c>
      <c r="T17" s="1623">
        <v>3.7503000000000002</v>
      </c>
      <c r="U17" s="1623">
        <v>3.7503000000000002</v>
      </c>
      <c r="V17" s="1623">
        <v>3.7502</v>
      </c>
      <c r="W17" s="1623">
        <v>3.7505999999999999</v>
      </c>
      <c r="X17" s="1623">
        <v>3.7503000000000002</v>
      </c>
      <c r="Y17" s="1623">
        <v>3.7503000000000002</v>
      </c>
      <c r="Z17" s="1623">
        <v>3.7502</v>
      </c>
      <c r="AA17" s="1623">
        <v>3.7505999999999999</v>
      </c>
      <c r="AB17" s="1623">
        <v>3.7503000000000002</v>
      </c>
      <c r="AC17" s="1623">
        <v>3.7507000000000001</v>
      </c>
      <c r="AD17" s="1623">
        <v>3.7515999999999998</v>
      </c>
      <c r="AE17" s="1623">
        <v>3.7545000000000002</v>
      </c>
      <c r="AF17" s="1623">
        <v>3.7511000000000001</v>
      </c>
      <c r="AG17" s="1623">
        <v>3.7505000000000002</v>
      </c>
      <c r="AH17" s="1623">
        <v>3.7505000000000002</v>
      </c>
      <c r="AI17" s="1623">
        <v>3.7555999999999998</v>
      </c>
      <c r="AJ17" s="1623">
        <v>3.7503000000000002</v>
      </c>
      <c r="AK17" s="1623">
        <v>3.7502</v>
      </c>
      <c r="AL17" s="1623">
        <v>3.7547999999999999</v>
      </c>
      <c r="AM17" s="1623">
        <v>3.7515000000000001</v>
      </c>
      <c r="AN17" s="1623">
        <v>3.7503000000000002</v>
      </c>
      <c r="AO17" s="1623">
        <v>3.75</v>
      </c>
      <c r="AP17" s="1623">
        <v>3.75</v>
      </c>
      <c r="AQ17" s="1623">
        <v>3.75</v>
      </c>
      <c r="AR17" s="1623">
        <v>3.75</v>
      </c>
      <c r="AS17" s="1623">
        <v>3.75</v>
      </c>
      <c r="AT17" s="1623">
        <v>3.75</v>
      </c>
      <c r="AU17" s="1623">
        <v>3.75</v>
      </c>
      <c r="AV17" s="1623">
        <v>3.75</v>
      </c>
      <c r="AW17" s="1623">
        <v>3.75</v>
      </c>
      <c r="AX17" s="1623">
        <v>3.75</v>
      </c>
      <c r="AY17" s="1623">
        <v>3.75</v>
      </c>
      <c r="AZ17" s="1623">
        <v>3.75</v>
      </c>
      <c r="BA17" s="1796"/>
      <c r="BB17" s="1796"/>
      <c r="BC17" s="1796"/>
      <c r="BD17" s="1797"/>
      <c r="BE17" s="1797"/>
      <c r="BF17" s="1797"/>
      <c r="BG17" s="1797"/>
      <c r="BH17" s="1797"/>
      <c r="BI17" s="1796"/>
      <c r="BJ17" s="1797"/>
      <c r="BK17" s="1796"/>
      <c r="BL17" s="1796"/>
    </row>
    <row r="18" spans="2:64" ht="14.5" x14ac:dyDescent="0.3">
      <c r="B18" s="1794" t="s">
        <v>1735</v>
      </c>
      <c r="C18" s="1477">
        <f t="shared" si="1"/>
        <v>10.561961</v>
      </c>
      <c r="N18" s="795" t="s">
        <v>501</v>
      </c>
      <c r="O18" s="795" t="s">
        <v>502</v>
      </c>
      <c r="P18" s="1623">
        <v>1.2600830000000001</v>
      </c>
      <c r="Q18" s="1623">
        <v>1.22888</v>
      </c>
      <c r="R18" s="1623">
        <v>1.3025990000000001</v>
      </c>
      <c r="S18" s="1623">
        <v>1.2998689999999999</v>
      </c>
      <c r="T18" s="1623">
        <v>1.2559899999999999</v>
      </c>
      <c r="U18" s="1623">
        <v>1.2687850000000001</v>
      </c>
      <c r="V18" s="1623">
        <v>1.2256769999999999</v>
      </c>
      <c r="W18" s="1623">
        <v>1.221085</v>
      </c>
      <c r="X18" s="1623">
        <v>1.2417020000000001</v>
      </c>
      <c r="Y18" s="1623">
        <v>1.2649079999999999</v>
      </c>
      <c r="Z18" s="1623">
        <v>1.255905</v>
      </c>
      <c r="AA18" s="1623">
        <v>1.2627079999999999</v>
      </c>
      <c r="AB18" s="1623">
        <v>1.259501</v>
      </c>
      <c r="AC18" s="1623">
        <v>1.2481329999999999</v>
      </c>
      <c r="AD18" s="1623">
        <v>1.276564</v>
      </c>
      <c r="AE18" s="1623">
        <v>1.3226260000000001</v>
      </c>
      <c r="AF18" s="1623">
        <v>1.373176</v>
      </c>
      <c r="AG18" s="1623">
        <v>1.3466800000000001</v>
      </c>
      <c r="AH18" s="1623">
        <v>1.4211370000000001</v>
      </c>
      <c r="AI18" s="1623">
        <v>1.416093</v>
      </c>
      <c r="AJ18" s="1623">
        <v>1.344225</v>
      </c>
      <c r="AK18" s="1623">
        <v>1.347235</v>
      </c>
      <c r="AL18" s="1623">
        <v>1.365021</v>
      </c>
      <c r="AM18" s="1623">
        <v>1.445214</v>
      </c>
      <c r="AN18" s="1623">
        <v>1.397437</v>
      </c>
      <c r="AO18" s="1623">
        <v>1.3766210000000001</v>
      </c>
      <c r="AP18" s="1623">
        <v>1.357869</v>
      </c>
      <c r="AQ18" s="1623">
        <v>1.3361130000000001</v>
      </c>
      <c r="AR18" s="1623">
        <v>1.31142</v>
      </c>
      <c r="AS18" s="1623">
        <v>1.3635269999999999</v>
      </c>
      <c r="AT18" s="1623">
        <v>1.3682620000000001</v>
      </c>
      <c r="AU18" s="1623">
        <v>1.361659</v>
      </c>
      <c r="AV18" s="1623">
        <v>1.3541609999999999</v>
      </c>
      <c r="AW18" s="1623">
        <v>1.3528119999999999</v>
      </c>
      <c r="AX18" s="1623">
        <v>1.3830469999999999</v>
      </c>
      <c r="AY18" s="1623">
        <v>1.345113</v>
      </c>
      <c r="AZ18" s="1623">
        <v>1.4268890000000001</v>
      </c>
      <c r="BA18" s="1796"/>
      <c r="BB18" s="1796"/>
      <c r="BC18" s="1796"/>
      <c r="BD18" s="1797"/>
      <c r="BE18" s="1797"/>
      <c r="BF18" s="1797"/>
      <c r="BG18" s="1797"/>
      <c r="BH18" s="1797"/>
      <c r="BI18" s="1796"/>
      <c r="BJ18" s="1797"/>
      <c r="BK18" s="1796"/>
      <c r="BL18" s="1796"/>
    </row>
    <row r="19" spans="2:64" ht="14.5" x14ac:dyDescent="0.3">
      <c r="B19" s="1794" t="s">
        <v>1736</v>
      </c>
      <c r="C19" s="1477">
        <f t="shared" si="1"/>
        <v>10.579852000000001</v>
      </c>
      <c r="N19" s="795" t="s">
        <v>503</v>
      </c>
      <c r="O19" s="795" t="s">
        <v>557</v>
      </c>
      <c r="P19" s="1623">
        <v>6.7929190000000004</v>
      </c>
      <c r="Q19" s="1623">
        <v>6.8199680000000003</v>
      </c>
      <c r="R19" s="1623">
        <v>8.0785750000000007</v>
      </c>
      <c r="S19" s="1623">
        <v>8.1018629999999998</v>
      </c>
      <c r="T19" s="1623">
        <v>7.6611260000000003</v>
      </c>
      <c r="U19" s="1623">
        <v>8.2342340000000007</v>
      </c>
      <c r="V19" s="1623">
        <v>8.2849959999999996</v>
      </c>
      <c r="W19" s="1623">
        <v>8.4680160000000004</v>
      </c>
      <c r="X19" s="1623">
        <v>9.2307690000000004</v>
      </c>
      <c r="Y19" s="1623">
        <v>9.992661</v>
      </c>
      <c r="Z19" s="1623">
        <v>10.069234</v>
      </c>
      <c r="AA19" s="1623">
        <v>10.561961</v>
      </c>
      <c r="AB19" s="1623">
        <v>10.579852000000001</v>
      </c>
      <c r="AC19" s="1623">
        <v>10.586982000000001</v>
      </c>
      <c r="AD19" s="1623">
        <v>11.333227000000001</v>
      </c>
      <c r="AE19" s="1623">
        <v>11.56025</v>
      </c>
      <c r="AF19" s="1623">
        <v>12.205966999999999</v>
      </c>
      <c r="AG19" s="1623">
        <v>12.191974</v>
      </c>
      <c r="AH19" s="1623">
        <v>13.834152</v>
      </c>
      <c r="AI19" s="1623">
        <v>15.571783</v>
      </c>
      <c r="AJ19" s="1623">
        <v>14.744488</v>
      </c>
      <c r="AK19" s="1623">
        <v>14.813637</v>
      </c>
      <c r="AL19" s="1623">
        <v>13.908969000000001</v>
      </c>
      <c r="AM19" s="1623">
        <v>13.715018000000001</v>
      </c>
      <c r="AN19" s="1623">
        <v>13.319989</v>
      </c>
      <c r="AO19" s="1623">
        <v>13.073957</v>
      </c>
      <c r="AP19" s="1623">
        <v>13.504996999999999</v>
      </c>
      <c r="AQ19" s="1623">
        <v>12.345034999999999</v>
      </c>
      <c r="AR19" s="1623">
        <v>11.866732000000001</v>
      </c>
      <c r="AS19" s="1623">
        <v>13.765998</v>
      </c>
      <c r="AT19" s="1623">
        <v>14.205857</v>
      </c>
      <c r="AU19" s="1623">
        <v>14.375022</v>
      </c>
      <c r="AV19" s="1623">
        <v>14.476368000000001</v>
      </c>
      <c r="AW19" s="1623">
        <v>14.166784</v>
      </c>
      <c r="AX19" s="1623">
        <v>15.205804000000001</v>
      </c>
      <c r="AY19" s="1623">
        <v>14.044241</v>
      </c>
      <c r="AZ19" s="1623">
        <v>17.898412</v>
      </c>
      <c r="BA19" s="1796"/>
      <c r="BB19" s="1796"/>
      <c r="BC19" s="1796"/>
      <c r="BD19" s="1797"/>
      <c r="BE19" s="1797"/>
      <c r="BF19" s="1797"/>
      <c r="BG19" s="1797"/>
      <c r="BH19" s="1797"/>
      <c r="BI19" s="1796"/>
      <c r="BJ19" s="1797"/>
      <c r="BK19" s="1796"/>
      <c r="BL19" s="1796"/>
    </row>
    <row r="20" spans="2:64" ht="14.5" x14ac:dyDescent="0.3">
      <c r="B20" s="1794" t="s">
        <v>1737</v>
      </c>
      <c r="C20" s="1477">
        <f t="shared" si="1"/>
        <v>10.586982000000001</v>
      </c>
      <c r="N20" s="795" t="s">
        <v>504</v>
      </c>
      <c r="O20" s="795" t="s">
        <v>505</v>
      </c>
      <c r="P20" s="1623">
        <v>0.91539400000000004</v>
      </c>
      <c r="Q20" s="1623">
        <v>0.83518999999999999</v>
      </c>
      <c r="R20" s="1623">
        <v>0.901281</v>
      </c>
      <c r="S20" s="1623">
        <v>0.93948500000000001</v>
      </c>
      <c r="T20" s="1623">
        <v>0.90184200000000003</v>
      </c>
      <c r="U20" s="1623">
        <v>0.95552000000000004</v>
      </c>
      <c r="V20" s="1623">
        <v>0.93573099999999998</v>
      </c>
      <c r="W20" s="1623">
        <v>0.91496100000000002</v>
      </c>
      <c r="X20" s="1623">
        <v>0.95236200000000004</v>
      </c>
      <c r="Y20" s="1623">
        <v>0.943272</v>
      </c>
      <c r="Z20" s="1623">
        <v>0.90522000000000002</v>
      </c>
      <c r="AA20" s="1623">
        <v>0.89014599999999999</v>
      </c>
      <c r="AB20" s="1623">
        <v>0.88439199999999996</v>
      </c>
      <c r="AC20" s="1623">
        <v>0.89002800000000004</v>
      </c>
      <c r="AD20" s="1623">
        <v>0.95867400000000003</v>
      </c>
      <c r="AE20" s="1623">
        <v>0.99036299999999999</v>
      </c>
      <c r="AF20" s="1623">
        <v>0.97248800000000002</v>
      </c>
      <c r="AG20" s="1623">
        <v>0.93064599999999997</v>
      </c>
      <c r="AH20" s="1623">
        <v>0.97429299999999996</v>
      </c>
      <c r="AI20" s="1623">
        <v>0.995224</v>
      </c>
      <c r="AJ20" s="1623">
        <v>0.96012299999999995</v>
      </c>
      <c r="AK20" s="1623">
        <v>0.97883299999999995</v>
      </c>
      <c r="AL20" s="1623">
        <v>0.97446500000000003</v>
      </c>
      <c r="AM20" s="1623">
        <v>1.0187839999999999</v>
      </c>
      <c r="AN20" s="1623">
        <v>1.0004679999999999</v>
      </c>
      <c r="AO20" s="1623">
        <v>0.95776399999999995</v>
      </c>
      <c r="AP20" s="1623">
        <v>0.97043900000000005</v>
      </c>
      <c r="AQ20" s="1623">
        <v>0.97573600000000005</v>
      </c>
      <c r="AR20" s="1623">
        <v>0.95601000000000003</v>
      </c>
      <c r="AS20" s="1623">
        <v>0.99236599999999997</v>
      </c>
      <c r="AT20" s="1623">
        <v>0.97753999999999996</v>
      </c>
      <c r="AU20" s="1623">
        <v>0.98419199999999996</v>
      </c>
      <c r="AV20" s="1623">
        <v>0.99519400000000002</v>
      </c>
      <c r="AW20" s="1623">
        <v>0.97583500000000001</v>
      </c>
      <c r="AX20" s="1623">
        <v>0.996143</v>
      </c>
      <c r="AY20" s="1623">
        <v>0.96617399999999998</v>
      </c>
      <c r="AZ20" s="1623">
        <v>0.96613700000000002</v>
      </c>
      <c r="BA20" s="1796"/>
      <c r="BB20" s="1796"/>
      <c r="BC20" s="1796"/>
      <c r="BD20" s="1797"/>
      <c r="BE20" s="1797"/>
      <c r="BF20" s="1797"/>
      <c r="BG20" s="1797"/>
      <c r="BH20" s="1797"/>
      <c r="BI20" s="1796"/>
      <c r="BJ20" s="1797"/>
      <c r="BK20" s="1796"/>
      <c r="BL20" s="1796"/>
    </row>
    <row r="21" spans="2:64" ht="14.5" x14ac:dyDescent="0.3">
      <c r="B21" s="1794" t="s">
        <v>1738</v>
      </c>
      <c r="C21" s="1477">
        <f t="shared" si="1"/>
        <v>11.333227000000001</v>
      </c>
      <c r="N21" s="795" t="s">
        <v>506</v>
      </c>
      <c r="O21" s="795" t="s">
        <v>507</v>
      </c>
      <c r="P21" s="1623">
        <v>1.544802</v>
      </c>
      <c r="Q21" s="1623">
        <v>1.6259600000000001</v>
      </c>
      <c r="R21" s="1623">
        <v>1.858846</v>
      </c>
      <c r="S21" s="1623">
        <v>1.888245</v>
      </c>
      <c r="T21" s="1623">
        <v>1.7800240000000001</v>
      </c>
      <c r="U21" s="1623">
        <v>1.8136620000000001</v>
      </c>
      <c r="V21" s="1623">
        <v>1.7945089999999999</v>
      </c>
      <c r="W21" s="1623">
        <v>1.784978</v>
      </c>
      <c r="X21" s="1623">
        <v>1.812729</v>
      </c>
      <c r="Y21" s="1623">
        <v>1.92737</v>
      </c>
      <c r="Z21" s="1623">
        <v>2.037023</v>
      </c>
      <c r="AA21" s="1623">
        <v>2.14669</v>
      </c>
      <c r="AB21" s="1623">
        <v>2.1535389999999999</v>
      </c>
      <c r="AC21" s="1623">
        <v>2.1210279999999999</v>
      </c>
      <c r="AD21" s="1623">
        <v>2.2871329999999999</v>
      </c>
      <c r="AE21" s="1623">
        <v>2.332592</v>
      </c>
      <c r="AF21" s="1623">
        <v>2.6146479999999999</v>
      </c>
      <c r="AG21" s="1623">
        <v>2.6770040000000002</v>
      </c>
      <c r="AH21" s="1623">
        <v>3.026243</v>
      </c>
      <c r="AI21" s="1623">
        <v>2.9177</v>
      </c>
      <c r="AJ21" s="1623">
        <v>2.8210799999999998</v>
      </c>
      <c r="AK21" s="1623">
        <v>2.8877679999999999</v>
      </c>
      <c r="AL21" s="1623">
        <v>3.0083329999999999</v>
      </c>
      <c r="AM21" s="1623">
        <v>3.516934</v>
      </c>
      <c r="AN21" s="1623">
        <v>3.6380129999999999</v>
      </c>
      <c r="AO21" s="1623">
        <v>3.5168240000000002</v>
      </c>
      <c r="AP21" s="1623">
        <v>3.5586139999999999</v>
      </c>
      <c r="AQ21" s="1623">
        <v>3.7908780000000002</v>
      </c>
      <c r="AR21" s="1623">
        <v>3.9750019999999999</v>
      </c>
      <c r="AS21" s="1623">
        <v>4.5792590000000004</v>
      </c>
      <c r="AT21" s="1623">
        <v>6.0167590000000004</v>
      </c>
      <c r="AU21" s="1623">
        <v>5.2915279999999996</v>
      </c>
      <c r="AV21" s="1623">
        <v>5.6471739999999997</v>
      </c>
      <c r="AW21" s="1623">
        <v>5.7693320000000003</v>
      </c>
      <c r="AX21" s="1623">
        <v>5.6470750000000001</v>
      </c>
      <c r="AY21" s="1623">
        <v>5.950062</v>
      </c>
      <c r="AZ21" s="1623">
        <v>6.5774920000000003</v>
      </c>
      <c r="BA21" s="1796"/>
      <c r="BB21" s="1796"/>
      <c r="BC21" s="1796"/>
      <c r="BD21" s="1797"/>
      <c r="BE21" s="1797"/>
      <c r="BF21" s="1797"/>
      <c r="BG21" s="1797"/>
      <c r="BH21" s="1797"/>
      <c r="BI21" s="1796"/>
      <c r="BJ21" s="1797"/>
      <c r="BK21" s="1796"/>
      <c r="BL21" s="1796"/>
    </row>
    <row r="22" spans="2:64" ht="14.5" x14ac:dyDescent="0.3">
      <c r="B22" s="1794" t="s">
        <v>1739</v>
      </c>
      <c r="C22" s="1477">
        <f t="shared" si="1"/>
        <v>11.56025</v>
      </c>
      <c r="N22" s="795" t="s">
        <v>551</v>
      </c>
      <c r="O22" s="795" t="s">
        <v>552</v>
      </c>
      <c r="P22" s="1623">
        <v>0.62201700000000004</v>
      </c>
      <c r="Q22" s="1623">
        <v>0.62447200000000003</v>
      </c>
      <c r="R22" s="1623">
        <v>0.64181999999999995</v>
      </c>
      <c r="S22" s="1623">
        <v>0.64556800000000003</v>
      </c>
      <c r="T22" s="1623">
        <v>0.62436400000000003</v>
      </c>
      <c r="U22" s="1623">
        <v>0.64082600000000001</v>
      </c>
      <c r="V22" s="1623">
        <v>0.61720799999999998</v>
      </c>
      <c r="W22" s="1623">
        <v>0.61853899999999995</v>
      </c>
      <c r="X22" s="1623">
        <v>0.66036700000000004</v>
      </c>
      <c r="Y22" s="1623">
        <v>0.65535200000000005</v>
      </c>
      <c r="Z22" s="1623">
        <v>0.61906700000000003</v>
      </c>
      <c r="AA22" s="1623">
        <v>0.60452499999999998</v>
      </c>
      <c r="AB22" s="1623">
        <v>0.60066699999999995</v>
      </c>
      <c r="AC22" s="1623">
        <v>0.58683600000000002</v>
      </c>
      <c r="AD22" s="1623">
        <v>0.61773800000000001</v>
      </c>
      <c r="AE22" s="1623">
        <v>0.64154500000000003</v>
      </c>
      <c r="AF22" s="1623">
        <v>0.67599200000000004</v>
      </c>
      <c r="AG22" s="1623">
        <v>0.63580300000000001</v>
      </c>
      <c r="AH22" s="1623">
        <v>0.65919799999999995</v>
      </c>
      <c r="AI22" s="1623">
        <v>0.674153</v>
      </c>
      <c r="AJ22" s="1623">
        <v>0.69525700000000001</v>
      </c>
      <c r="AK22" s="1623">
        <v>0.74446000000000001</v>
      </c>
      <c r="AL22" s="1623">
        <v>0.77146300000000001</v>
      </c>
      <c r="AM22" s="1623">
        <v>0.81223800000000002</v>
      </c>
      <c r="AN22" s="1623">
        <v>0.800234</v>
      </c>
      <c r="AO22" s="1623">
        <v>0.77053099999999997</v>
      </c>
      <c r="AP22" s="1623">
        <v>0.74689099999999997</v>
      </c>
      <c r="AQ22" s="1623">
        <v>0.73978999999999995</v>
      </c>
      <c r="AR22" s="1623">
        <v>0.71008800000000005</v>
      </c>
      <c r="AS22" s="1623">
        <v>0.76003600000000004</v>
      </c>
      <c r="AT22" s="1623">
        <v>0.76649999999999996</v>
      </c>
      <c r="AU22" s="1623">
        <v>0.78124899999999997</v>
      </c>
      <c r="AV22" s="1623">
        <v>0.76395199999999996</v>
      </c>
      <c r="AW22" s="1623">
        <v>0.78783000000000003</v>
      </c>
      <c r="AX22" s="1623">
        <v>0.81341699999999995</v>
      </c>
      <c r="AY22" s="1623">
        <v>0.75734400000000002</v>
      </c>
      <c r="AZ22" s="1623">
        <v>0.80908199999999997</v>
      </c>
      <c r="BA22" s="1796"/>
      <c r="BB22" s="1796"/>
      <c r="BC22" s="1796"/>
      <c r="BD22" s="1797"/>
      <c r="BE22" s="1797"/>
      <c r="BF22" s="1797"/>
      <c r="BG22" s="1797"/>
      <c r="BH22" s="1797"/>
      <c r="BI22" s="1796"/>
      <c r="BJ22" s="1797"/>
      <c r="BK22" s="1796"/>
      <c r="BL22" s="1796"/>
    </row>
    <row r="23" spans="2:64" ht="15" thickBot="1" x14ac:dyDescent="0.35">
      <c r="B23" s="1794" t="s">
        <v>1740</v>
      </c>
      <c r="C23" s="1477">
        <f t="shared" si="1"/>
        <v>12.205966999999999</v>
      </c>
      <c r="N23" s="796" t="s">
        <v>508</v>
      </c>
      <c r="O23" s="796" t="s">
        <v>509</v>
      </c>
      <c r="P23" s="1798">
        <v>1</v>
      </c>
      <c r="Q23" s="1798">
        <v>1</v>
      </c>
      <c r="R23" s="1798">
        <v>1</v>
      </c>
      <c r="S23" s="1798">
        <v>1</v>
      </c>
      <c r="T23" s="1798">
        <v>1</v>
      </c>
      <c r="U23" s="1798">
        <v>1</v>
      </c>
      <c r="V23" s="1798">
        <v>1</v>
      </c>
      <c r="W23" s="1798">
        <v>1</v>
      </c>
      <c r="X23" s="1798">
        <v>1</v>
      </c>
      <c r="Y23" s="1798">
        <v>1</v>
      </c>
      <c r="Z23" s="1798">
        <v>1</v>
      </c>
      <c r="AA23" s="1798">
        <v>1</v>
      </c>
      <c r="AB23" s="1798">
        <v>1</v>
      </c>
      <c r="AC23" s="1798">
        <v>1</v>
      </c>
      <c r="AD23" s="1798">
        <v>1</v>
      </c>
      <c r="AE23" s="1798">
        <v>1</v>
      </c>
      <c r="AF23" s="1798">
        <v>1</v>
      </c>
      <c r="AG23" s="1798">
        <v>1</v>
      </c>
      <c r="AH23" s="1798">
        <v>1</v>
      </c>
      <c r="AI23" s="1798">
        <v>1</v>
      </c>
      <c r="AJ23" s="1798">
        <v>1</v>
      </c>
      <c r="AK23" s="1798">
        <v>1</v>
      </c>
      <c r="AL23" s="1798">
        <v>1</v>
      </c>
      <c r="AM23" s="1798">
        <v>1</v>
      </c>
      <c r="AN23" s="1798">
        <v>1</v>
      </c>
      <c r="AO23" s="1798">
        <v>1</v>
      </c>
      <c r="AP23" s="1798">
        <v>1</v>
      </c>
      <c r="AQ23" s="1798">
        <v>1</v>
      </c>
      <c r="AR23" s="1798">
        <v>1</v>
      </c>
      <c r="AS23" s="1798">
        <v>1</v>
      </c>
      <c r="AT23" s="1798">
        <v>1</v>
      </c>
      <c r="AU23" s="1798">
        <v>1</v>
      </c>
      <c r="AV23" s="1798">
        <v>1</v>
      </c>
      <c r="AW23" s="1798">
        <v>1</v>
      </c>
      <c r="AX23" s="1798">
        <v>1</v>
      </c>
      <c r="AY23" s="1798">
        <v>1</v>
      </c>
      <c r="AZ23" s="1798">
        <v>1</v>
      </c>
      <c r="BA23" s="1796"/>
      <c r="BB23" s="1796"/>
      <c r="BC23" s="1796"/>
      <c r="BD23" s="1797"/>
      <c r="BE23" s="1797"/>
      <c r="BF23" s="1797"/>
      <c r="BG23" s="1797"/>
      <c r="BH23" s="1797"/>
      <c r="BI23" s="1796"/>
      <c r="BJ23" s="1797"/>
      <c r="BK23" s="1796"/>
      <c r="BL23" s="1796"/>
    </row>
    <row r="24" spans="2:64" ht="14.5" x14ac:dyDescent="0.3">
      <c r="B24" s="1794" t="s">
        <v>1741</v>
      </c>
      <c r="C24" s="1477">
        <f t="shared" si="1"/>
        <v>12.191974</v>
      </c>
      <c r="BA24" s="1796"/>
      <c r="BB24" s="1796"/>
      <c r="BC24" s="1796"/>
      <c r="BD24" s="1796"/>
      <c r="BE24" s="1796"/>
      <c r="BF24" s="1796"/>
      <c r="BG24" s="1796"/>
      <c r="BH24" s="1796"/>
      <c r="BI24" s="1796"/>
      <c r="BJ24" s="1796"/>
      <c r="BK24" s="1796"/>
      <c r="BL24" s="1796"/>
    </row>
    <row r="25" spans="2:64" ht="14.5" x14ac:dyDescent="0.3">
      <c r="B25" s="1794" t="s">
        <v>1742</v>
      </c>
      <c r="C25" s="1477">
        <f t="shared" si="1"/>
        <v>13.834152</v>
      </c>
      <c r="BA25" s="1796"/>
      <c r="BB25" s="1796"/>
      <c r="BC25" s="1796"/>
      <c r="BD25" s="1796"/>
      <c r="BE25" s="1796"/>
      <c r="BF25" s="1796"/>
      <c r="BG25" s="1796"/>
      <c r="BH25" s="1796"/>
      <c r="BI25" s="1796"/>
      <c r="BJ25" s="1796"/>
      <c r="BK25" s="1796"/>
      <c r="BL25" s="1796"/>
    </row>
    <row r="26" spans="2:64" ht="14.5" x14ac:dyDescent="0.3">
      <c r="B26" s="1794" t="s">
        <v>1743</v>
      </c>
      <c r="C26" s="1477">
        <f t="shared" si="1"/>
        <v>15.571783</v>
      </c>
      <c r="BA26" s="1796"/>
      <c r="BB26" s="1796"/>
      <c r="BC26" s="1796"/>
      <c r="BD26" s="1796"/>
      <c r="BE26" s="1796"/>
      <c r="BF26" s="1796"/>
      <c r="BG26" s="1796"/>
      <c r="BH26" s="1796"/>
      <c r="BI26" s="1796"/>
      <c r="BJ26" s="1796"/>
      <c r="BK26" s="1796"/>
      <c r="BL26" s="1796"/>
    </row>
    <row r="27" spans="2:64" ht="14.5" x14ac:dyDescent="0.3">
      <c r="B27" s="1794" t="s">
        <v>1744</v>
      </c>
      <c r="C27" s="1477">
        <f t="shared" si="1"/>
        <v>14.744488</v>
      </c>
      <c r="BA27" s="1796"/>
      <c r="BB27" s="1796"/>
      <c r="BC27" s="1796"/>
      <c r="BD27" s="1796"/>
      <c r="BE27" s="1796"/>
      <c r="BF27" s="1796"/>
      <c r="BG27" s="1796"/>
      <c r="BH27" s="1796"/>
      <c r="BI27" s="1796"/>
      <c r="BJ27" s="1796"/>
      <c r="BK27" s="1796"/>
      <c r="BL27" s="1796"/>
    </row>
    <row r="28" spans="2:64" ht="14.5" x14ac:dyDescent="0.3">
      <c r="B28" s="1794" t="s">
        <v>1745</v>
      </c>
      <c r="C28" s="1477">
        <f t="shared" si="1"/>
        <v>14.813637</v>
      </c>
      <c r="BA28" s="1796"/>
      <c r="BB28" s="1796"/>
      <c r="BC28" s="1796"/>
      <c r="BD28" s="1796"/>
      <c r="BE28" s="1796"/>
      <c r="BF28" s="1796"/>
      <c r="BG28" s="1796"/>
      <c r="BH28" s="1796"/>
      <c r="BI28" s="1796"/>
      <c r="BJ28" s="1796"/>
      <c r="BK28" s="1796"/>
      <c r="BL28" s="1796"/>
    </row>
    <row r="29" spans="2:64" ht="14.5" x14ac:dyDescent="0.3">
      <c r="B29" s="1794" t="s">
        <v>1746</v>
      </c>
      <c r="C29" s="1477">
        <f t="shared" si="1"/>
        <v>13.908969000000001</v>
      </c>
    </row>
    <row r="30" spans="2:64" ht="14.5" x14ac:dyDescent="0.3">
      <c r="B30" s="1794" t="s">
        <v>1747</v>
      </c>
      <c r="C30" s="1477">
        <f t="shared" si="1"/>
        <v>13.715018000000001</v>
      </c>
    </row>
    <row r="31" spans="2:64" ht="14.5" x14ac:dyDescent="0.3">
      <c r="B31" s="1794" t="s">
        <v>1748</v>
      </c>
      <c r="C31" s="1477">
        <f t="shared" si="1"/>
        <v>13.319989</v>
      </c>
    </row>
    <row r="32" spans="2:64" ht="14.5" x14ac:dyDescent="0.3">
      <c r="B32" s="1794" t="s">
        <v>1749</v>
      </c>
      <c r="C32" s="1477">
        <f t="shared" si="1"/>
        <v>13.073957</v>
      </c>
    </row>
    <row r="33" spans="2:3" ht="14.5" x14ac:dyDescent="0.3">
      <c r="B33" s="1794" t="s">
        <v>1750</v>
      </c>
      <c r="C33" s="1477">
        <f t="shared" si="1"/>
        <v>13.504996999999999</v>
      </c>
    </row>
    <row r="34" spans="2:3" ht="14.5" x14ac:dyDescent="0.3">
      <c r="B34" s="1794" t="s">
        <v>1751</v>
      </c>
      <c r="C34" s="1477">
        <f t="shared" si="1"/>
        <v>12.345034999999999</v>
      </c>
    </row>
    <row r="35" spans="2:3" ht="14.5" x14ac:dyDescent="0.3">
      <c r="B35" s="1794" t="s">
        <v>1752</v>
      </c>
      <c r="C35" s="1477">
        <f t="shared" si="1"/>
        <v>11.866732000000001</v>
      </c>
    </row>
    <row r="36" spans="2:3" ht="14.5" x14ac:dyDescent="0.3">
      <c r="B36" s="1794" t="s">
        <v>1753</v>
      </c>
      <c r="C36" s="1477">
        <f t="shared" si="1"/>
        <v>13.765998</v>
      </c>
    </row>
    <row r="37" spans="2:3" ht="14.5" x14ac:dyDescent="0.3">
      <c r="B37" s="1794" t="s">
        <v>1754</v>
      </c>
      <c r="C37" s="1477">
        <f t="shared" si="1"/>
        <v>14.205857</v>
      </c>
    </row>
    <row r="38" spans="2:3" ht="14.5" x14ac:dyDescent="0.3">
      <c r="B38" s="1794" t="s">
        <v>1755</v>
      </c>
      <c r="C38" s="1477">
        <f t="shared" si="1"/>
        <v>14.375022</v>
      </c>
    </row>
    <row r="39" spans="2:3" ht="14.5" x14ac:dyDescent="0.3">
      <c r="B39" s="1794" t="s">
        <v>1756</v>
      </c>
      <c r="C39" s="1477">
        <f t="shared" si="1"/>
        <v>14.476368000000001</v>
      </c>
    </row>
    <row r="40" spans="2:3" ht="14.5" x14ac:dyDescent="0.3">
      <c r="B40" s="1794" t="s">
        <v>1757</v>
      </c>
      <c r="C40" s="1477">
        <f t="shared" si="1"/>
        <v>14.166784</v>
      </c>
    </row>
    <row r="41" spans="2:3" ht="14.5" x14ac:dyDescent="0.3">
      <c r="B41" s="1794" t="s">
        <v>1758</v>
      </c>
      <c r="C41" s="1477">
        <f t="shared" si="1"/>
        <v>15.205804000000001</v>
      </c>
    </row>
    <row r="42" spans="2:3" ht="14.5" x14ac:dyDescent="0.3">
      <c r="B42" s="1794" t="s">
        <v>1759</v>
      </c>
      <c r="C42" s="1477">
        <f t="shared" si="1"/>
        <v>14.044241</v>
      </c>
    </row>
    <row r="43" spans="2:3" ht="14.5" x14ac:dyDescent="0.3">
      <c r="B43" s="1794" t="s">
        <v>1776</v>
      </c>
      <c r="C43" s="1477">
        <f t="shared" si="1"/>
        <v>17.898412</v>
      </c>
    </row>
    <row r="47" spans="2:3" ht="14.5" x14ac:dyDescent="0.35">
      <c r="B47" s="524" t="s">
        <v>512</v>
      </c>
    </row>
    <row r="48" spans="2:3" x14ac:dyDescent="0.3">
      <c r="B48" s="1478" t="s">
        <v>1553</v>
      </c>
    </row>
  </sheetData>
  <hyperlinks>
    <hyperlink ref="B4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pageSetUpPr autoPageBreaks="0" fitToPage="1"/>
  </sheetPr>
  <dimension ref="A1:AX2688"/>
  <sheetViews>
    <sheetView showGridLines="0" zoomScale="85" zoomScaleNormal="85" zoomScaleSheetLayoutView="40" workbookViewId="0">
      <pane xSplit="2" ySplit="15" topLeftCell="C16" activePane="bottomRight" state="frozen"/>
      <selection activeCell="G3" sqref="G3"/>
      <selection pane="topRight" activeCell="G3" sqref="G3"/>
      <selection pane="bottomLeft" activeCell="G3" sqref="G3"/>
      <selection pane="bottomRight" activeCell="AM68" sqref="AM68:AW114"/>
    </sheetView>
  </sheetViews>
  <sheetFormatPr defaultColWidth="0" defaultRowHeight="14" zeroHeight="1" x14ac:dyDescent="0.3"/>
  <cols>
    <col min="1" max="1" width="3.58203125" style="3" customWidth="1"/>
    <col min="2" max="2" width="15.08203125" style="3" customWidth="1"/>
    <col min="3" max="37" width="12.58203125" style="3" customWidth="1"/>
    <col min="38" max="38" width="5.58203125" style="20" customWidth="1"/>
    <col min="39" max="43" width="12.58203125" style="3" customWidth="1"/>
    <col min="44" max="44" width="5.58203125" style="20" customWidth="1"/>
    <col min="45" max="45" width="12.58203125" style="41" customWidth="1"/>
    <col min="46" max="46" width="12.58203125" style="3" customWidth="1"/>
    <col min="47" max="47" width="12.58203125" style="41" customWidth="1"/>
    <col min="48" max="48" width="12.58203125" style="3" customWidth="1"/>
    <col min="49" max="49" width="12.58203125" style="41" customWidth="1"/>
    <col min="50" max="50" width="5.58203125" style="3" customWidth="1"/>
    <col min="51" max="16384" width="0" style="3" hidden="1"/>
  </cols>
  <sheetData>
    <row r="1" spans="1:50" s="2" customFormat="1" ht="14.25" customHeight="1" x14ac:dyDescent="0.3">
      <c r="A1" s="45"/>
      <c r="B1" s="35"/>
      <c r="C1" s="35"/>
      <c r="D1" s="35"/>
      <c r="E1" s="35"/>
      <c r="F1" s="35"/>
      <c r="G1" s="35"/>
      <c r="H1" s="35"/>
      <c r="P1" s="3"/>
      <c r="AL1" s="20"/>
      <c r="AR1" s="20"/>
      <c r="AW1" s="38"/>
    </row>
    <row r="2" spans="1:50" s="2" customFormat="1" ht="19.5" customHeight="1" x14ac:dyDescent="0.3">
      <c r="B2" s="67" t="s">
        <v>210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20"/>
      <c r="AV2" s="20"/>
      <c r="AW2" s="20"/>
    </row>
    <row r="3" spans="1:50" ht="5.25" customHeight="1" x14ac:dyDescent="0.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18"/>
      <c r="AM3" s="4"/>
      <c r="AN3" s="4"/>
      <c r="AO3" s="4"/>
      <c r="AP3" s="4"/>
      <c r="AQ3" s="4"/>
      <c r="AR3" s="18"/>
      <c r="AS3" s="39"/>
      <c r="AT3" s="4"/>
      <c r="AU3" s="39"/>
      <c r="AV3" s="4"/>
      <c r="AW3" s="39"/>
    </row>
    <row r="4" spans="1:50" s="2" customFormat="1" ht="12" customHeight="1" x14ac:dyDescent="0.3">
      <c r="B4" s="66" t="s">
        <v>214</v>
      </c>
      <c r="C4" s="66"/>
      <c r="D4" s="66"/>
      <c r="E4" s="66"/>
      <c r="F4" s="66"/>
      <c r="G4" s="66"/>
      <c r="H4" s="66"/>
      <c r="I4" s="66"/>
      <c r="J4" s="66"/>
      <c r="K4" s="66"/>
      <c r="L4" s="66"/>
      <c r="M4" s="66"/>
      <c r="N4" s="66"/>
      <c r="O4" s="66"/>
      <c r="P4" s="134"/>
      <c r="Q4" s="66"/>
      <c r="R4" s="66"/>
      <c r="S4" s="66"/>
      <c r="T4" s="66"/>
      <c r="U4" s="66"/>
      <c r="V4" s="66"/>
      <c r="W4" s="66"/>
      <c r="X4" s="66"/>
      <c r="Y4" s="66"/>
      <c r="Z4" s="66"/>
      <c r="AA4" s="66"/>
      <c r="AB4" s="66"/>
      <c r="AC4" s="66"/>
      <c r="AD4" s="66"/>
      <c r="AE4" s="66"/>
      <c r="AF4" s="66"/>
      <c r="AG4" s="66"/>
      <c r="AH4" s="66"/>
      <c r="AI4" s="66"/>
      <c r="AJ4" s="66"/>
      <c r="AK4" s="134"/>
      <c r="AL4" s="20"/>
      <c r="AM4" s="1866" t="s">
        <v>280</v>
      </c>
      <c r="AN4" s="1866"/>
      <c r="AO4" s="1866"/>
      <c r="AP4" s="948"/>
      <c r="AQ4" s="556"/>
      <c r="AR4" s="20"/>
      <c r="AS4" s="65" t="s">
        <v>86</v>
      </c>
      <c r="AT4" s="20"/>
      <c r="AU4" s="20"/>
      <c r="AV4" s="20"/>
      <c r="AW4" s="20"/>
    </row>
    <row r="5" spans="1:50" s="2" customFormat="1" ht="5.15" customHeight="1" x14ac:dyDescent="0.3">
      <c r="A5" s="219"/>
      <c r="B5" s="66"/>
      <c r="C5" s="66"/>
      <c r="D5" s="66"/>
      <c r="E5" s="66"/>
      <c r="F5" s="66"/>
      <c r="G5" s="66"/>
      <c r="H5" s="66"/>
      <c r="I5" s="66"/>
      <c r="J5" s="66"/>
      <c r="K5" s="66"/>
      <c r="L5" s="66"/>
      <c r="M5" s="66"/>
      <c r="N5" s="66"/>
      <c r="O5" s="66"/>
      <c r="P5" s="134"/>
      <c r="Q5" s="66"/>
      <c r="R5" s="66"/>
      <c r="S5" s="66"/>
      <c r="T5" s="66"/>
      <c r="U5" s="66"/>
      <c r="V5" s="66"/>
      <c r="W5" s="66"/>
      <c r="X5" s="66"/>
      <c r="Y5" s="66"/>
      <c r="Z5" s="66"/>
      <c r="AA5" s="66"/>
      <c r="AB5" s="66"/>
      <c r="AC5" s="66"/>
      <c r="AD5" s="66"/>
      <c r="AE5" s="66"/>
      <c r="AF5" s="66"/>
      <c r="AG5" s="66"/>
      <c r="AH5" s="66"/>
      <c r="AI5" s="66"/>
      <c r="AJ5" s="66"/>
      <c r="AK5" s="134"/>
      <c r="AL5" s="20"/>
      <c r="AM5" s="1866"/>
      <c r="AN5" s="1866"/>
      <c r="AO5" s="1866"/>
      <c r="AP5" s="948"/>
      <c r="AQ5" s="556"/>
      <c r="AR5" s="20"/>
      <c r="AS5" s="65"/>
      <c r="AT5" s="20"/>
      <c r="AU5" s="20"/>
      <c r="AV5" s="20"/>
      <c r="AW5" s="20"/>
    </row>
    <row r="6" spans="1:50" s="2" customFormat="1" ht="15" customHeight="1" x14ac:dyDescent="0.3">
      <c r="A6" s="558"/>
      <c r="B6" s="2" t="s">
        <v>922</v>
      </c>
      <c r="C6" s="1847" t="s">
        <v>514</v>
      </c>
      <c r="D6" s="1847"/>
      <c r="E6" s="1847"/>
      <c r="F6" s="558"/>
      <c r="G6" s="1846" t="s">
        <v>513</v>
      </c>
      <c r="H6" s="1846"/>
      <c r="I6" s="1846"/>
      <c r="J6" s="66"/>
      <c r="K6" s="1844" t="s">
        <v>1786</v>
      </c>
      <c r="L6" s="1844"/>
      <c r="M6" s="1844"/>
      <c r="N6" s="66"/>
      <c r="O6" s="66"/>
      <c r="P6" s="134"/>
      <c r="Q6" s="66"/>
      <c r="R6" s="66"/>
      <c r="S6" s="66"/>
      <c r="T6" s="66"/>
      <c r="U6" s="66"/>
      <c r="V6" s="66"/>
      <c r="W6" s="66"/>
      <c r="X6" s="66"/>
      <c r="Y6" s="66"/>
      <c r="Z6" s="66"/>
      <c r="AA6" s="66"/>
      <c r="AB6" s="66"/>
      <c r="AC6" s="66"/>
      <c r="AD6" s="66"/>
      <c r="AE6" s="66"/>
      <c r="AF6" s="66"/>
      <c r="AG6" s="66"/>
      <c r="AH6" s="66"/>
      <c r="AI6" s="66"/>
      <c r="AJ6" s="66"/>
      <c r="AK6" s="134"/>
      <c r="AL6" s="20"/>
      <c r="AM6" s="1866"/>
      <c r="AN6" s="1866"/>
      <c r="AO6" s="1866"/>
      <c r="AP6" s="948"/>
      <c r="AQ6" s="556"/>
      <c r="AR6" s="20"/>
      <c r="AS6" s="65"/>
      <c r="AT6" s="20"/>
      <c r="AU6" s="20"/>
      <c r="AV6" s="20"/>
      <c r="AW6" s="20"/>
    </row>
    <row r="7" spans="1:50" s="2" customFormat="1" ht="5.15" customHeight="1" thickBot="1" x14ac:dyDescent="0.35">
      <c r="B7" s="7"/>
      <c r="C7" s="7"/>
      <c r="D7" s="7"/>
      <c r="E7" s="7"/>
      <c r="F7" s="11"/>
      <c r="G7" s="11"/>
      <c r="H7" s="11"/>
      <c r="I7" s="11"/>
      <c r="J7" s="11"/>
      <c r="K7" s="11"/>
      <c r="L7" s="11"/>
      <c r="M7" s="11"/>
      <c r="N7" s="11"/>
      <c r="O7" s="11"/>
      <c r="P7" s="11"/>
      <c r="Q7" s="11"/>
      <c r="R7" s="11"/>
      <c r="S7" s="11"/>
      <c r="T7" s="11"/>
      <c r="U7" s="11"/>
      <c r="V7" s="11"/>
      <c r="W7" s="11"/>
      <c r="X7" s="11"/>
      <c r="Y7" s="11"/>
      <c r="Z7" s="11"/>
      <c r="AA7" s="11"/>
      <c r="AB7" s="11"/>
      <c r="AC7" s="11"/>
      <c r="AD7" s="11"/>
      <c r="AE7" s="7"/>
      <c r="AF7" s="7"/>
      <c r="AG7" s="7"/>
      <c r="AH7" s="7"/>
      <c r="AI7" s="7"/>
      <c r="AJ7" s="7"/>
      <c r="AK7" s="7"/>
      <c r="AL7" s="54"/>
      <c r="AM7" s="1866"/>
      <c r="AN7" s="1866"/>
      <c r="AO7" s="1866"/>
      <c r="AP7" s="948"/>
      <c r="AQ7" s="556"/>
      <c r="AR7" s="54"/>
      <c r="AS7" s="40"/>
      <c r="AT7" s="7"/>
      <c r="AU7" s="40"/>
      <c r="AV7" s="7"/>
      <c r="AW7" s="40"/>
    </row>
    <row r="8" spans="1:50" s="2" customFormat="1" ht="14.25" customHeight="1" x14ac:dyDescent="0.3">
      <c r="B8" s="1900" t="s">
        <v>217</v>
      </c>
      <c r="C8" s="145" t="s">
        <v>1</v>
      </c>
      <c r="D8" s="5" t="s">
        <v>2</v>
      </c>
      <c r="E8" s="5" t="s">
        <v>3</v>
      </c>
      <c r="F8" s="12" t="s">
        <v>85</v>
      </c>
      <c r="G8" s="12" t="s">
        <v>4</v>
      </c>
      <c r="H8" s="12" t="s">
        <v>5</v>
      </c>
      <c r="I8" s="60" t="s">
        <v>6</v>
      </c>
      <c r="J8" s="12" t="s">
        <v>7</v>
      </c>
      <c r="K8" s="12" t="s">
        <v>8</v>
      </c>
      <c r="L8" s="12" t="s">
        <v>9</v>
      </c>
      <c r="M8" s="12" t="s">
        <v>10</v>
      </c>
      <c r="N8" s="12" t="s">
        <v>11</v>
      </c>
      <c r="O8" s="12" t="s">
        <v>12</v>
      </c>
      <c r="P8" s="12" t="s">
        <v>13</v>
      </c>
      <c r="Q8" s="12" t="s">
        <v>14</v>
      </c>
      <c r="R8" s="12" t="s">
        <v>15</v>
      </c>
      <c r="S8" s="12" t="s">
        <v>16</v>
      </c>
      <c r="T8" s="12" t="s">
        <v>17</v>
      </c>
      <c r="U8" s="12" t="s">
        <v>18</v>
      </c>
      <c r="V8" s="12" t="s">
        <v>19</v>
      </c>
      <c r="W8" s="12" t="s">
        <v>20</v>
      </c>
      <c r="X8" s="12" t="s">
        <v>21</v>
      </c>
      <c r="Y8" s="12" t="s">
        <v>22</v>
      </c>
      <c r="Z8" s="12" t="s">
        <v>23</v>
      </c>
      <c r="AA8" s="12" t="s">
        <v>24</v>
      </c>
      <c r="AB8" s="5" t="s">
        <v>25</v>
      </c>
      <c r="AC8" s="5" t="s">
        <v>26</v>
      </c>
      <c r="AD8" s="12" t="s">
        <v>27</v>
      </c>
      <c r="AE8" s="5" t="s">
        <v>28</v>
      </c>
      <c r="AF8" s="5" t="s">
        <v>29</v>
      </c>
      <c r="AG8" s="12" t="s">
        <v>30</v>
      </c>
      <c r="AH8" s="5" t="s">
        <v>31</v>
      </c>
      <c r="AI8" s="5" t="s">
        <v>32</v>
      </c>
      <c r="AJ8" s="5" t="s">
        <v>33</v>
      </c>
      <c r="AK8" s="5" t="s">
        <v>34</v>
      </c>
      <c r="AL8" s="53"/>
      <c r="AM8" s="257"/>
      <c r="AN8" s="205"/>
      <c r="AO8" s="205"/>
      <c r="AP8" s="53"/>
      <c r="AQ8" s="53"/>
      <c r="AR8" s="53"/>
      <c r="AS8" s="12" t="s">
        <v>33</v>
      </c>
      <c r="AT8" s="12" t="s">
        <v>34</v>
      </c>
      <c r="AU8" s="12" t="s">
        <v>35</v>
      </c>
      <c r="AV8" s="12" t="s">
        <v>87</v>
      </c>
      <c r="AW8" s="780" t="s">
        <v>111</v>
      </c>
    </row>
    <row r="9" spans="1:50" s="2" customFormat="1" ht="10" customHeight="1" x14ac:dyDescent="0.3">
      <c r="B9" s="1901"/>
      <c r="C9" s="1902" t="s">
        <v>537</v>
      </c>
      <c r="D9" s="48"/>
      <c r="E9" s="48"/>
      <c r="F9" s="49"/>
      <c r="G9" s="49"/>
      <c r="H9" s="48"/>
      <c r="I9" s="48"/>
      <c r="J9" s="48"/>
      <c r="K9" s="49"/>
      <c r="L9" s="49"/>
      <c r="M9" s="48"/>
      <c r="N9" s="61"/>
      <c r="O9" s="49"/>
      <c r="P9" s="49"/>
      <c r="Q9" s="50"/>
      <c r="R9" s="50"/>
      <c r="S9" s="50"/>
      <c r="T9" s="50"/>
      <c r="U9" s="50"/>
      <c r="V9" s="50"/>
      <c r="W9" s="50"/>
      <c r="X9" s="50"/>
      <c r="Y9" s="50"/>
      <c r="Z9" s="50"/>
      <c r="AA9" s="50"/>
      <c r="AB9" s="50"/>
      <c r="AC9" s="50"/>
      <c r="AD9" s="50"/>
      <c r="AE9" s="50"/>
      <c r="AF9" s="50"/>
      <c r="AG9" s="50"/>
      <c r="AH9" s="50"/>
      <c r="AI9" s="50"/>
      <c r="AJ9" s="50"/>
      <c r="AK9" s="52"/>
      <c r="AL9" s="44"/>
      <c r="AM9" s="1871" t="s">
        <v>83</v>
      </c>
      <c r="AN9" s="256"/>
      <c r="AO9" s="559"/>
      <c r="AP9" s="559"/>
      <c r="AQ9" s="258"/>
      <c r="AR9" s="44"/>
      <c r="AS9" s="51"/>
      <c r="AT9" s="52"/>
      <c r="AU9" s="51"/>
      <c r="AV9" s="52"/>
      <c r="AW9" s="781"/>
    </row>
    <row r="10" spans="1:50" s="2" customFormat="1" ht="10" customHeight="1" x14ac:dyDescent="0.3">
      <c r="B10" s="1901"/>
      <c r="C10" s="1903"/>
      <c r="D10" s="1877" t="s">
        <v>36</v>
      </c>
      <c r="E10" s="1904" t="s">
        <v>218</v>
      </c>
      <c r="F10" s="99"/>
      <c r="G10" s="99"/>
      <c r="H10" s="1877" t="s">
        <v>219</v>
      </c>
      <c r="I10" s="1877" t="s">
        <v>220</v>
      </c>
      <c r="J10" s="1905" t="s">
        <v>221</v>
      </c>
      <c r="K10" s="99"/>
      <c r="L10" s="102"/>
      <c r="M10" s="1904" t="s">
        <v>222</v>
      </c>
      <c r="N10" s="98"/>
      <c r="O10" s="99"/>
      <c r="P10" s="99"/>
      <c r="Q10" s="100"/>
      <c r="R10" s="98"/>
      <c r="S10" s="98"/>
      <c r="T10" s="98"/>
      <c r="U10" s="98"/>
      <c r="V10" s="98"/>
      <c r="W10" s="98"/>
      <c r="X10" s="98"/>
      <c r="Y10" s="98"/>
      <c r="Z10" s="99"/>
      <c r="AA10" s="98"/>
      <c r="AB10" s="98"/>
      <c r="AC10" s="98"/>
      <c r="AD10" s="98"/>
      <c r="AE10" s="98"/>
      <c r="AF10" s="98"/>
      <c r="AG10" s="98"/>
      <c r="AH10" s="98"/>
      <c r="AI10" s="98"/>
      <c r="AJ10" s="101"/>
      <c r="AK10" s="1877" t="s">
        <v>281</v>
      </c>
      <c r="AL10" s="392"/>
      <c r="AM10" s="1872"/>
      <c r="AN10" s="1873" t="s">
        <v>294</v>
      </c>
      <c r="AO10" s="1874" t="s">
        <v>275</v>
      </c>
      <c r="AP10" s="1012"/>
      <c r="AQ10" s="1013"/>
      <c r="AR10" s="392"/>
      <c r="AS10" s="1880"/>
      <c r="AT10" s="1880"/>
      <c r="AU10" s="1880"/>
      <c r="AV10" s="1880"/>
      <c r="AW10" s="1864"/>
    </row>
    <row r="11" spans="1:50" s="2" customFormat="1" ht="10" customHeight="1" x14ac:dyDescent="0.3">
      <c r="B11" s="1901"/>
      <c r="C11" s="1903"/>
      <c r="D11" s="1877"/>
      <c r="E11" s="1904"/>
      <c r="F11" s="103"/>
      <c r="G11" s="103"/>
      <c r="H11" s="1877"/>
      <c r="I11" s="1877"/>
      <c r="J11" s="1904"/>
      <c r="K11" s="103"/>
      <c r="L11" s="104"/>
      <c r="M11" s="1904"/>
      <c r="N11" s="1869" t="s">
        <v>223</v>
      </c>
      <c r="O11" s="107"/>
      <c r="P11" s="107"/>
      <c r="Q11" s="1869" t="s">
        <v>289</v>
      </c>
      <c r="R11" s="1869" t="s">
        <v>288</v>
      </c>
      <c r="S11" s="107"/>
      <c r="T11" s="107"/>
      <c r="U11" s="107"/>
      <c r="V11" s="1869" t="s">
        <v>284</v>
      </c>
      <c r="W11" s="107"/>
      <c r="X11" s="239"/>
      <c r="Y11" s="1867" t="s">
        <v>39</v>
      </c>
      <c r="Z11" s="1867" t="s">
        <v>37</v>
      </c>
      <c r="AA11" s="1867" t="s">
        <v>84</v>
      </c>
      <c r="AB11" s="1867" t="s">
        <v>38</v>
      </c>
      <c r="AC11" s="1867" t="s">
        <v>401</v>
      </c>
      <c r="AD11" s="1867" t="s">
        <v>466</v>
      </c>
      <c r="AE11" s="1878" t="s">
        <v>467</v>
      </c>
      <c r="AF11" s="1878" t="s">
        <v>467</v>
      </c>
      <c r="AG11" s="1878" t="s">
        <v>467</v>
      </c>
      <c r="AH11" s="1878" t="s">
        <v>467</v>
      </c>
      <c r="AI11" s="1878" t="s">
        <v>467</v>
      </c>
      <c r="AJ11" s="1867" t="s">
        <v>468</v>
      </c>
      <c r="AK11" s="1877"/>
      <c r="AL11" s="392"/>
      <c r="AM11" s="1872"/>
      <c r="AN11" s="1873"/>
      <c r="AO11" s="1875"/>
      <c r="AP11" s="1882" t="s">
        <v>541</v>
      </c>
      <c r="AQ11" s="1014"/>
      <c r="AR11" s="392"/>
      <c r="AS11" s="1881"/>
      <c r="AT11" s="1881"/>
      <c r="AU11" s="1881"/>
      <c r="AV11" s="1881"/>
      <c r="AW11" s="1865"/>
    </row>
    <row r="12" spans="1:50" s="2" customFormat="1" ht="12" customHeight="1" x14ac:dyDescent="0.3">
      <c r="B12" s="1901"/>
      <c r="C12" s="1903"/>
      <c r="D12" s="1877"/>
      <c r="E12" s="1904"/>
      <c r="F12" s="105"/>
      <c r="G12" s="105"/>
      <c r="H12" s="1877"/>
      <c r="I12" s="1877"/>
      <c r="J12" s="1904"/>
      <c r="K12" s="105"/>
      <c r="L12" s="106"/>
      <c r="M12" s="1904"/>
      <c r="N12" s="1870"/>
      <c r="O12" s="108"/>
      <c r="P12" s="108"/>
      <c r="Q12" s="1870"/>
      <c r="R12" s="1870"/>
      <c r="S12" s="108"/>
      <c r="T12" s="108"/>
      <c r="U12" s="108"/>
      <c r="V12" s="1870"/>
      <c r="W12" s="240"/>
      <c r="X12" s="241"/>
      <c r="Y12" s="1868"/>
      <c r="Z12" s="1868"/>
      <c r="AA12" s="1868"/>
      <c r="AB12" s="1868"/>
      <c r="AC12" s="1868"/>
      <c r="AD12" s="1868"/>
      <c r="AE12" s="1879"/>
      <c r="AF12" s="1879"/>
      <c r="AG12" s="1879"/>
      <c r="AH12" s="1879"/>
      <c r="AI12" s="1879"/>
      <c r="AJ12" s="1868"/>
      <c r="AK12" s="1877"/>
      <c r="AL12" s="392"/>
      <c r="AM12" s="1872"/>
      <c r="AN12" s="1873"/>
      <c r="AO12" s="1875"/>
      <c r="AP12" s="1882"/>
      <c r="AQ12" s="1015"/>
      <c r="AR12" s="392"/>
      <c r="AS12" s="1881"/>
      <c r="AT12" s="1881"/>
      <c r="AU12" s="1881"/>
      <c r="AV12" s="1881"/>
      <c r="AW12" s="1865"/>
    </row>
    <row r="13" spans="1:50" s="2" customFormat="1" ht="58" customHeight="1" x14ac:dyDescent="0.3">
      <c r="B13" s="1901"/>
      <c r="C13" s="1903"/>
      <c r="D13" s="1877"/>
      <c r="E13" s="1904"/>
      <c r="F13" s="221" t="s">
        <v>199</v>
      </c>
      <c r="G13" s="221" t="s">
        <v>215</v>
      </c>
      <c r="H13" s="1877"/>
      <c r="I13" s="1877"/>
      <c r="J13" s="1904"/>
      <c r="K13" s="95" t="s">
        <v>109</v>
      </c>
      <c r="L13" s="96" t="s">
        <v>110</v>
      </c>
      <c r="M13" s="1904"/>
      <c r="N13" s="1906"/>
      <c r="O13" s="95" t="s">
        <v>224</v>
      </c>
      <c r="P13" s="97" t="s">
        <v>225</v>
      </c>
      <c r="Q13" s="1870"/>
      <c r="R13" s="1870"/>
      <c r="S13" s="97" t="s">
        <v>287</v>
      </c>
      <c r="T13" s="97" t="s">
        <v>286</v>
      </c>
      <c r="U13" s="97" t="s">
        <v>285</v>
      </c>
      <c r="V13" s="1870"/>
      <c r="W13" s="95" t="s">
        <v>283</v>
      </c>
      <c r="X13" s="221" t="s">
        <v>282</v>
      </c>
      <c r="Y13" s="1868"/>
      <c r="Z13" s="1868"/>
      <c r="AA13" s="1868"/>
      <c r="AB13" s="1868"/>
      <c r="AC13" s="1868"/>
      <c r="AD13" s="1876"/>
      <c r="AE13" s="1879"/>
      <c r="AF13" s="1879"/>
      <c r="AG13" s="1879"/>
      <c r="AH13" s="1879"/>
      <c r="AI13" s="1879"/>
      <c r="AJ13" s="1868"/>
      <c r="AK13" s="1877"/>
      <c r="AL13" s="393"/>
      <c r="AM13" s="1872"/>
      <c r="AN13" s="1873"/>
      <c r="AO13" s="1875"/>
      <c r="AP13" s="1883"/>
      <c r="AQ13" s="1016" t="s">
        <v>544</v>
      </c>
      <c r="AR13" s="557"/>
      <c r="AS13" s="1881"/>
      <c r="AT13" s="1881"/>
      <c r="AU13" s="1881"/>
      <c r="AV13" s="1881"/>
      <c r="AW13" s="1865"/>
    </row>
    <row r="14" spans="1:50" s="226" customFormat="1" ht="27.75" customHeight="1" x14ac:dyDescent="0.2">
      <c r="A14" s="225"/>
      <c r="B14" s="496" t="s">
        <v>457</v>
      </c>
      <c r="C14" s="497" t="s">
        <v>276</v>
      </c>
      <c r="D14" s="498" t="s">
        <v>91</v>
      </c>
      <c r="E14" s="499" t="s">
        <v>203</v>
      </c>
      <c r="F14" s="500"/>
      <c r="G14" s="500"/>
      <c r="H14" s="499" t="s">
        <v>213</v>
      </c>
      <c r="I14" s="499" t="s">
        <v>209</v>
      </c>
      <c r="J14" s="499" t="s">
        <v>208</v>
      </c>
      <c r="K14" s="500"/>
      <c r="L14" s="501"/>
      <c r="M14" s="499"/>
      <c r="N14" s="502" t="s">
        <v>204</v>
      </c>
      <c r="O14" s="500"/>
      <c r="P14" s="503"/>
      <c r="Q14" s="498"/>
      <c r="R14" s="504"/>
      <c r="S14" s="500"/>
      <c r="T14" s="500"/>
      <c r="U14" s="505"/>
      <c r="V14" s="504"/>
      <c r="W14" s="500"/>
      <c r="X14" s="500"/>
      <c r="Y14" s="506"/>
      <c r="Z14" s="507"/>
      <c r="AA14" s="507"/>
      <c r="AB14" s="507"/>
      <c r="AC14" s="506"/>
      <c r="AD14" s="499" t="s">
        <v>206</v>
      </c>
      <c r="AE14" s="506"/>
      <c r="AF14" s="506"/>
      <c r="AG14" s="506"/>
      <c r="AH14" s="506"/>
      <c r="AI14" s="506"/>
      <c r="AJ14" s="506"/>
      <c r="AK14" s="507" t="s">
        <v>205</v>
      </c>
      <c r="AL14" s="454"/>
      <c r="AM14" s="508" t="s">
        <v>90</v>
      </c>
      <c r="AN14" s="499" t="s">
        <v>274</v>
      </c>
      <c r="AO14" s="507" t="s">
        <v>207</v>
      </c>
      <c r="AP14" s="1897"/>
      <c r="AQ14" s="1898"/>
      <c r="AR14" s="454"/>
      <c r="AS14" s="509"/>
      <c r="AT14" s="510"/>
      <c r="AU14" s="509"/>
      <c r="AV14" s="510"/>
      <c r="AW14" s="510"/>
      <c r="AX14" s="228"/>
    </row>
    <row r="15" spans="1:50" s="453" customFormat="1" ht="14.25" hidden="1" customHeight="1" x14ac:dyDescent="0.3">
      <c r="A15" s="451"/>
      <c r="B15" s="511" t="s">
        <v>423</v>
      </c>
      <c r="C15" s="512" t="s">
        <v>424</v>
      </c>
      <c r="D15" s="513" t="s">
        <v>425</v>
      </c>
      <c r="E15" s="514" t="s">
        <v>426</v>
      </c>
      <c r="F15" s="515" t="s">
        <v>427</v>
      </c>
      <c r="G15" s="515" t="s">
        <v>428</v>
      </c>
      <c r="H15" s="514" t="s">
        <v>429</v>
      </c>
      <c r="I15" s="514" t="s">
        <v>430</v>
      </c>
      <c r="J15" s="514" t="s">
        <v>431</v>
      </c>
      <c r="K15" s="515" t="s">
        <v>432</v>
      </c>
      <c r="L15" s="516" t="s">
        <v>433</v>
      </c>
      <c r="M15" s="514" t="s">
        <v>434</v>
      </c>
      <c r="N15" s="517" t="s">
        <v>435</v>
      </c>
      <c r="O15" s="515" t="s">
        <v>436</v>
      </c>
      <c r="P15" s="495" t="s">
        <v>437</v>
      </c>
      <c r="Q15" s="513" t="s">
        <v>438</v>
      </c>
      <c r="R15" s="518" t="s">
        <v>439</v>
      </c>
      <c r="S15" s="515" t="s">
        <v>440</v>
      </c>
      <c r="T15" s="515" t="s">
        <v>441</v>
      </c>
      <c r="U15" s="519" t="s">
        <v>442</v>
      </c>
      <c r="V15" s="518" t="s">
        <v>443</v>
      </c>
      <c r="W15" s="515" t="s">
        <v>444</v>
      </c>
      <c r="X15" s="515" t="s">
        <v>445</v>
      </c>
      <c r="Y15" s="520" t="s">
        <v>446</v>
      </c>
      <c r="Z15" s="521" t="s">
        <v>447</v>
      </c>
      <c r="AA15" s="521" t="s">
        <v>448</v>
      </c>
      <c r="AB15" s="521" t="s">
        <v>449</v>
      </c>
      <c r="AC15" s="520" t="s">
        <v>450</v>
      </c>
      <c r="AD15" s="514" t="s">
        <v>451</v>
      </c>
      <c r="AE15" s="520"/>
      <c r="AF15" s="520"/>
      <c r="AG15" s="520"/>
      <c r="AH15" s="520"/>
      <c r="AI15" s="520"/>
      <c r="AJ15" s="520" t="s">
        <v>455</v>
      </c>
      <c r="AK15" s="521" t="s">
        <v>452</v>
      </c>
      <c r="AL15" s="455"/>
      <c r="AM15" s="522" t="s">
        <v>456</v>
      </c>
      <c r="AN15" s="514" t="s">
        <v>453</v>
      </c>
      <c r="AO15" s="521" t="s">
        <v>454</v>
      </c>
      <c r="AP15" s="1017"/>
      <c r="AQ15" s="1017"/>
      <c r="AR15" s="455"/>
      <c r="AS15" s="513"/>
      <c r="AT15" s="520"/>
      <c r="AU15" s="513"/>
      <c r="AV15" s="520"/>
      <c r="AW15" s="520"/>
      <c r="AX15" s="452"/>
    </row>
    <row r="16" spans="1:50" s="2" customFormat="1" x14ac:dyDescent="0.3">
      <c r="A16" s="1845"/>
      <c r="B16" s="483">
        <v>2002</v>
      </c>
      <c r="C16" s="484">
        <f>D16+E16+H16+I16+J16+M16+AK16</f>
        <v>0</v>
      </c>
      <c r="D16" s="481"/>
      <c r="E16" s="485">
        <f>F16+G16</f>
        <v>0</v>
      </c>
      <c r="F16" s="486"/>
      <c r="G16" s="486"/>
      <c r="H16" s="487"/>
      <c r="I16" s="487"/>
      <c r="J16" s="481"/>
      <c r="K16" s="486"/>
      <c r="L16" s="488"/>
      <c r="M16" s="485">
        <f>N16+Q16+R16+V16+Y16+Z16+AA16+AB16+AC16+AD16+AE16+AF16+AG16+AJ16+AH16+AI16</f>
        <v>0</v>
      </c>
      <c r="N16" s="489"/>
      <c r="O16" s="486"/>
      <c r="P16" s="490"/>
      <c r="Q16" s="481"/>
      <c r="R16" s="489"/>
      <c r="S16" s="486"/>
      <c r="T16" s="486"/>
      <c r="U16" s="491"/>
      <c r="V16" s="489"/>
      <c r="W16" s="486"/>
      <c r="X16" s="486"/>
      <c r="Y16" s="482"/>
      <c r="Z16" s="482"/>
      <c r="AA16" s="482"/>
      <c r="AB16" s="482"/>
      <c r="AC16" s="482"/>
      <c r="AD16" s="482"/>
      <c r="AE16" s="482"/>
      <c r="AF16" s="482"/>
      <c r="AG16" s="482"/>
      <c r="AH16" s="482"/>
      <c r="AI16" s="482"/>
      <c r="AJ16" s="482"/>
      <c r="AK16" s="482"/>
      <c r="AL16" s="456"/>
      <c r="AM16" s="155"/>
      <c r="AN16" s="153"/>
      <c r="AO16" s="492"/>
      <c r="AP16" s="1018"/>
      <c r="AQ16" s="1019"/>
      <c r="AR16" s="456"/>
      <c r="AS16" s="481"/>
      <c r="AT16" s="482"/>
      <c r="AU16" s="481"/>
      <c r="AV16" s="482"/>
      <c r="AW16" s="482"/>
    </row>
    <row r="17" spans="1:49" s="2" customFormat="1" x14ac:dyDescent="0.3">
      <c r="A17" s="1845"/>
      <c r="B17" s="10">
        <v>2003</v>
      </c>
      <c r="C17" s="394">
        <f t="shared" ref="C17:C23" si="0">D17+E17+H17+I17+J17+M17+AK17</f>
        <v>0</v>
      </c>
      <c r="D17" s="244"/>
      <c r="E17" s="242">
        <f t="shared" ref="E17:E33" si="1">F17+G17</f>
        <v>0</v>
      </c>
      <c r="F17" s="243"/>
      <c r="G17" s="248"/>
      <c r="H17" s="249"/>
      <c r="I17" s="244"/>
      <c r="J17" s="243"/>
      <c r="K17" s="245"/>
      <c r="L17" s="246"/>
      <c r="M17" s="242">
        <f t="shared" ref="M17:M32" si="2">N17+Q17+R17+V17+Y17+Z17+AA17+AB17+AC17+AD17+AE17+AF17+AG17+AJ17+AH17+AI17</f>
        <v>0</v>
      </c>
      <c r="N17" s="243"/>
      <c r="O17" s="245"/>
      <c r="P17" s="246"/>
      <c r="Q17" s="244"/>
      <c r="R17" s="247"/>
      <c r="S17" s="245"/>
      <c r="T17" s="245"/>
      <c r="U17" s="248"/>
      <c r="V17" s="247"/>
      <c r="W17" s="245"/>
      <c r="X17" s="245"/>
      <c r="Y17" s="249"/>
      <c r="Z17" s="249"/>
      <c r="AA17" s="249"/>
      <c r="AB17" s="249"/>
      <c r="AC17" s="249"/>
      <c r="AD17" s="249"/>
      <c r="AE17" s="249"/>
      <c r="AF17" s="249"/>
      <c r="AG17" s="249"/>
      <c r="AH17" s="249"/>
      <c r="AI17" s="249"/>
      <c r="AJ17" s="249"/>
      <c r="AK17" s="249"/>
      <c r="AL17" s="456"/>
      <c r="AM17" s="140"/>
      <c r="AN17" s="129"/>
      <c r="AO17" s="62"/>
      <c r="AP17" s="1018"/>
      <c r="AQ17" s="1020"/>
      <c r="AR17" s="456"/>
      <c r="AS17" s="244"/>
      <c r="AT17" s="249"/>
      <c r="AU17" s="244"/>
      <c r="AV17" s="249"/>
      <c r="AW17" s="249"/>
    </row>
    <row r="18" spans="1:49" s="2" customFormat="1" x14ac:dyDescent="0.3">
      <c r="A18" s="1845"/>
      <c r="B18" s="10">
        <v>2004</v>
      </c>
      <c r="C18" s="394">
        <f t="shared" si="0"/>
        <v>0</v>
      </c>
      <c r="D18" s="244"/>
      <c r="E18" s="242">
        <f t="shared" si="1"/>
        <v>0</v>
      </c>
      <c r="F18" s="243"/>
      <c r="G18" s="248"/>
      <c r="H18" s="249"/>
      <c r="I18" s="244"/>
      <c r="J18" s="243"/>
      <c r="K18" s="245"/>
      <c r="L18" s="246"/>
      <c r="M18" s="242">
        <f t="shared" si="2"/>
        <v>0</v>
      </c>
      <c r="N18" s="243"/>
      <c r="O18" s="245"/>
      <c r="P18" s="246"/>
      <c r="Q18" s="244"/>
      <c r="R18" s="247"/>
      <c r="S18" s="245"/>
      <c r="T18" s="245"/>
      <c r="U18" s="248"/>
      <c r="V18" s="247"/>
      <c r="W18" s="245"/>
      <c r="X18" s="245"/>
      <c r="Y18" s="249"/>
      <c r="Z18" s="249"/>
      <c r="AA18" s="249"/>
      <c r="AB18" s="249"/>
      <c r="AC18" s="249"/>
      <c r="AD18" s="249"/>
      <c r="AE18" s="249"/>
      <c r="AF18" s="249"/>
      <c r="AG18" s="249"/>
      <c r="AH18" s="249"/>
      <c r="AI18" s="249"/>
      <c r="AJ18" s="249"/>
      <c r="AK18" s="249"/>
      <c r="AL18" s="456"/>
      <c r="AM18" s="140"/>
      <c r="AN18" s="129"/>
      <c r="AO18" s="62"/>
      <c r="AP18" s="1018"/>
      <c r="AQ18" s="1020"/>
      <c r="AR18" s="395"/>
      <c r="AS18" s="244"/>
      <c r="AT18" s="249"/>
      <c r="AU18" s="244"/>
      <c r="AV18" s="249"/>
      <c r="AW18" s="249"/>
    </row>
    <row r="19" spans="1:49" s="2" customFormat="1" x14ac:dyDescent="0.3">
      <c r="A19" s="1845"/>
      <c r="B19" s="10">
        <v>2005</v>
      </c>
      <c r="C19" s="394">
        <f t="shared" si="0"/>
        <v>0</v>
      </c>
      <c r="D19" s="244"/>
      <c r="E19" s="242">
        <f>F19+G19</f>
        <v>0</v>
      </c>
      <c r="F19" s="243"/>
      <c r="G19" s="248"/>
      <c r="H19" s="249"/>
      <c r="I19" s="244"/>
      <c r="J19" s="243"/>
      <c r="K19" s="245"/>
      <c r="L19" s="246"/>
      <c r="M19" s="242">
        <f t="shared" si="2"/>
        <v>0</v>
      </c>
      <c r="N19" s="243"/>
      <c r="O19" s="245"/>
      <c r="P19" s="246"/>
      <c r="Q19" s="244"/>
      <c r="R19" s="247"/>
      <c r="S19" s="245"/>
      <c r="T19" s="245"/>
      <c r="U19" s="248"/>
      <c r="V19" s="247"/>
      <c r="W19" s="245"/>
      <c r="X19" s="245"/>
      <c r="Y19" s="249"/>
      <c r="Z19" s="249"/>
      <c r="AA19" s="249"/>
      <c r="AB19" s="249"/>
      <c r="AC19" s="249"/>
      <c r="AD19" s="249"/>
      <c r="AE19" s="249"/>
      <c r="AF19" s="249"/>
      <c r="AG19" s="249"/>
      <c r="AH19" s="249"/>
      <c r="AI19" s="249"/>
      <c r="AJ19" s="249"/>
      <c r="AK19" s="249"/>
      <c r="AL19" s="395"/>
      <c r="AM19" s="140"/>
      <c r="AN19" s="129"/>
      <c r="AO19" s="62"/>
      <c r="AP19" s="1018"/>
      <c r="AQ19" s="1020"/>
      <c r="AR19" s="395"/>
      <c r="AS19" s="244"/>
      <c r="AT19" s="249"/>
      <c r="AU19" s="244"/>
      <c r="AV19" s="249"/>
      <c r="AW19" s="249"/>
    </row>
    <row r="20" spans="1:49" s="2" customFormat="1" x14ac:dyDescent="0.3">
      <c r="A20" s="1845"/>
      <c r="B20" s="10">
        <v>2006</v>
      </c>
      <c r="C20" s="394">
        <f t="shared" si="0"/>
        <v>0</v>
      </c>
      <c r="D20" s="244"/>
      <c r="E20" s="242">
        <f>F20+G20</f>
        <v>0</v>
      </c>
      <c r="F20" s="243"/>
      <c r="G20" s="248"/>
      <c r="H20" s="249"/>
      <c r="I20" s="244"/>
      <c r="J20" s="243"/>
      <c r="K20" s="245"/>
      <c r="L20" s="246"/>
      <c r="M20" s="242">
        <f t="shared" si="2"/>
        <v>0</v>
      </c>
      <c r="N20" s="243"/>
      <c r="O20" s="245"/>
      <c r="P20" s="246"/>
      <c r="Q20" s="244"/>
      <c r="R20" s="247"/>
      <c r="S20" s="245"/>
      <c r="T20" s="245"/>
      <c r="U20" s="248"/>
      <c r="V20" s="247"/>
      <c r="W20" s="245"/>
      <c r="X20" s="245"/>
      <c r="Y20" s="249"/>
      <c r="Z20" s="249"/>
      <c r="AA20" s="249"/>
      <c r="AB20" s="249"/>
      <c r="AC20" s="249"/>
      <c r="AD20" s="249"/>
      <c r="AE20" s="249"/>
      <c r="AF20" s="249"/>
      <c r="AG20" s="249"/>
      <c r="AH20" s="249"/>
      <c r="AI20" s="249"/>
      <c r="AJ20" s="249"/>
      <c r="AK20" s="249"/>
      <c r="AL20" s="395"/>
      <c r="AM20" s="140"/>
      <c r="AN20" s="129"/>
      <c r="AO20" s="62"/>
      <c r="AP20" s="1018"/>
      <c r="AQ20" s="1020"/>
      <c r="AR20" s="395"/>
      <c r="AS20" s="244"/>
      <c r="AT20" s="249"/>
      <c r="AU20" s="244"/>
      <c r="AV20" s="249"/>
      <c r="AW20" s="249"/>
    </row>
    <row r="21" spans="1:49" s="2" customFormat="1" x14ac:dyDescent="0.3">
      <c r="A21" s="1845"/>
      <c r="B21" s="10">
        <v>2007</v>
      </c>
      <c r="C21" s="394">
        <f>D21+E21+H21+I21+J21+M21+AK21</f>
        <v>0</v>
      </c>
      <c r="D21" s="244"/>
      <c r="E21" s="242">
        <f t="shared" si="1"/>
        <v>0</v>
      </c>
      <c r="F21" s="243"/>
      <c r="G21" s="248"/>
      <c r="H21" s="249"/>
      <c r="I21" s="244"/>
      <c r="J21" s="243"/>
      <c r="K21" s="245"/>
      <c r="L21" s="246"/>
      <c r="M21" s="242">
        <f t="shared" si="2"/>
        <v>0</v>
      </c>
      <c r="N21" s="243"/>
      <c r="O21" s="245"/>
      <c r="P21" s="246"/>
      <c r="Q21" s="244"/>
      <c r="R21" s="247"/>
      <c r="S21" s="245"/>
      <c r="T21" s="245"/>
      <c r="U21" s="248"/>
      <c r="V21" s="247"/>
      <c r="W21" s="245"/>
      <c r="X21" s="245"/>
      <c r="Y21" s="249"/>
      <c r="Z21" s="249"/>
      <c r="AA21" s="249"/>
      <c r="AB21" s="249"/>
      <c r="AC21" s="249"/>
      <c r="AD21" s="249"/>
      <c r="AE21" s="249"/>
      <c r="AF21" s="249"/>
      <c r="AG21" s="249"/>
      <c r="AH21" s="249"/>
      <c r="AI21" s="249"/>
      <c r="AJ21" s="249"/>
      <c r="AK21" s="249"/>
      <c r="AL21" s="395"/>
      <c r="AM21" s="140"/>
      <c r="AN21" s="129"/>
      <c r="AO21" s="62"/>
      <c r="AP21" s="1018"/>
      <c r="AQ21" s="1020"/>
      <c r="AR21" s="395"/>
      <c r="AS21" s="244"/>
      <c r="AT21" s="249"/>
      <c r="AU21" s="244"/>
      <c r="AV21" s="249"/>
      <c r="AW21" s="249"/>
    </row>
    <row r="22" spans="1:49" s="2" customFormat="1" x14ac:dyDescent="0.3">
      <c r="A22" s="1845"/>
      <c r="B22" s="10">
        <v>2008</v>
      </c>
      <c r="C22" s="394">
        <f>D22+E22+H22+I22+J22+M22+AK22</f>
        <v>0</v>
      </c>
      <c r="D22" s="244"/>
      <c r="E22" s="242">
        <f>F22+G22</f>
        <v>0</v>
      </c>
      <c r="F22" s="243"/>
      <c r="G22" s="248"/>
      <c r="H22" s="249"/>
      <c r="I22" s="244"/>
      <c r="J22" s="243"/>
      <c r="K22" s="245"/>
      <c r="L22" s="246"/>
      <c r="M22" s="242">
        <f t="shared" si="2"/>
        <v>0</v>
      </c>
      <c r="N22" s="243"/>
      <c r="O22" s="245"/>
      <c r="P22" s="246"/>
      <c r="Q22" s="244"/>
      <c r="R22" s="247"/>
      <c r="S22" s="245"/>
      <c r="T22" s="245"/>
      <c r="U22" s="248"/>
      <c r="V22" s="247"/>
      <c r="W22" s="245"/>
      <c r="X22" s="245"/>
      <c r="Y22" s="249"/>
      <c r="Z22" s="249"/>
      <c r="AA22" s="249"/>
      <c r="AB22" s="249"/>
      <c r="AC22" s="249"/>
      <c r="AD22" s="249"/>
      <c r="AE22" s="249"/>
      <c r="AF22" s="249"/>
      <c r="AG22" s="249"/>
      <c r="AH22" s="249"/>
      <c r="AI22" s="249"/>
      <c r="AJ22" s="249"/>
      <c r="AK22" s="249"/>
      <c r="AL22" s="395"/>
      <c r="AM22" s="140"/>
      <c r="AN22" s="129"/>
      <c r="AO22" s="62"/>
      <c r="AP22" s="1018"/>
      <c r="AQ22" s="1020"/>
      <c r="AR22" s="395"/>
      <c r="AS22" s="244"/>
      <c r="AT22" s="249"/>
      <c r="AU22" s="244"/>
      <c r="AV22" s="249"/>
      <c r="AW22" s="249"/>
    </row>
    <row r="23" spans="1:49" s="2" customFormat="1" x14ac:dyDescent="0.3">
      <c r="A23" s="1845"/>
      <c r="B23" s="10">
        <v>2009</v>
      </c>
      <c r="C23" s="394">
        <f t="shared" si="0"/>
        <v>0</v>
      </c>
      <c r="D23" s="244"/>
      <c r="E23" s="242">
        <f t="shared" si="1"/>
        <v>0</v>
      </c>
      <c r="F23" s="243"/>
      <c r="G23" s="248"/>
      <c r="H23" s="249"/>
      <c r="I23" s="244"/>
      <c r="J23" s="243"/>
      <c r="K23" s="245"/>
      <c r="L23" s="246"/>
      <c r="M23" s="242">
        <f t="shared" si="2"/>
        <v>0</v>
      </c>
      <c r="N23" s="243"/>
      <c r="O23" s="245"/>
      <c r="P23" s="246"/>
      <c r="Q23" s="244"/>
      <c r="R23" s="247"/>
      <c r="S23" s="245"/>
      <c r="T23" s="245"/>
      <c r="U23" s="248"/>
      <c r="V23" s="247"/>
      <c r="W23" s="245"/>
      <c r="X23" s="245"/>
      <c r="Y23" s="249"/>
      <c r="Z23" s="249"/>
      <c r="AA23" s="249"/>
      <c r="AB23" s="249"/>
      <c r="AC23" s="249"/>
      <c r="AD23" s="249"/>
      <c r="AE23" s="249"/>
      <c r="AF23" s="249"/>
      <c r="AG23" s="249"/>
      <c r="AH23" s="249"/>
      <c r="AI23" s="249"/>
      <c r="AJ23" s="249"/>
      <c r="AK23" s="249"/>
      <c r="AL23" s="395"/>
      <c r="AM23" s="140"/>
      <c r="AN23" s="129"/>
      <c r="AO23" s="62"/>
      <c r="AP23" s="1018"/>
      <c r="AQ23" s="1020"/>
      <c r="AR23" s="395"/>
      <c r="AS23" s="244"/>
      <c r="AT23" s="255"/>
      <c r="AU23" s="1453"/>
      <c r="AV23" s="249"/>
      <c r="AW23" s="249"/>
    </row>
    <row r="24" spans="1:49" s="2" customFormat="1" x14ac:dyDescent="0.3">
      <c r="A24" s="1845"/>
      <c r="B24" s="10">
        <v>2010</v>
      </c>
      <c r="C24" s="394">
        <f t="shared" ref="C24:C33" si="3">D24+E24+H24+I24+J24+M24+AK24</f>
        <v>0</v>
      </c>
      <c r="D24" s="244"/>
      <c r="E24" s="242">
        <f t="shared" si="1"/>
        <v>0</v>
      </c>
      <c r="F24" s="243"/>
      <c r="G24" s="248"/>
      <c r="H24" s="249"/>
      <c r="I24" s="244"/>
      <c r="J24" s="243"/>
      <c r="K24" s="245"/>
      <c r="L24" s="246"/>
      <c r="M24" s="242">
        <f>N24+Q24+R24+V24+Y24+Z24+AA24+AB24+AC24+AD24+AE24+AF24+AG24+AJ24+AH24+AI24</f>
        <v>0</v>
      </c>
      <c r="N24" s="243"/>
      <c r="O24" s="245"/>
      <c r="P24" s="246"/>
      <c r="Q24" s="244"/>
      <c r="R24" s="247"/>
      <c r="S24" s="245"/>
      <c r="T24" s="245"/>
      <c r="U24" s="248"/>
      <c r="V24" s="247"/>
      <c r="W24" s="245"/>
      <c r="X24" s="245"/>
      <c r="Y24" s="249"/>
      <c r="Z24" s="249"/>
      <c r="AA24" s="249"/>
      <c r="AB24" s="249"/>
      <c r="AC24" s="249"/>
      <c r="AD24" s="249"/>
      <c r="AE24" s="249"/>
      <c r="AF24" s="249"/>
      <c r="AG24" s="249"/>
      <c r="AH24" s="249"/>
      <c r="AI24" s="249"/>
      <c r="AJ24" s="249"/>
      <c r="AK24" s="249"/>
      <c r="AL24" s="395"/>
      <c r="AM24" s="140"/>
      <c r="AN24" s="129"/>
      <c r="AO24" s="62"/>
      <c r="AP24" s="1018"/>
      <c r="AQ24" s="1020"/>
      <c r="AR24" s="395"/>
      <c r="AS24" s="244"/>
      <c r="AT24" s="255"/>
      <c r="AU24" s="1453"/>
      <c r="AV24" s="249"/>
      <c r="AW24" s="249"/>
    </row>
    <row r="25" spans="1:49" s="2" customFormat="1" x14ac:dyDescent="0.3">
      <c r="A25" s="1845"/>
      <c r="B25" s="10">
        <v>2011</v>
      </c>
      <c r="C25" s="394">
        <f t="shared" si="3"/>
        <v>0</v>
      </c>
      <c r="D25" s="244"/>
      <c r="E25" s="242">
        <f t="shared" si="1"/>
        <v>0</v>
      </c>
      <c r="F25" s="243"/>
      <c r="G25" s="248"/>
      <c r="H25" s="249"/>
      <c r="I25" s="244"/>
      <c r="J25" s="243"/>
      <c r="K25" s="245"/>
      <c r="L25" s="246"/>
      <c r="M25" s="242">
        <f>N25+Q25+R25+V25+Y25+Z25+AA25+AB25+AC25+AD25+AE25+AF25+AG25+AJ25+AH25+AI25</f>
        <v>0</v>
      </c>
      <c r="N25" s="243"/>
      <c r="O25" s="245"/>
      <c r="P25" s="246"/>
      <c r="Q25" s="244"/>
      <c r="R25" s="247"/>
      <c r="S25" s="245"/>
      <c r="T25" s="245"/>
      <c r="U25" s="248"/>
      <c r="V25" s="247"/>
      <c r="W25" s="245"/>
      <c r="X25" s="245"/>
      <c r="Y25" s="249"/>
      <c r="Z25" s="249"/>
      <c r="AA25" s="249"/>
      <c r="AB25" s="249"/>
      <c r="AC25" s="249"/>
      <c r="AD25" s="249"/>
      <c r="AE25" s="249"/>
      <c r="AF25" s="249"/>
      <c r="AG25" s="249"/>
      <c r="AH25" s="249"/>
      <c r="AI25" s="249"/>
      <c r="AJ25" s="249"/>
      <c r="AK25" s="249"/>
      <c r="AL25" s="395"/>
      <c r="AM25" s="140"/>
      <c r="AN25" s="129"/>
      <c r="AO25" s="62"/>
      <c r="AP25" s="1018"/>
      <c r="AQ25" s="1020"/>
      <c r="AR25" s="395"/>
      <c r="AS25" s="244"/>
      <c r="AT25" s="255"/>
      <c r="AU25" s="1453"/>
      <c r="AV25" s="249"/>
      <c r="AW25" s="249"/>
    </row>
    <row r="26" spans="1:49" s="2" customFormat="1" x14ac:dyDescent="0.3">
      <c r="A26" s="1845"/>
      <c r="B26" s="10">
        <v>2012</v>
      </c>
      <c r="C26" s="394">
        <f t="shared" si="3"/>
        <v>0</v>
      </c>
      <c r="D26" s="244"/>
      <c r="E26" s="242">
        <f t="shared" si="1"/>
        <v>0</v>
      </c>
      <c r="F26" s="243"/>
      <c r="G26" s="248"/>
      <c r="H26" s="249"/>
      <c r="I26" s="244"/>
      <c r="J26" s="243"/>
      <c r="K26" s="245"/>
      <c r="L26" s="246"/>
      <c r="M26" s="242">
        <f>N26+Q26+R26+V26+Y26+Z26+AA26+AB26+AC26+AD26+AE26+AF26+AG26+AJ26+AH26+AI26</f>
        <v>0</v>
      </c>
      <c r="N26" s="243"/>
      <c r="O26" s="245"/>
      <c r="P26" s="246"/>
      <c r="Q26" s="244"/>
      <c r="R26" s="247"/>
      <c r="S26" s="245"/>
      <c r="T26" s="245"/>
      <c r="U26" s="248"/>
      <c r="V26" s="247"/>
      <c r="W26" s="245"/>
      <c r="X26" s="245"/>
      <c r="Y26" s="249"/>
      <c r="Z26" s="249"/>
      <c r="AA26" s="249"/>
      <c r="AB26" s="249"/>
      <c r="AC26" s="249"/>
      <c r="AD26" s="249"/>
      <c r="AE26" s="249"/>
      <c r="AF26" s="249"/>
      <c r="AG26" s="249"/>
      <c r="AH26" s="249"/>
      <c r="AI26" s="249"/>
      <c r="AJ26" s="249"/>
      <c r="AK26" s="249"/>
      <c r="AL26" s="395"/>
      <c r="AM26" s="140"/>
      <c r="AN26" s="129"/>
      <c r="AO26" s="62"/>
      <c r="AP26" s="1018"/>
      <c r="AQ26" s="1020"/>
      <c r="AR26" s="395"/>
      <c r="AS26" s="244"/>
      <c r="AT26" s="255"/>
      <c r="AU26" s="1453"/>
      <c r="AV26" s="249"/>
      <c r="AW26" s="249"/>
    </row>
    <row r="27" spans="1:49" s="2" customFormat="1" x14ac:dyDescent="0.3">
      <c r="A27" s="1845"/>
      <c r="B27" s="10">
        <v>2013</v>
      </c>
      <c r="C27" s="394">
        <f t="shared" si="3"/>
        <v>0</v>
      </c>
      <c r="D27" s="244"/>
      <c r="E27" s="242">
        <f t="shared" si="1"/>
        <v>0</v>
      </c>
      <c r="F27" s="243"/>
      <c r="G27" s="248"/>
      <c r="H27" s="249"/>
      <c r="I27" s="244"/>
      <c r="J27" s="243"/>
      <c r="K27" s="245"/>
      <c r="L27" s="246"/>
      <c r="M27" s="242">
        <f t="shared" si="2"/>
        <v>0</v>
      </c>
      <c r="N27" s="243"/>
      <c r="O27" s="245"/>
      <c r="P27" s="246"/>
      <c r="Q27" s="244"/>
      <c r="R27" s="247"/>
      <c r="S27" s="245"/>
      <c r="T27" s="245"/>
      <c r="U27" s="248"/>
      <c r="V27" s="247"/>
      <c r="W27" s="245"/>
      <c r="X27" s="245"/>
      <c r="Y27" s="249"/>
      <c r="Z27" s="249"/>
      <c r="AA27" s="249"/>
      <c r="AB27" s="249"/>
      <c r="AC27" s="249"/>
      <c r="AD27" s="249"/>
      <c r="AE27" s="249"/>
      <c r="AF27" s="249"/>
      <c r="AG27" s="249"/>
      <c r="AH27" s="249"/>
      <c r="AI27" s="249"/>
      <c r="AJ27" s="249"/>
      <c r="AK27" s="249"/>
      <c r="AL27" s="395"/>
      <c r="AM27" s="140"/>
      <c r="AN27" s="129"/>
      <c r="AO27" s="62"/>
      <c r="AP27" s="1018"/>
      <c r="AQ27" s="1020"/>
      <c r="AR27" s="395"/>
      <c r="AS27" s="244"/>
      <c r="AT27" s="255"/>
      <c r="AU27" s="1453"/>
      <c r="AV27" s="249"/>
      <c r="AW27" s="249"/>
    </row>
    <row r="28" spans="1:49" s="20" customFormat="1" x14ac:dyDescent="0.3">
      <c r="A28" s="1845"/>
      <c r="B28" s="37">
        <v>2014</v>
      </c>
      <c r="C28" s="394">
        <f t="shared" si="3"/>
        <v>0</v>
      </c>
      <c r="D28" s="244"/>
      <c r="E28" s="242">
        <f t="shared" si="1"/>
        <v>0</v>
      </c>
      <c r="F28" s="243"/>
      <c r="G28" s="254"/>
      <c r="H28" s="255"/>
      <c r="I28" s="250"/>
      <c r="J28" s="243"/>
      <c r="K28" s="251"/>
      <c r="L28" s="252"/>
      <c r="M28" s="242">
        <f t="shared" si="2"/>
        <v>0</v>
      </c>
      <c r="N28" s="243"/>
      <c r="O28" s="251"/>
      <c r="P28" s="252"/>
      <c r="Q28" s="250"/>
      <c r="R28" s="247"/>
      <c r="S28" s="251"/>
      <c r="T28" s="251"/>
      <c r="U28" s="254"/>
      <c r="V28" s="247"/>
      <c r="W28" s="251"/>
      <c r="X28" s="251"/>
      <c r="Y28" s="255"/>
      <c r="Z28" s="255"/>
      <c r="AA28" s="255"/>
      <c r="AB28" s="255"/>
      <c r="AC28" s="255"/>
      <c r="AD28" s="255"/>
      <c r="AE28" s="255"/>
      <c r="AF28" s="255"/>
      <c r="AG28" s="255"/>
      <c r="AH28" s="255"/>
      <c r="AI28" s="255"/>
      <c r="AJ28" s="255"/>
      <c r="AK28" s="255"/>
      <c r="AL28" s="395"/>
      <c r="AM28" s="142"/>
      <c r="AN28" s="129"/>
      <c r="AO28" s="62"/>
      <c r="AP28" s="1018"/>
      <c r="AQ28" s="1021"/>
      <c r="AR28" s="395"/>
      <c r="AS28" s="244"/>
      <c r="AT28" s="255"/>
      <c r="AU28" s="1453"/>
      <c r="AV28" s="249"/>
      <c r="AW28" s="255"/>
    </row>
    <row r="29" spans="1:49" s="20" customFormat="1" x14ac:dyDescent="0.3">
      <c r="A29" s="1845"/>
      <c r="B29" s="10">
        <v>2015</v>
      </c>
      <c r="C29" s="394">
        <f t="shared" si="3"/>
        <v>0</v>
      </c>
      <c r="D29" s="250"/>
      <c r="E29" s="242">
        <f t="shared" si="1"/>
        <v>0</v>
      </c>
      <c r="F29" s="247"/>
      <c r="G29" s="248"/>
      <c r="H29" s="249"/>
      <c r="I29" s="244"/>
      <c r="J29" s="247"/>
      <c r="K29" s="245"/>
      <c r="L29" s="246"/>
      <c r="M29" s="242">
        <f t="shared" si="2"/>
        <v>0</v>
      </c>
      <c r="N29" s="247"/>
      <c r="O29" s="245"/>
      <c r="P29" s="246"/>
      <c r="Q29" s="244"/>
      <c r="R29" s="247"/>
      <c r="S29" s="245"/>
      <c r="T29" s="245"/>
      <c r="U29" s="248"/>
      <c r="V29" s="247"/>
      <c r="W29" s="245"/>
      <c r="X29" s="245"/>
      <c r="Y29" s="249"/>
      <c r="Z29" s="249"/>
      <c r="AA29" s="249"/>
      <c r="AB29" s="249"/>
      <c r="AC29" s="249"/>
      <c r="AD29" s="249"/>
      <c r="AE29" s="249"/>
      <c r="AF29" s="249"/>
      <c r="AG29" s="249"/>
      <c r="AH29" s="249"/>
      <c r="AI29" s="249"/>
      <c r="AJ29" s="249"/>
      <c r="AK29" s="249"/>
      <c r="AL29" s="395"/>
      <c r="AM29" s="140"/>
      <c r="AN29" s="141"/>
      <c r="AO29" s="63"/>
      <c r="AP29" s="1022"/>
      <c r="AQ29" s="1020"/>
      <c r="AR29" s="395"/>
      <c r="AS29" s="244"/>
      <c r="AT29" s="255"/>
      <c r="AU29" s="1453"/>
      <c r="AV29" s="249"/>
      <c r="AW29" s="255"/>
    </row>
    <row r="30" spans="1:49" s="20" customFormat="1" x14ac:dyDescent="0.3">
      <c r="A30" s="1845"/>
      <c r="B30" s="970">
        <v>2016</v>
      </c>
      <c r="C30" s="394">
        <f t="shared" si="3"/>
        <v>0</v>
      </c>
      <c r="D30" s="244"/>
      <c r="E30" s="242">
        <f t="shared" si="1"/>
        <v>0</v>
      </c>
      <c r="F30" s="253"/>
      <c r="G30" s="254"/>
      <c r="H30" s="255"/>
      <c r="I30" s="250"/>
      <c r="J30" s="253"/>
      <c r="K30" s="251"/>
      <c r="L30" s="252"/>
      <c r="M30" s="242">
        <f t="shared" si="2"/>
        <v>0</v>
      </c>
      <c r="N30" s="253"/>
      <c r="O30" s="251"/>
      <c r="P30" s="252"/>
      <c r="Q30" s="250"/>
      <c r="R30" s="247"/>
      <c r="S30" s="251"/>
      <c r="T30" s="251"/>
      <c r="U30" s="254"/>
      <c r="V30" s="247"/>
      <c r="W30" s="251"/>
      <c r="X30" s="251"/>
      <c r="Y30" s="255"/>
      <c r="Z30" s="255"/>
      <c r="AA30" s="255"/>
      <c r="AB30" s="255"/>
      <c r="AC30" s="255"/>
      <c r="AD30" s="255"/>
      <c r="AE30" s="255"/>
      <c r="AF30" s="255"/>
      <c r="AG30" s="255"/>
      <c r="AH30" s="255"/>
      <c r="AI30" s="255"/>
      <c r="AJ30" s="255"/>
      <c r="AK30" s="255"/>
      <c r="AL30" s="395"/>
      <c r="AM30" s="142"/>
      <c r="AN30" s="143"/>
      <c r="AO30" s="64"/>
      <c r="AP30" s="1023"/>
      <c r="AQ30" s="1021"/>
      <c r="AR30" s="395"/>
      <c r="AS30" s="244"/>
      <c r="AT30" s="255"/>
      <c r="AU30" s="1453"/>
      <c r="AV30" s="249"/>
      <c r="AW30" s="255"/>
    </row>
    <row r="31" spans="1:49" s="20" customFormat="1" x14ac:dyDescent="0.3">
      <c r="A31" s="1845"/>
      <c r="B31" s="970">
        <v>2017</v>
      </c>
      <c r="C31" s="394">
        <f t="shared" si="3"/>
        <v>0</v>
      </c>
      <c r="D31" s="250"/>
      <c r="E31" s="242">
        <f t="shared" si="1"/>
        <v>0</v>
      </c>
      <c r="F31" s="253"/>
      <c r="G31" s="254"/>
      <c r="H31" s="249"/>
      <c r="I31" s="250"/>
      <c r="J31" s="253"/>
      <c r="K31" s="251"/>
      <c r="L31" s="252"/>
      <c r="M31" s="242">
        <f t="shared" si="2"/>
        <v>0</v>
      </c>
      <c r="N31" s="253"/>
      <c r="O31" s="251"/>
      <c r="P31" s="252"/>
      <c r="Q31" s="250"/>
      <c r="R31" s="247"/>
      <c r="S31" s="251"/>
      <c r="T31" s="251"/>
      <c r="U31" s="254"/>
      <c r="V31" s="247"/>
      <c r="W31" s="251"/>
      <c r="X31" s="251"/>
      <c r="Y31" s="255"/>
      <c r="Z31" s="255"/>
      <c r="AA31" s="255"/>
      <c r="AB31" s="255"/>
      <c r="AC31" s="255"/>
      <c r="AD31" s="255"/>
      <c r="AE31" s="255"/>
      <c r="AF31" s="255"/>
      <c r="AG31" s="255"/>
      <c r="AH31" s="255"/>
      <c r="AI31" s="255"/>
      <c r="AJ31" s="255"/>
      <c r="AK31" s="255"/>
      <c r="AL31" s="395"/>
      <c r="AM31" s="142"/>
      <c r="AN31" s="143"/>
      <c r="AO31" s="64"/>
      <c r="AP31" s="1023"/>
      <c r="AQ31" s="1021"/>
      <c r="AR31" s="395"/>
      <c r="AS31" s="244"/>
      <c r="AT31" s="255"/>
      <c r="AU31" s="1453"/>
      <c r="AV31" s="249"/>
      <c r="AW31" s="255"/>
    </row>
    <row r="32" spans="1:49" s="20" customFormat="1" x14ac:dyDescent="0.3">
      <c r="A32" s="1845"/>
      <c r="B32" s="10">
        <v>2018</v>
      </c>
      <c r="C32" s="1483">
        <f t="shared" si="3"/>
        <v>0</v>
      </c>
      <c r="D32" s="250"/>
      <c r="E32" s="1484">
        <f t="shared" si="1"/>
        <v>0</v>
      </c>
      <c r="F32" s="247"/>
      <c r="G32" s="248"/>
      <c r="H32" s="249"/>
      <c r="I32" s="244"/>
      <c r="J32" s="247"/>
      <c r="K32" s="245"/>
      <c r="L32" s="246"/>
      <c r="M32" s="1484">
        <f t="shared" si="2"/>
        <v>0</v>
      </c>
      <c r="N32" s="247"/>
      <c r="O32" s="245"/>
      <c r="P32" s="246"/>
      <c r="Q32" s="244"/>
      <c r="R32" s="247"/>
      <c r="S32" s="245"/>
      <c r="T32" s="245"/>
      <c r="U32" s="248"/>
      <c r="V32" s="247"/>
      <c r="W32" s="245"/>
      <c r="X32" s="245"/>
      <c r="Y32" s="249"/>
      <c r="Z32" s="249"/>
      <c r="AA32" s="249"/>
      <c r="AB32" s="249"/>
      <c r="AC32" s="249"/>
      <c r="AD32" s="249"/>
      <c r="AE32" s="249"/>
      <c r="AF32" s="249"/>
      <c r="AG32" s="249"/>
      <c r="AH32" s="249"/>
      <c r="AI32" s="249"/>
      <c r="AJ32" s="249"/>
      <c r="AK32" s="249"/>
      <c r="AL32" s="395"/>
      <c r="AM32" s="140"/>
      <c r="AN32" s="141"/>
      <c r="AO32" s="63"/>
      <c r="AP32" s="1022"/>
      <c r="AQ32" s="1020"/>
      <c r="AR32" s="395"/>
      <c r="AS32" s="244"/>
      <c r="AT32" s="249"/>
      <c r="AU32" s="1377"/>
      <c r="AV32" s="249"/>
      <c r="AW32" s="249"/>
    </row>
    <row r="33" spans="1:49" s="20" customFormat="1" ht="14.5" thickBot="1" x14ac:dyDescent="0.35">
      <c r="A33" s="1472"/>
      <c r="B33" s="1485">
        <v>2019</v>
      </c>
      <c r="C33" s="1483">
        <f t="shared" si="3"/>
        <v>0</v>
      </c>
      <c r="D33" s="244"/>
      <c r="E33" s="1484">
        <f t="shared" si="1"/>
        <v>0</v>
      </c>
      <c r="F33" s="253"/>
      <c r="G33" s="1488"/>
      <c r="H33" s="1480"/>
      <c r="I33" s="1480"/>
      <c r="J33" s="1480"/>
      <c r="K33" s="251"/>
      <c r="L33" s="1488"/>
      <c r="M33" s="1484">
        <f>N33+Q33+R33+V33+Y33+Z33+AA33+AB33+AC33+AD33+AE33+AF33+AG33+AJ33+AH33+AI33</f>
        <v>0</v>
      </c>
      <c r="N33" s="1480"/>
      <c r="O33" s="251"/>
      <c r="P33" s="1488"/>
      <c r="Q33" s="1480"/>
      <c r="R33" s="1480"/>
      <c r="S33" s="251"/>
      <c r="T33" s="251"/>
      <c r="U33" s="1488"/>
      <c r="V33" s="1480"/>
      <c r="W33" s="251"/>
      <c r="X33" s="1488"/>
      <c r="Y33" s="1480"/>
      <c r="Z33" s="1480"/>
      <c r="AA33" s="249"/>
      <c r="AB33" s="1480"/>
      <c r="AC33" s="1480"/>
      <c r="AD33" s="1480"/>
      <c r="AE33" s="1480"/>
      <c r="AF33" s="1480"/>
      <c r="AG33" s="1480"/>
      <c r="AH33" s="1480"/>
      <c r="AI33" s="1480"/>
      <c r="AJ33" s="1480"/>
      <c r="AK33" s="1482"/>
      <c r="AL33" s="395"/>
      <c r="AM33" s="1487"/>
      <c r="AN33" s="130"/>
      <c r="AO33" s="1486"/>
      <c r="AP33" s="1479"/>
      <c r="AQ33" s="1024"/>
      <c r="AR33" s="395"/>
      <c r="AS33" s="1480"/>
      <c r="AT33" s="1480"/>
      <c r="AU33" s="1481"/>
      <c r="AV33" s="1480"/>
      <c r="AW33" s="1482"/>
    </row>
    <row r="34" spans="1:49" s="38" customFormat="1" ht="77.25" customHeight="1" thickBot="1" x14ac:dyDescent="0.35">
      <c r="B34" s="530" t="s">
        <v>1554</v>
      </c>
      <c r="C34" s="1490" t="str">
        <f>IF(COUNT(C32)&lt;&gt;0,IF(COUNT(C33)=0,"Please fill in value for 2019 or provide an expected submission date in the notes",""),"")</f>
        <v/>
      </c>
      <c r="D34" s="1489" t="str">
        <f>IF(COUNT(D32)&lt;&gt;0,IF(COUNT(D33)=0,"Please fill in value for 2019 or provide an expected submission date in the notes",""),"")</f>
        <v/>
      </c>
      <c r="E34" s="1489" t="str">
        <f t="shared" ref="E34:AK34" si="4">IF(COUNT(E32)&lt;&gt;0,IF(COUNT(E33)=0,"Please fill in value for 2019 or provide an expected submission date in the notes",""),"")</f>
        <v/>
      </c>
      <c r="F34" s="1489" t="str">
        <f t="shared" si="4"/>
        <v/>
      </c>
      <c r="G34" s="1489" t="str">
        <f t="shared" si="4"/>
        <v/>
      </c>
      <c r="H34" s="1489" t="str">
        <f t="shared" si="4"/>
        <v/>
      </c>
      <c r="I34" s="1489" t="str">
        <f t="shared" si="4"/>
        <v/>
      </c>
      <c r="J34" s="1489" t="str">
        <f t="shared" si="4"/>
        <v/>
      </c>
      <c r="K34" s="1489" t="str">
        <f t="shared" si="4"/>
        <v/>
      </c>
      <c r="L34" s="1489" t="str">
        <f t="shared" si="4"/>
        <v/>
      </c>
      <c r="M34" s="1489" t="str">
        <f t="shared" si="4"/>
        <v/>
      </c>
      <c r="N34" s="1489" t="str">
        <f t="shared" si="4"/>
        <v/>
      </c>
      <c r="O34" s="1489" t="str">
        <f t="shared" si="4"/>
        <v/>
      </c>
      <c r="P34" s="1489" t="str">
        <f t="shared" si="4"/>
        <v/>
      </c>
      <c r="Q34" s="1489" t="str">
        <f t="shared" si="4"/>
        <v/>
      </c>
      <c r="R34" s="1489" t="str">
        <f t="shared" si="4"/>
        <v/>
      </c>
      <c r="S34" s="1489" t="str">
        <f t="shared" si="4"/>
        <v/>
      </c>
      <c r="T34" s="1489" t="str">
        <f t="shared" si="4"/>
        <v/>
      </c>
      <c r="U34" s="1489" t="str">
        <f t="shared" si="4"/>
        <v/>
      </c>
      <c r="V34" s="1489" t="str">
        <f t="shared" si="4"/>
        <v/>
      </c>
      <c r="W34" s="1489" t="str">
        <f t="shared" si="4"/>
        <v/>
      </c>
      <c r="X34" s="1489" t="str">
        <f t="shared" si="4"/>
        <v/>
      </c>
      <c r="Y34" s="1489" t="str">
        <f t="shared" si="4"/>
        <v/>
      </c>
      <c r="Z34" s="1489" t="str">
        <f t="shared" si="4"/>
        <v/>
      </c>
      <c r="AA34" s="1489" t="str">
        <f t="shared" si="4"/>
        <v/>
      </c>
      <c r="AB34" s="1489" t="str">
        <f t="shared" si="4"/>
        <v/>
      </c>
      <c r="AC34" s="1489" t="str">
        <f t="shared" si="4"/>
        <v/>
      </c>
      <c r="AD34" s="1489" t="str">
        <f t="shared" si="4"/>
        <v/>
      </c>
      <c r="AE34" s="1489" t="str">
        <f t="shared" si="4"/>
        <v/>
      </c>
      <c r="AF34" s="1489" t="str">
        <f t="shared" si="4"/>
        <v/>
      </c>
      <c r="AG34" s="1489" t="str">
        <f t="shared" si="4"/>
        <v/>
      </c>
      <c r="AH34" s="1489" t="str">
        <f t="shared" si="4"/>
        <v/>
      </c>
      <c r="AI34" s="1489" t="str">
        <f t="shared" si="4"/>
        <v/>
      </c>
      <c r="AJ34" s="1489" t="str">
        <f t="shared" si="4"/>
        <v/>
      </c>
      <c r="AK34" s="1489" t="str">
        <f t="shared" si="4"/>
        <v/>
      </c>
      <c r="AL34" s="869"/>
      <c r="AM34" s="1489" t="str">
        <f t="shared" ref="AM34" si="5">IF(COUNT(AM32)&lt;&gt;0,IF(COUNT(AM33)=0,"Please fill in value for 2019 or provide an expected submission date in the notes",""),"")</f>
        <v/>
      </c>
      <c r="AN34" s="1489" t="str">
        <f t="shared" ref="AN34" si="6">IF(COUNT(AN32)&lt;&gt;0,IF(COUNT(AN33)=0,"Please fill in value for 2019 or provide an expected submission date in the notes",""),"")</f>
        <v/>
      </c>
      <c r="AO34" s="1489" t="str">
        <f t="shared" ref="AO34" si="7">IF(COUNT(AO32)&lt;&gt;0,IF(COUNT(AO33)=0,"Please fill in value for 2019 or provide an expected submission date in the notes",""),"")</f>
        <v/>
      </c>
      <c r="AP34" s="1489" t="str">
        <f t="shared" ref="AP34" si="8">IF(COUNT(AP32)&lt;&gt;0,IF(COUNT(AP33)=0,"Please fill in value for 2019 or provide an expected submission date in the notes",""),"")</f>
        <v/>
      </c>
      <c r="AQ34" s="1489" t="str">
        <f t="shared" ref="AQ34" si="9">IF(COUNT(AQ32)&lt;&gt;0,IF(COUNT(AQ33)=0,"Please fill in value for 2019 or provide an expected submission date in the notes",""),"")</f>
        <v/>
      </c>
      <c r="AR34" s="869"/>
      <c r="AS34" s="1489" t="str">
        <f t="shared" ref="AS34" si="10">IF(COUNT(AS32)&lt;&gt;0,IF(COUNT(AS33)=0,"Please fill in value for 2019 or provide an expected submission date in the notes",""),"")</f>
        <v/>
      </c>
      <c r="AT34" s="1489" t="str">
        <f t="shared" ref="AT34" si="11">IF(COUNT(AT32)&lt;&gt;0,IF(COUNT(AT33)=0,"Please fill in value for 2019 or provide an expected submission date in the notes",""),"")</f>
        <v/>
      </c>
      <c r="AU34" s="1489" t="str">
        <f t="shared" ref="AU34" si="12">IF(COUNT(AU32)&lt;&gt;0,IF(COUNT(AU33)=0,"Please fill in value for 2019 or provide an expected submission date in the notes",""),"")</f>
        <v/>
      </c>
      <c r="AV34" s="1489" t="str">
        <f t="shared" ref="AV34" si="13">IF(COUNT(AV32)&lt;&gt;0,IF(COUNT(AV33)=0,"Please fill in value for 2019 or provide an expected submission date in the notes",""),"")</f>
        <v/>
      </c>
      <c r="AW34" s="1489" t="str">
        <f t="shared" ref="AW34" si="14">IF(COUNT(AW32)&lt;&gt;0,IF(COUNT(AW33)=0,"Please fill in value for 2019 or provide an expected submission date in the notes",""),"")</f>
        <v/>
      </c>
    </row>
    <row r="35" spans="1:49" s="38" customFormat="1" ht="68.150000000000006" customHeight="1" thickBot="1" x14ac:dyDescent="0.35">
      <c r="B35" s="530" t="s">
        <v>474</v>
      </c>
      <c r="C35" s="1491" t="str">
        <f>IFERROR(IF(ABS(MAX(#REF!))&gt;0.25,"Series contain annual jump(s) of over 25% in the last two years",""),"")</f>
        <v/>
      </c>
      <c r="D35" s="1491" t="str">
        <f>IFERROR(IF(ABS(MAX(#REF!))&gt;0.25,"Series contain annual jump(s) of over 25% in the last two years",""),"")</f>
        <v/>
      </c>
      <c r="E35" s="1491" t="str">
        <f>IFERROR(IF(ABS(MAX(#REF!))&gt;0.25,"Series contain annual jump(s) of over 25% in the last two years",""),"")</f>
        <v/>
      </c>
      <c r="F35" s="1491" t="str">
        <f>IFERROR(IF(ABS(MAX(#REF!))&gt;0.25,"Series contain annual jump(s) of over 25% in the last two years",""),"")</f>
        <v/>
      </c>
      <c r="G35" s="1491" t="str">
        <f>IFERROR(IF(ABS(MAX(#REF!))&gt;0.25,"Series contain annual jump(s) of over 25% in the last two years",""),"")</f>
        <v/>
      </c>
      <c r="H35" s="1491" t="str">
        <f>IFERROR(IF(ABS(MAX(#REF!))&gt;0.25,"Series contain annual jump(s) of over 25% in the last two years",""),"")</f>
        <v/>
      </c>
      <c r="I35" s="1491" t="str">
        <f>IFERROR(IF(ABS(MAX(#REF!))&gt;0.25,"Series contain annual jump(s) of over 25% in the last two years",""),"")</f>
        <v/>
      </c>
      <c r="J35" s="1491" t="str">
        <f>IFERROR(IF(ABS(MAX(#REF!))&gt;0.25,"Series contain annual jump(s) of over 25% in the last two years",""),"")</f>
        <v/>
      </c>
      <c r="K35" s="1491" t="str">
        <f>IFERROR(IF(ABS(MAX(#REF!))&gt;0.25,"Series contain annual jump(s) of over 25% in the last two years",""),"")</f>
        <v/>
      </c>
      <c r="L35" s="1491" t="str">
        <f>IFERROR(IF(ABS(MAX(#REF!))&gt;0.25,"Series contain annual jump(s) of over 25% in the last two years",""),"")</f>
        <v/>
      </c>
      <c r="M35" s="1491" t="str">
        <f>IFERROR(IF(ABS(MAX(#REF!))&gt;0.25,"Series contain annual jump(s) of over 25% in the last two years",""),"")</f>
        <v/>
      </c>
      <c r="N35" s="1491" t="str">
        <f>IFERROR(IF(ABS(MAX(#REF!))&gt;0.25,"Series contain annual jump(s) of over 25% in the last two years",""),"")</f>
        <v/>
      </c>
      <c r="O35" s="1491" t="str">
        <f>IFERROR(IF(ABS(MAX(#REF!))&gt;0.25,"Series contain annual jump(s) of over 25% in the last two years",""),"")</f>
        <v/>
      </c>
      <c r="P35" s="1491" t="str">
        <f>IFERROR(IF(ABS(MAX(#REF!))&gt;0.25,"Series contain annual jump(s) of over 25% in the last two years",""),"")</f>
        <v/>
      </c>
      <c r="Q35" s="1491" t="str">
        <f>IFERROR(IF(ABS(MAX(#REF!))&gt;0.25,"Series contain annual jump(s) of over 25% in the last two years",""),"")</f>
        <v/>
      </c>
      <c r="R35" s="1491" t="str">
        <f>IFERROR(IF(ABS(MAX(#REF!))&gt;0.25,"Series contain annual jump(s) of over 25% in the last two years",""),"")</f>
        <v/>
      </c>
      <c r="S35" s="1491" t="str">
        <f>IFERROR(IF(ABS(MAX(#REF!))&gt;0.25,"Series contain annual jump(s) of over 25% in the last two years",""),"")</f>
        <v/>
      </c>
      <c r="T35" s="1491" t="str">
        <f>IFERROR(IF(ABS(MAX(#REF!))&gt;0.25,"Series contain annual jump(s) of over 25% in the last two years",""),"")</f>
        <v/>
      </c>
      <c r="U35" s="1491" t="str">
        <f>IFERROR(IF(ABS(MAX(#REF!))&gt;0.25,"Series contain annual jump(s) of over 25% in the last two years",""),"")</f>
        <v/>
      </c>
      <c r="V35" s="1491" t="str">
        <f>IFERROR(IF(ABS(MAX(#REF!))&gt;0.25,"Series contain annual jump(s) of over 25% in the last two years",""),"")</f>
        <v/>
      </c>
      <c r="W35" s="1491" t="str">
        <f>IFERROR(IF(ABS(MAX(#REF!))&gt;0.25,"Series contain annual jump(s) of over 25% in the last two years",""),"")</f>
        <v/>
      </c>
      <c r="X35" s="1491" t="str">
        <f>IFERROR(IF(ABS(MAX(#REF!))&gt;0.25,"Series contain annual jump(s) of over 25% in the last two years",""),"")</f>
        <v/>
      </c>
      <c r="Y35" s="1491" t="str">
        <f>IFERROR(IF(ABS(MAX(#REF!))&gt;0.25,"Series contain annual jump(s) of over 25% in the last two years",""),"")</f>
        <v/>
      </c>
      <c r="Z35" s="1491" t="str">
        <f>IFERROR(IF(ABS(MAX(#REF!))&gt;0.25,"Series contain annual jump(s) of over 25% in the last two years",""),"")</f>
        <v/>
      </c>
      <c r="AA35" s="1491" t="str">
        <f>IFERROR(IF(ABS(MAX(#REF!))&gt;0.25,"Series contain annual jump(s) of over 25% in the last two years",""),"")</f>
        <v/>
      </c>
      <c r="AB35" s="1491" t="str">
        <f>IFERROR(IF(ABS(MAX(#REF!))&gt;0.25,"Series contain annual jump(s) of over 25% in the last two years",""),"")</f>
        <v/>
      </c>
      <c r="AC35" s="1491" t="str">
        <f>IFERROR(IF(ABS(MAX(#REF!))&gt;0.25,"Series contain annual jump(s) of over 25% in the last two years",""),"")</f>
        <v/>
      </c>
      <c r="AD35" s="1491" t="str">
        <f>IFERROR(IF(ABS(MAX(#REF!))&gt;0.25,"Series contain annual jump(s) of over 25% in the last two years",""),"")</f>
        <v/>
      </c>
      <c r="AE35" s="1491" t="str">
        <f>IFERROR(IF(ABS(MAX(#REF!))&gt;0.25,"Series contain annual jump(s) of over 25% in the last two years",""),"")</f>
        <v/>
      </c>
      <c r="AF35" s="1491" t="str">
        <f>IFERROR(IF(ABS(MAX(#REF!))&gt;0.25,"Series contain annual jump(s) of over 25% in the last two years",""),"")</f>
        <v/>
      </c>
      <c r="AG35" s="1491" t="str">
        <f>IFERROR(IF(ABS(MAX(#REF!))&gt;0.25,"Series contain annual jump(s) of over 25% in the last two years",""),"")</f>
        <v/>
      </c>
      <c r="AH35" s="1491" t="str">
        <f>IFERROR(IF(ABS(MAX(#REF!))&gt;0.25,"Series contain annual jump(s) of over 25% in the last two years",""),"")</f>
        <v/>
      </c>
      <c r="AI35" s="1491" t="str">
        <f>IFERROR(IF(ABS(MAX(#REF!))&gt;0.25,"Series contain annual jump(s) of over 25% in the last two years",""),"")</f>
        <v/>
      </c>
      <c r="AJ35" s="1491" t="str">
        <f>IFERROR(IF(ABS(MAX(#REF!))&gt;0.25,"Series contain annual jump(s) of over 25% in the last two years",""),"")</f>
        <v/>
      </c>
      <c r="AK35" s="1491" t="str">
        <f>IFERROR(IF(ABS(MAX(#REF!))&gt;0.25,"Series contain annual jump(s) of over 25% in the last two years",""),"")</f>
        <v/>
      </c>
      <c r="AL35" s="871" t="e">
        <f>IF(MAX(#REF!)&gt;#REF!,"Series contain annual jump(s) of over 20%","")</f>
        <v>#REF!</v>
      </c>
      <c r="AM35" s="1492" t="str">
        <f>IFERROR(IF(ABS(MAX(#REF!))&gt;0.25,"Series contain annual jump(s) of over 25% in the last two years",""),"")</f>
        <v/>
      </c>
      <c r="AN35" s="1491" t="str">
        <f>IFERROR(IF(ABS(MAX(#REF!))&gt;0.25,"Series contain annual jump(s) of over 25% in the last two years",""),"")</f>
        <v/>
      </c>
      <c r="AO35" s="1491" t="str">
        <f>IFERROR(IF(ABS(MAX(#REF!))&gt;0.25,"Series contain annual jump(s) of over 25% in the last two years",""),"")</f>
        <v/>
      </c>
      <c r="AP35" s="1491" t="str">
        <f>IFERROR(IF(ABS(MAX(#REF!))&gt;0.25,"Series contain annual jump(s) of over 25% in the last two years",""),"")</f>
        <v/>
      </c>
      <c r="AQ35" s="1491" t="str">
        <f>IFERROR(IF(ABS(MAX(#REF!))&gt;0.25,"Series contain annual jump(s) of over 25% in the last two years",""),"")</f>
        <v/>
      </c>
      <c r="AR35" s="872"/>
      <c r="AS35" s="1492" t="str">
        <f>IFERROR(IF(ABS(MAX(#REF!))&gt;0.25,"Series contain annual jump(s) of over 25% in the last two years",""),"")</f>
        <v/>
      </c>
      <c r="AT35" s="1491" t="str">
        <f>IFERROR(IF(ABS(MAX(#REF!))&gt;0.25,"Series contain annual jump(s) of over 25% in the last two years",""),"")</f>
        <v/>
      </c>
      <c r="AU35" s="1491" t="str">
        <f>IFERROR(IF(ABS(MAX(#REF!))&gt;0.25,"Series contain annual jump(s) of over 25% in the last two years",""),"")</f>
        <v/>
      </c>
      <c r="AV35" s="1491" t="str">
        <f>IFERROR(IF(ABS(MAX(#REF!))&gt;0.25,"Series contain annual jump(s) of over 25% in the last two years",""),"")</f>
        <v/>
      </c>
      <c r="AW35" s="1491" t="str">
        <f>IFERROR(IF(ABS(MAX(#REF!))&gt;0.25,"Series contain annual jump(s) of over 25% in the last two years",""),"")</f>
        <v/>
      </c>
    </row>
    <row r="36" spans="1:49" s="2" customFormat="1" ht="70" customHeight="1" x14ac:dyDescent="0.3">
      <c r="B36" s="8" t="s">
        <v>88</v>
      </c>
      <c r="C36" s="531"/>
      <c r="D36" s="532"/>
      <c r="E36" s="532"/>
      <c r="F36" s="533"/>
      <c r="G36" s="533"/>
      <c r="H36" s="534"/>
      <c r="I36" s="534"/>
      <c r="J36" s="532"/>
      <c r="K36" s="533"/>
      <c r="L36" s="533"/>
      <c r="M36" s="532"/>
      <c r="N36" s="532"/>
      <c r="O36" s="533"/>
      <c r="P36" s="536"/>
      <c r="Q36" s="532"/>
      <c r="R36" s="535"/>
      <c r="S36" s="533"/>
      <c r="T36" s="533"/>
      <c r="U36" s="536"/>
      <c r="V36" s="535"/>
      <c r="W36" s="533"/>
      <c r="X36" s="533"/>
      <c r="Y36" s="537"/>
      <c r="Z36" s="537"/>
      <c r="AA36" s="537"/>
      <c r="AB36" s="537"/>
      <c r="AC36" s="537"/>
      <c r="AD36" s="537"/>
      <c r="AE36" s="537"/>
      <c r="AF36" s="537"/>
      <c r="AG36" s="537"/>
      <c r="AH36" s="537"/>
      <c r="AI36" s="537"/>
      <c r="AJ36" s="537"/>
      <c r="AK36" s="537"/>
      <c r="AL36" s="538"/>
      <c r="AM36" s="539"/>
      <c r="AN36" s="540"/>
      <c r="AO36" s="541"/>
      <c r="AP36" s="119"/>
      <c r="AQ36" s="120"/>
      <c r="AR36" s="396"/>
      <c r="AS36" s="942"/>
      <c r="AT36" s="943"/>
      <c r="AU36" s="942"/>
      <c r="AV36" s="943"/>
      <c r="AW36" s="943"/>
    </row>
    <row r="37" spans="1:49" s="14" customFormat="1" ht="70" customHeight="1" thickBot="1" x14ac:dyDescent="0.35">
      <c r="A37" s="2"/>
      <c r="B37" s="75" t="s">
        <v>545</v>
      </c>
      <c r="C37" s="542"/>
      <c r="D37" s="544"/>
      <c r="E37" s="544"/>
      <c r="F37" s="544"/>
      <c r="G37" s="544"/>
      <c r="H37" s="544"/>
      <c r="I37" s="544"/>
      <c r="J37" s="543"/>
      <c r="K37" s="544"/>
      <c r="L37" s="544"/>
      <c r="M37" s="543"/>
      <c r="N37" s="546"/>
      <c r="O37" s="544"/>
      <c r="P37" s="547"/>
      <c r="Q37" s="543"/>
      <c r="R37" s="546"/>
      <c r="S37" s="543"/>
      <c r="T37" s="543"/>
      <c r="U37" s="543"/>
      <c r="V37" s="543"/>
      <c r="W37" s="544"/>
      <c r="X37" s="544"/>
      <c r="Y37" s="548"/>
      <c r="Z37" s="548"/>
      <c r="AA37" s="548"/>
      <c r="AB37" s="548"/>
      <c r="AC37" s="548"/>
      <c r="AD37" s="548"/>
      <c r="AE37" s="548"/>
      <c r="AF37" s="548"/>
      <c r="AG37" s="548"/>
      <c r="AH37" s="548"/>
      <c r="AI37" s="548"/>
      <c r="AJ37" s="548"/>
      <c r="AK37" s="548"/>
      <c r="AL37" s="538"/>
      <c r="AM37" s="549"/>
      <c r="AN37" s="550"/>
      <c r="AO37" s="551"/>
      <c r="AP37" s="122"/>
      <c r="AQ37" s="123"/>
      <c r="AR37" s="396"/>
      <c r="AS37" s="944"/>
      <c r="AT37" s="945"/>
      <c r="AU37" s="944"/>
      <c r="AV37" s="945"/>
      <c r="AW37" s="945"/>
    </row>
    <row r="38" spans="1:49" ht="14.5" x14ac:dyDescent="0.3">
      <c r="B38" s="996" t="s">
        <v>570</v>
      </c>
      <c r="C38" s="994" t="s">
        <v>568</v>
      </c>
      <c r="D38" s="994" t="s">
        <v>569</v>
      </c>
      <c r="E38" s="994" t="s">
        <v>573</v>
      </c>
      <c r="F38" s="994" t="s">
        <v>574</v>
      </c>
      <c r="G38" s="994" t="s">
        <v>575</v>
      </c>
      <c r="H38" s="994" t="s">
        <v>576</v>
      </c>
      <c r="I38" s="994" t="s">
        <v>577</v>
      </c>
      <c r="J38" s="994" t="s">
        <v>578</v>
      </c>
      <c r="K38" s="994" t="s">
        <v>579</v>
      </c>
      <c r="L38" s="994" t="s">
        <v>580</v>
      </c>
      <c r="M38" s="994" t="s">
        <v>581</v>
      </c>
      <c r="N38" s="994" t="s">
        <v>582</v>
      </c>
      <c r="O38" s="994" t="s">
        <v>583</v>
      </c>
      <c r="P38" s="994" t="s">
        <v>584</v>
      </c>
      <c r="Q38" s="994" t="s">
        <v>586</v>
      </c>
      <c r="R38" s="994" t="s">
        <v>585</v>
      </c>
      <c r="S38" s="994" t="s">
        <v>587</v>
      </c>
      <c r="T38" s="994" t="s">
        <v>588</v>
      </c>
      <c r="U38" s="994" t="s">
        <v>589</v>
      </c>
      <c r="V38" s="996" t="s">
        <v>590</v>
      </c>
      <c r="W38" s="994" t="s">
        <v>591</v>
      </c>
      <c r="X38" s="994" t="s">
        <v>592</v>
      </c>
      <c r="Y38" s="994" t="s">
        <v>593</v>
      </c>
      <c r="Z38" s="994" t="s">
        <v>594</v>
      </c>
      <c r="AA38" s="994" t="s">
        <v>595</v>
      </c>
      <c r="AB38" s="994" t="s">
        <v>596</v>
      </c>
      <c r="AC38" s="994" t="s">
        <v>597</v>
      </c>
      <c r="AD38" s="994" t="s">
        <v>598</v>
      </c>
      <c r="AE38" s="994" t="s">
        <v>599</v>
      </c>
      <c r="AF38" s="994" t="s">
        <v>600</v>
      </c>
      <c r="AG38" s="994" t="s">
        <v>601</v>
      </c>
      <c r="AH38" s="1392" t="s">
        <v>1049</v>
      </c>
      <c r="AI38" s="1392" t="s">
        <v>1050</v>
      </c>
      <c r="AJ38" s="994" t="s">
        <v>602</v>
      </c>
      <c r="AK38" s="994" t="s">
        <v>603</v>
      </c>
      <c r="AM38" s="994" t="s">
        <v>604</v>
      </c>
      <c r="AN38" s="994" t="s">
        <v>605</v>
      </c>
      <c r="AO38" s="994" t="s">
        <v>606</v>
      </c>
      <c r="AP38" s="994" t="s">
        <v>607</v>
      </c>
      <c r="AQ38" s="994" t="s">
        <v>608</v>
      </c>
      <c r="AS38" s="994" t="s">
        <v>609</v>
      </c>
      <c r="AT38" s="994" t="s">
        <v>610</v>
      </c>
      <c r="AU38" s="994" t="s">
        <v>611</v>
      </c>
      <c r="AV38" s="994" t="s">
        <v>612</v>
      </c>
      <c r="AW38" s="994" t="s">
        <v>613</v>
      </c>
    </row>
    <row r="39" spans="1:49" s="21" customFormat="1" ht="16" customHeight="1" x14ac:dyDescent="0.3">
      <c r="A39" s="19"/>
      <c r="C39" s="22" t="s">
        <v>89</v>
      </c>
      <c r="P39" s="56"/>
      <c r="AL39" s="56"/>
      <c r="AM39" s="22"/>
      <c r="AR39" s="56"/>
      <c r="AS39" s="42"/>
      <c r="AU39" s="42"/>
      <c r="AW39" s="42"/>
    </row>
    <row r="40" spans="1:49" s="74" customFormat="1" ht="15.75" customHeight="1" x14ac:dyDescent="0.3">
      <c r="A40" s="70"/>
      <c r="C40" s="21" t="s">
        <v>1766</v>
      </c>
      <c r="D40" s="71"/>
      <c r="E40" s="71"/>
      <c r="F40" s="71"/>
      <c r="G40" s="71"/>
      <c r="H40" s="71"/>
      <c r="I40" s="71"/>
      <c r="J40" s="71"/>
      <c r="K40" s="71"/>
      <c r="L40" s="71"/>
      <c r="M40" s="71"/>
      <c r="N40" s="71"/>
      <c r="O40" s="71"/>
      <c r="P40" s="73"/>
      <c r="Q40" s="71"/>
      <c r="R40" s="71"/>
      <c r="S40" s="71"/>
      <c r="T40" s="71"/>
      <c r="U40" s="71"/>
      <c r="V40" s="71"/>
      <c r="W40" s="71"/>
      <c r="X40" s="71"/>
      <c r="Y40" s="71"/>
      <c r="Z40" s="71"/>
      <c r="AA40" s="71"/>
      <c r="AB40" s="71"/>
      <c r="AC40" s="71"/>
      <c r="AD40" s="71"/>
      <c r="AE40" s="71"/>
      <c r="AF40" s="71"/>
      <c r="AG40" s="71"/>
      <c r="AH40" s="71"/>
      <c r="AI40" s="71"/>
      <c r="AJ40" s="71"/>
      <c r="AK40" s="71"/>
      <c r="AL40" s="73"/>
      <c r="AM40" s="21"/>
      <c r="AN40" s="71"/>
      <c r="AO40" s="71"/>
      <c r="AP40" s="71"/>
      <c r="AQ40" s="71"/>
      <c r="AR40" s="73"/>
      <c r="AS40" s="72"/>
      <c r="AT40" s="71"/>
      <c r="AU40" s="72"/>
      <c r="AV40" s="71"/>
      <c r="AW40" s="72"/>
    </row>
    <row r="41" spans="1:49" ht="14.25" customHeight="1" x14ac:dyDescent="0.3">
      <c r="C41" s="29" t="s">
        <v>548</v>
      </c>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57"/>
      <c r="AM41" s="29"/>
      <c r="AN41" s="29"/>
      <c r="AO41" s="29"/>
      <c r="AP41" s="29"/>
      <c r="AQ41" s="29"/>
      <c r="AR41" s="57"/>
      <c r="AV41" s="29"/>
      <c r="AW41" s="36"/>
    </row>
    <row r="42" spans="1:49" x14ac:dyDescent="0.3">
      <c r="C42" s="29" t="s">
        <v>538</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58"/>
      <c r="AM42" s="29"/>
      <c r="AN42" s="34"/>
      <c r="AO42" s="34"/>
      <c r="AP42" s="34"/>
      <c r="AQ42" s="34"/>
      <c r="AR42" s="58"/>
      <c r="AV42" s="34"/>
      <c r="AW42" s="43"/>
    </row>
    <row r="43" spans="1:49" x14ac:dyDescent="0.3">
      <c r="C43" s="68" t="s">
        <v>227</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58"/>
      <c r="AM43" s="68"/>
      <c r="AN43" s="34"/>
      <c r="AO43" s="34"/>
      <c r="AP43" s="34"/>
      <c r="AQ43" s="34"/>
      <c r="AR43" s="58"/>
      <c r="AS43" s="43"/>
      <c r="AT43" s="34"/>
      <c r="AU43" s="43"/>
      <c r="AV43" s="34"/>
      <c r="AW43" s="43"/>
    </row>
    <row r="44" spans="1:49" x14ac:dyDescent="0.3">
      <c r="C44" s="68" t="s">
        <v>539</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58"/>
      <c r="AM44" s="68"/>
      <c r="AN44" s="34"/>
      <c r="AO44" s="34"/>
      <c r="AP44" s="34"/>
      <c r="AQ44" s="34"/>
      <c r="AR44" s="58"/>
      <c r="AS44" s="43"/>
      <c r="AT44" s="34"/>
      <c r="AU44" s="43"/>
      <c r="AV44" s="34"/>
      <c r="AW44" s="43"/>
    </row>
    <row r="45" spans="1:49" x14ac:dyDescent="0.3">
      <c r="C45" s="68" t="s">
        <v>226</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58"/>
      <c r="AM45" s="68"/>
      <c r="AN45" s="34"/>
      <c r="AO45" s="34"/>
      <c r="AP45" s="34"/>
      <c r="AQ45" s="34"/>
      <c r="AR45" s="58"/>
      <c r="AS45" s="43"/>
      <c r="AT45" s="34"/>
      <c r="AU45" s="43"/>
      <c r="AV45" s="34"/>
      <c r="AW45" s="43"/>
    </row>
    <row r="46" spans="1:49" x14ac:dyDescent="0.3">
      <c r="C46" s="68" t="s">
        <v>536</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58"/>
      <c r="AM46" s="68"/>
      <c r="AN46" s="34"/>
      <c r="AO46" s="34"/>
      <c r="AP46" s="34"/>
      <c r="AQ46" s="34"/>
      <c r="AR46" s="58"/>
      <c r="AS46" s="43"/>
      <c r="AT46" s="34"/>
      <c r="AU46" s="43"/>
      <c r="AV46" s="34"/>
      <c r="AW46" s="43"/>
    </row>
    <row r="47" spans="1:49" x14ac:dyDescent="0.3">
      <c r="C47" s="68" t="s">
        <v>292</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58"/>
      <c r="AM47" s="68"/>
      <c r="AN47" s="34"/>
      <c r="AO47" s="34"/>
      <c r="AP47" s="34"/>
      <c r="AQ47" s="34"/>
      <c r="AR47" s="58"/>
      <c r="AS47" s="43"/>
      <c r="AT47" s="34"/>
      <c r="AU47" s="43"/>
      <c r="AV47" s="34"/>
      <c r="AW47" s="43"/>
    </row>
    <row r="48" spans="1:49" x14ac:dyDescent="0.3">
      <c r="C48" s="29" t="s">
        <v>277</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58"/>
      <c r="AM48" s="29"/>
      <c r="AN48" s="34"/>
      <c r="AO48" s="34"/>
      <c r="AP48" s="34"/>
      <c r="AQ48" s="34"/>
      <c r="AR48" s="58"/>
      <c r="AS48" s="43"/>
      <c r="AT48" s="34"/>
      <c r="AU48" s="43"/>
      <c r="AV48" s="34"/>
      <c r="AW48" s="43"/>
    </row>
    <row r="49" spans="1:49" x14ac:dyDescent="0.3">
      <c r="C49" s="29" t="s">
        <v>278</v>
      </c>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58"/>
      <c r="AM49" s="29"/>
      <c r="AN49" s="34"/>
      <c r="AO49" s="34"/>
      <c r="AP49" s="34"/>
      <c r="AQ49" s="34"/>
      <c r="AR49" s="58"/>
      <c r="AS49" s="43"/>
      <c r="AT49" s="34"/>
      <c r="AU49" s="43"/>
      <c r="AV49" s="34"/>
      <c r="AW49" s="43"/>
    </row>
    <row r="50" spans="1:49" ht="14.25" customHeight="1" x14ac:dyDescent="0.3">
      <c r="C50" s="29" t="s">
        <v>543</v>
      </c>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57"/>
      <c r="AM50" s="29"/>
      <c r="AN50" s="29"/>
      <c r="AO50" s="29"/>
      <c r="AP50" s="29"/>
      <c r="AQ50" s="29"/>
      <c r="AR50" s="57"/>
      <c r="AS50" s="36"/>
      <c r="AT50" s="29"/>
      <c r="AU50" s="36"/>
      <c r="AV50" s="29"/>
      <c r="AW50" s="36"/>
    </row>
    <row r="51" spans="1:49" x14ac:dyDescent="0.3">
      <c r="C51" s="29" t="s">
        <v>279</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57"/>
      <c r="AM51" s="29"/>
      <c r="AN51" s="29"/>
      <c r="AO51" s="29"/>
      <c r="AP51" s="29"/>
      <c r="AQ51" s="29"/>
      <c r="AR51" s="57"/>
      <c r="AS51" s="36"/>
      <c r="AT51" s="29"/>
      <c r="AU51" s="36"/>
      <c r="AV51" s="29"/>
      <c r="AW51" s="36"/>
    </row>
    <row r="52" spans="1:49" x14ac:dyDescent="0.3">
      <c r="C52" s="68" t="s">
        <v>469</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58"/>
      <c r="AM52" s="68"/>
      <c r="AN52" s="34"/>
      <c r="AO52" s="34"/>
      <c r="AP52" s="34"/>
      <c r="AQ52" s="34"/>
      <c r="AR52" s="58"/>
      <c r="AS52" s="43"/>
      <c r="AT52" s="34"/>
      <c r="AU52" s="43"/>
      <c r="AV52" s="34"/>
      <c r="AW52" s="43"/>
    </row>
    <row r="53" spans="1:49" ht="14.25" customHeight="1" x14ac:dyDescent="0.3">
      <c r="C53" s="29" t="s">
        <v>470</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57"/>
      <c r="AM53" s="29"/>
      <c r="AN53" s="29"/>
      <c r="AO53" s="29"/>
      <c r="AP53" s="29"/>
      <c r="AQ53" s="29"/>
      <c r="AR53" s="57"/>
      <c r="AS53" s="36"/>
      <c r="AT53" s="29"/>
      <c r="AU53" s="36"/>
      <c r="AV53" s="29"/>
      <c r="AW53" s="36"/>
    </row>
    <row r="54" spans="1:49" ht="14.25" customHeight="1" x14ac:dyDescent="0.3">
      <c r="C54" s="68" t="s">
        <v>471</v>
      </c>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57"/>
      <c r="AM54" s="68"/>
      <c r="AN54" s="29"/>
      <c r="AO54" s="29"/>
      <c r="AP54" s="29"/>
      <c r="AQ54" s="29"/>
      <c r="AR54" s="57"/>
      <c r="AS54" s="36"/>
      <c r="AT54" s="29"/>
      <c r="AU54" s="36"/>
      <c r="AV54" s="29"/>
      <c r="AW54" s="36"/>
    </row>
    <row r="55" spans="1:49" x14ac:dyDescent="0.3">
      <c r="C55" s="68" t="s">
        <v>314</v>
      </c>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58"/>
      <c r="AM55" s="68"/>
      <c r="AN55" s="34"/>
      <c r="AO55" s="34"/>
      <c r="AP55" s="34"/>
      <c r="AQ55" s="34"/>
      <c r="AR55" s="58"/>
      <c r="AS55" s="43"/>
      <c r="AT55" s="34"/>
      <c r="AU55" s="43"/>
      <c r="AV55" s="34"/>
      <c r="AW55" s="43"/>
    </row>
    <row r="56" spans="1:49" ht="14.25" customHeight="1" x14ac:dyDescent="0.3">
      <c r="B56" s="4"/>
      <c r="C56" s="68" t="s">
        <v>293</v>
      </c>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18"/>
      <c r="AM56" s="4"/>
      <c r="AN56" s="4"/>
      <c r="AO56" s="4"/>
      <c r="AP56" s="4"/>
      <c r="AQ56" s="4"/>
      <c r="AR56" s="18"/>
      <c r="AS56" s="39"/>
      <c r="AT56" s="4"/>
      <c r="AU56" s="39"/>
      <c r="AV56" s="4"/>
      <c r="AW56" s="39"/>
    </row>
    <row r="57" spans="1:49" s="2" customFormat="1" ht="12" customHeight="1" x14ac:dyDescent="0.3">
      <c r="A57" s="3"/>
      <c r="B57" s="4"/>
      <c r="C57" s="29" t="s">
        <v>547</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18"/>
      <c r="AM57" s="4"/>
      <c r="AN57" s="4"/>
      <c r="AO57" s="4"/>
      <c r="AP57" s="4"/>
      <c r="AQ57" s="4"/>
      <c r="AR57" s="18"/>
      <c r="AS57" s="39"/>
      <c r="AT57" s="4"/>
      <c r="AU57" s="39"/>
      <c r="AV57" s="4"/>
      <c r="AW57" s="39"/>
    </row>
    <row r="58" spans="1:49" s="2" customFormat="1" ht="12" customHeight="1" x14ac:dyDescent="0.3">
      <c r="A58" s="797"/>
      <c r="B58" s="4"/>
      <c r="C58" s="29" t="s">
        <v>546</v>
      </c>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18"/>
      <c r="AM58" s="4"/>
      <c r="AN58" s="4"/>
      <c r="AO58" s="4"/>
      <c r="AP58" s="4"/>
      <c r="AQ58" s="4"/>
      <c r="AR58" s="18"/>
      <c r="AS58" s="39"/>
      <c r="AT58" s="4"/>
      <c r="AU58" s="39"/>
      <c r="AV58" s="4"/>
      <c r="AW58" s="39"/>
    </row>
    <row r="59" spans="1:49" s="2" customFormat="1" ht="12" customHeight="1" x14ac:dyDescent="0.3">
      <c r="A59" s="797"/>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18"/>
      <c r="AM59" s="4"/>
      <c r="AN59" s="4"/>
      <c r="AO59" s="4"/>
      <c r="AP59" s="4"/>
      <c r="AQ59" s="4"/>
      <c r="AR59" s="18"/>
      <c r="AS59" s="39"/>
      <c r="AT59" s="4"/>
      <c r="AU59" s="39"/>
      <c r="AV59" s="4"/>
      <c r="AW59" s="39"/>
    </row>
    <row r="60" spans="1:49" ht="14.25" hidden="1" customHeight="1" x14ac:dyDescent="0.3">
      <c r="A60" s="799"/>
      <c r="B60" s="1886" t="s">
        <v>217</v>
      </c>
      <c r="C60" s="569" t="s">
        <v>1</v>
      </c>
      <c r="D60" s="570" t="s">
        <v>2</v>
      </c>
      <c r="E60" s="570" t="s">
        <v>3</v>
      </c>
      <c r="F60" s="570" t="s">
        <v>85</v>
      </c>
      <c r="G60" s="570" t="s">
        <v>4</v>
      </c>
      <c r="H60" s="570" t="s">
        <v>5</v>
      </c>
      <c r="I60" s="571" t="s">
        <v>6</v>
      </c>
      <c r="J60" s="570" t="s">
        <v>7</v>
      </c>
      <c r="K60" s="570" t="s">
        <v>8</v>
      </c>
      <c r="L60" s="570" t="s">
        <v>9</v>
      </c>
      <c r="M60" s="570" t="s">
        <v>10</v>
      </c>
      <c r="N60" s="570" t="s">
        <v>11</v>
      </c>
      <c r="O60" s="570" t="s">
        <v>12</v>
      </c>
      <c r="P60" s="570" t="s">
        <v>13</v>
      </c>
      <c r="Q60" s="570" t="s">
        <v>14</v>
      </c>
      <c r="R60" s="570" t="s">
        <v>15</v>
      </c>
      <c r="S60" s="570" t="s">
        <v>16</v>
      </c>
      <c r="T60" s="570" t="s">
        <v>17</v>
      </c>
      <c r="U60" s="570" t="s">
        <v>18</v>
      </c>
      <c r="V60" s="570" t="s">
        <v>19</v>
      </c>
      <c r="W60" s="570" t="s">
        <v>20</v>
      </c>
      <c r="X60" s="570" t="s">
        <v>21</v>
      </c>
      <c r="Y60" s="570" t="s">
        <v>22</v>
      </c>
      <c r="Z60" s="570" t="s">
        <v>23</v>
      </c>
      <c r="AA60" s="570" t="s">
        <v>24</v>
      </c>
      <c r="AB60" s="570" t="s">
        <v>25</v>
      </c>
      <c r="AC60" s="570" t="s">
        <v>26</v>
      </c>
      <c r="AD60" s="570" t="s">
        <v>27</v>
      </c>
      <c r="AE60" s="570" t="s">
        <v>28</v>
      </c>
      <c r="AF60" s="570" t="s">
        <v>29</v>
      </c>
      <c r="AG60" s="570" t="s">
        <v>30</v>
      </c>
      <c r="AH60" s="570"/>
      <c r="AI60" s="570"/>
      <c r="AJ60" s="570" t="s">
        <v>31</v>
      </c>
      <c r="AK60" s="570" t="s">
        <v>32</v>
      </c>
      <c r="AL60" s="53"/>
      <c r="AM60" s="573"/>
      <c r="AN60" s="574"/>
      <c r="AO60" s="574"/>
      <c r="AP60" s="572"/>
      <c r="AQ60" s="572"/>
      <c r="AR60" s="53"/>
      <c r="AS60" s="570" t="s">
        <v>33</v>
      </c>
      <c r="AT60" s="570" t="s">
        <v>34</v>
      </c>
      <c r="AU60" s="570" t="s">
        <v>35</v>
      </c>
      <c r="AV60" s="570" t="s">
        <v>87</v>
      </c>
      <c r="AW60" s="570" t="s">
        <v>111</v>
      </c>
    </row>
    <row r="61" spans="1:49" ht="14.25" hidden="1" customHeight="1" x14ac:dyDescent="0.3">
      <c r="A61" s="799"/>
      <c r="B61" s="1887"/>
      <c r="C61" s="1888" t="s">
        <v>83</v>
      </c>
      <c r="D61" s="575"/>
      <c r="E61" s="575"/>
      <c r="F61" s="576"/>
      <c r="G61" s="576"/>
      <c r="H61" s="575"/>
      <c r="I61" s="575"/>
      <c r="J61" s="575"/>
      <c r="K61" s="576"/>
      <c r="L61" s="576"/>
      <c r="M61" s="575"/>
      <c r="N61" s="577"/>
      <c r="O61" s="576"/>
      <c r="P61" s="576"/>
      <c r="Q61" s="578"/>
      <c r="R61" s="578"/>
      <c r="S61" s="578"/>
      <c r="T61" s="578"/>
      <c r="U61" s="578"/>
      <c r="V61" s="578"/>
      <c r="W61" s="578"/>
      <c r="X61" s="578"/>
      <c r="Y61" s="578"/>
      <c r="Z61" s="578"/>
      <c r="AA61" s="578"/>
      <c r="AB61" s="578"/>
      <c r="AC61" s="578"/>
      <c r="AD61" s="578"/>
      <c r="AE61" s="578"/>
      <c r="AF61" s="578"/>
      <c r="AG61" s="578"/>
      <c r="AH61" s="578"/>
      <c r="AI61" s="578"/>
      <c r="AJ61" s="578"/>
      <c r="AK61" s="579"/>
      <c r="AL61" s="44"/>
      <c r="AM61" s="1888" t="s">
        <v>83</v>
      </c>
      <c r="AN61" s="575"/>
      <c r="AO61" s="581"/>
      <c r="AP61" s="949"/>
      <c r="AQ61" s="582"/>
      <c r="AR61" s="44"/>
      <c r="AS61" s="583"/>
      <c r="AT61" s="579"/>
      <c r="AU61" s="583"/>
      <c r="AV61" s="579"/>
      <c r="AW61" s="583"/>
    </row>
    <row r="62" spans="1:49" ht="14.25" hidden="1" customHeight="1" x14ac:dyDescent="0.3">
      <c r="A62" s="799"/>
      <c r="B62" s="1887"/>
      <c r="C62" s="1889"/>
      <c r="D62" s="1890" t="s">
        <v>36</v>
      </c>
      <c r="E62" s="1891" t="s">
        <v>218</v>
      </c>
      <c r="F62" s="584"/>
      <c r="G62" s="584"/>
      <c r="H62" s="1890" t="s">
        <v>219</v>
      </c>
      <c r="I62" s="1890" t="s">
        <v>220</v>
      </c>
      <c r="J62" s="1892" t="s">
        <v>221</v>
      </c>
      <c r="K62" s="584"/>
      <c r="L62" s="585"/>
      <c r="M62" s="1891" t="s">
        <v>222</v>
      </c>
      <c r="N62" s="586"/>
      <c r="O62" s="584"/>
      <c r="P62" s="584"/>
      <c r="Q62" s="587"/>
      <c r="R62" s="586"/>
      <c r="S62" s="586"/>
      <c r="T62" s="586"/>
      <c r="U62" s="586"/>
      <c r="V62" s="586"/>
      <c r="W62" s="586"/>
      <c r="X62" s="586"/>
      <c r="Y62" s="586"/>
      <c r="Z62" s="584"/>
      <c r="AA62" s="586"/>
      <c r="AB62" s="586"/>
      <c r="AC62" s="586"/>
      <c r="AD62" s="586"/>
      <c r="AE62" s="586"/>
      <c r="AF62" s="586"/>
      <c r="AG62" s="586"/>
      <c r="AH62" s="586"/>
      <c r="AI62" s="586"/>
      <c r="AJ62" s="588"/>
      <c r="AK62" s="1890" t="s">
        <v>281</v>
      </c>
      <c r="AL62" s="783"/>
      <c r="AM62" s="1889"/>
      <c r="AN62" s="1891" t="s">
        <v>294</v>
      </c>
      <c r="AO62" s="1895" t="s">
        <v>275</v>
      </c>
      <c r="AP62" s="949"/>
      <c r="AQ62" s="582"/>
      <c r="AR62" s="783"/>
      <c r="AS62" s="1884"/>
      <c r="AT62" s="1884"/>
      <c r="AU62" s="1884"/>
      <c r="AV62" s="1884"/>
      <c r="AW62" s="1884"/>
    </row>
    <row r="63" spans="1:49" ht="14.25" hidden="1" customHeight="1" x14ac:dyDescent="0.3">
      <c r="A63" s="799"/>
      <c r="B63" s="1887"/>
      <c r="C63" s="1889"/>
      <c r="D63" s="1890"/>
      <c r="E63" s="1891"/>
      <c r="F63" s="589"/>
      <c r="G63" s="589"/>
      <c r="H63" s="1890"/>
      <c r="I63" s="1890"/>
      <c r="J63" s="1891"/>
      <c r="K63" s="589"/>
      <c r="L63" s="590"/>
      <c r="M63" s="1891"/>
      <c r="N63" s="1892" t="s">
        <v>223</v>
      </c>
      <c r="O63" s="587"/>
      <c r="P63" s="587"/>
      <c r="Q63" s="1892" t="s">
        <v>289</v>
      </c>
      <c r="R63" s="1892" t="s">
        <v>288</v>
      </c>
      <c r="S63" s="587"/>
      <c r="T63" s="587"/>
      <c r="U63" s="587"/>
      <c r="V63" s="1892" t="s">
        <v>284</v>
      </c>
      <c r="W63" s="587"/>
      <c r="X63" s="591"/>
      <c r="Y63" s="1895" t="s">
        <v>39</v>
      </c>
      <c r="Z63" s="1895" t="s">
        <v>37</v>
      </c>
      <c r="AA63" s="1895" t="s">
        <v>84</v>
      </c>
      <c r="AB63" s="1895" t="s">
        <v>38</v>
      </c>
      <c r="AC63" s="1895" t="s">
        <v>401</v>
      </c>
      <c r="AD63" s="1895" t="s">
        <v>466</v>
      </c>
      <c r="AE63" s="1893" t="s">
        <v>467</v>
      </c>
      <c r="AF63" s="1893" t="s">
        <v>467</v>
      </c>
      <c r="AG63" s="1893" t="s">
        <v>467</v>
      </c>
      <c r="AH63" s="1132"/>
      <c r="AI63" s="1132"/>
      <c r="AJ63" s="1895" t="s">
        <v>468</v>
      </c>
      <c r="AK63" s="1890"/>
      <c r="AL63" s="783"/>
      <c r="AM63" s="1889"/>
      <c r="AN63" s="1891"/>
      <c r="AO63" s="1890"/>
      <c r="AP63" s="949"/>
      <c r="AQ63" s="582"/>
      <c r="AR63" s="783"/>
      <c r="AS63" s="1885"/>
      <c r="AT63" s="1885"/>
      <c r="AU63" s="1885"/>
      <c r="AV63" s="1885"/>
      <c r="AW63" s="1885"/>
    </row>
    <row r="64" spans="1:49" ht="14.25" hidden="1" customHeight="1" x14ac:dyDescent="0.3">
      <c r="A64" s="799"/>
      <c r="B64" s="1887"/>
      <c r="C64" s="1889"/>
      <c r="D64" s="1890"/>
      <c r="E64" s="1891"/>
      <c r="F64" s="592"/>
      <c r="G64" s="592"/>
      <c r="H64" s="1890"/>
      <c r="I64" s="1890"/>
      <c r="J64" s="1891"/>
      <c r="K64" s="592"/>
      <c r="L64" s="593"/>
      <c r="M64" s="1891"/>
      <c r="N64" s="1891"/>
      <c r="O64" s="592"/>
      <c r="P64" s="592"/>
      <c r="Q64" s="1891"/>
      <c r="R64" s="1891"/>
      <c r="S64" s="592"/>
      <c r="T64" s="592"/>
      <c r="U64" s="592"/>
      <c r="V64" s="1891"/>
      <c r="W64" s="594"/>
      <c r="X64" s="595"/>
      <c r="Y64" s="1890"/>
      <c r="Z64" s="1890"/>
      <c r="AA64" s="1890"/>
      <c r="AB64" s="1890"/>
      <c r="AC64" s="1890"/>
      <c r="AD64" s="1890"/>
      <c r="AE64" s="1894"/>
      <c r="AF64" s="1894"/>
      <c r="AG64" s="1894"/>
      <c r="AH64" s="1133"/>
      <c r="AI64" s="1133"/>
      <c r="AJ64" s="1890"/>
      <c r="AK64" s="1890"/>
      <c r="AL64" s="783"/>
      <c r="AM64" s="1889"/>
      <c r="AN64" s="1891"/>
      <c r="AO64" s="1890"/>
      <c r="AP64" s="949"/>
      <c r="AQ64" s="582"/>
      <c r="AR64" s="783"/>
      <c r="AS64" s="1885"/>
      <c r="AT64" s="1885"/>
      <c r="AU64" s="1885"/>
      <c r="AV64" s="1885"/>
      <c r="AW64" s="1885"/>
    </row>
    <row r="65" spans="1:49" ht="50.25" hidden="1" customHeight="1" x14ac:dyDescent="0.3">
      <c r="A65" s="799"/>
      <c r="B65" s="1887"/>
      <c r="C65" s="1889"/>
      <c r="D65" s="1890"/>
      <c r="E65" s="1891"/>
      <c r="F65" s="596" t="s">
        <v>199</v>
      </c>
      <c r="G65" s="596" t="s">
        <v>215</v>
      </c>
      <c r="H65" s="1890"/>
      <c r="I65" s="1890"/>
      <c r="J65" s="1891"/>
      <c r="K65" s="597" t="s">
        <v>109</v>
      </c>
      <c r="L65" s="598" t="s">
        <v>110</v>
      </c>
      <c r="M65" s="1891"/>
      <c r="N65" s="1896"/>
      <c r="O65" s="597" t="s">
        <v>224</v>
      </c>
      <c r="P65" s="599" t="s">
        <v>225</v>
      </c>
      <c r="Q65" s="1891"/>
      <c r="R65" s="1891"/>
      <c r="S65" s="599" t="s">
        <v>287</v>
      </c>
      <c r="T65" s="599" t="s">
        <v>286</v>
      </c>
      <c r="U65" s="599" t="s">
        <v>285</v>
      </c>
      <c r="V65" s="1891"/>
      <c r="W65" s="597" t="s">
        <v>283</v>
      </c>
      <c r="X65" s="596" t="s">
        <v>282</v>
      </c>
      <c r="Y65" s="1890"/>
      <c r="Z65" s="1890"/>
      <c r="AA65" s="1890"/>
      <c r="AB65" s="1890"/>
      <c r="AC65" s="1890"/>
      <c r="AD65" s="1899"/>
      <c r="AE65" s="1894"/>
      <c r="AF65" s="1894"/>
      <c r="AG65" s="1894"/>
      <c r="AH65" s="1133"/>
      <c r="AI65" s="1133"/>
      <c r="AJ65" s="1890"/>
      <c r="AK65" s="1890"/>
      <c r="AL65" s="782"/>
      <c r="AM65" s="1889"/>
      <c r="AN65" s="1891"/>
      <c r="AO65" s="1890"/>
      <c r="AP65" s="950"/>
      <c r="AQ65" s="600"/>
      <c r="AR65" s="782"/>
      <c r="AS65" s="1885"/>
      <c r="AT65" s="1885"/>
      <c r="AU65" s="1885"/>
      <c r="AV65" s="1885"/>
      <c r="AW65" s="1885"/>
    </row>
    <row r="66" spans="1:49" ht="14.25" hidden="1" customHeight="1" x14ac:dyDescent="0.3">
      <c r="A66" s="799"/>
      <c r="B66" s="601" t="s">
        <v>457</v>
      </c>
      <c r="C66" s="602" t="s">
        <v>276</v>
      </c>
      <c r="D66" s="603" t="s">
        <v>91</v>
      </c>
      <c r="E66" s="604" t="s">
        <v>203</v>
      </c>
      <c r="F66" s="605"/>
      <c r="G66" s="605"/>
      <c r="H66" s="604" t="s">
        <v>213</v>
      </c>
      <c r="I66" s="604" t="s">
        <v>209</v>
      </c>
      <c r="J66" s="604" t="s">
        <v>208</v>
      </c>
      <c r="K66" s="605"/>
      <c r="L66" s="606"/>
      <c r="M66" s="604"/>
      <c r="N66" s="607" t="s">
        <v>204</v>
      </c>
      <c r="O66" s="605"/>
      <c r="P66" s="608"/>
      <c r="Q66" s="603"/>
      <c r="R66" s="609"/>
      <c r="S66" s="605"/>
      <c r="T66" s="605"/>
      <c r="U66" s="610"/>
      <c r="V66" s="609"/>
      <c r="W66" s="605"/>
      <c r="X66" s="605"/>
      <c r="Y66" s="611"/>
      <c r="Z66" s="612"/>
      <c r="AA66" s="612"/>
      <c r="AB66" s="612"/>
      <c r="AC66" s="611"/>
      <c r="AD66" s="604" t="s">
        <v>206</v>
      </c>
      <c r="AE66" s="611"/>
      <c r="AF66" s="611"/>
      <c r="AG66" s="611"/>
      <c r="AH66" s="611"/>
      <c r="AI66" s="611"/>
      <c r="AJ66" s="611"/>
      <c r="AK66" s="612" t="s">
        <v>205</v>
      </c>
      <c r="AL66" s="454"/>
      <c r="AM66" s="613" t="s">
        <v>90</v>
      </c>
      <c r="AN66" s="604" t="s">
        <v>274</v>
      </c>
      <c r="AO66" s="612" t="s">
        <v>207</v>
      </c>
      <c r="AP66" s="614"/>
      <c r="AQ66" s="614"/>
      <c r="AR66" s="454"/>
      <c r="AS66" s="615"/>
      <c r="AT66" s="616"/>
      <c r="AU66" s="615"/>
      <c r="AV66" s="616"/>
      <c r="AW66" s="615"/>
    </row>
    <row r="67" spans="1:49" ht="14.25" hidden="1" customHeight="1" x14ac:dyDescent="0.3">
      <c r="A67" s="799"/>
      <c r="B67" s="617" t="s">
        <v>423</v>
      </c>
      <c r="C67" s="618" t="s">
        <v>424</v>
      </c>
      <c r="D67" s="619" t="s">
        <v>425</v>
      </c>
      <c r="E67" s="620" t="s">
        <v>426</v>
      </c>
      <c r="F67" s="621" t="s">
        <v>427</v>
      </c>
      <c r="G67" s="621" t="s">
        <v>428</v>
      </c>
      <c r="H67" s="620" t="s">
        <v>429</v>
      </c>
      <c r="I67" s="620" t="s">
        <v>430</v>
      </c>
      <c r="J67" s="620" t="s">
        <v>431</v>
      </c>
      <c r="K67" s="621" t="s">
        <v>432</v>
      </c>
      <c r="L67" s="622" t="s">
        <v>433</v>
      </c>
      <c r="M67" s="620" t="s">
        <v>434</v>
      </c>
      <c r="N67" s="623" t="s">
        <v>435</v>
      </c>
      <c r="O67" s="621" t="s">
        <v>436</v>
      </c>
      <c r="P67" s="624" t="s">
        <v>437</v>
      </c>
      <c r="Q67" s="619" t="s">
        <v>438</v>
      </c>
      <c r="R67" s="625" t="s">
        <v>439</v>
      </c>
      <c r="S67" s="621" t="s">
        <v>440</v>
      </c>
      <c r="T67" s="621" t="s">
        <v>441</v>
      </c>
      <c r="U67" s="626" t="s">
        <v>442</v>
      </c>
      <c r="V67" s="625" t="s">
        <v>443</v>
      </c>
      <c r="W67" s="621" t="s">
        <v>444</v>
      </c>
      <c r="X67" s="621" t="s">
        <v>445</v>
      </c>
      <c r="Y67" s="627" t="s">
        <v>446</v>
      </c>
      <c r="Z67" s="628" t="s">
        <v>447</v>
      </c>
      <c r="AA67" s="628" t="s">
        <v>448</v>
      </c>
      <c r="AB67" s="628" t="s">
        <v>449</v>
      </c>
      <c r="AC67" s="627" t="s">
        <v>450</v>
      </c>
      <c r="AD67" s="620" t="s">
        <v>451</v>
      </c>
      <c r="AE67" s="627"/>
      <c r="AF67" s="627"/>
      <c r="AG67" s="627"/>
      <c r="AH67" s="627"/>
      <c r="AI67" s="627"/>
      <c r="AJ67" s="627" t="s">
        <v>455</v>
      </c>
      <c r="AK67" s="628" t="s">
        <v>452</v>
      </c>
      <c r="AL67" s="455"/>
      <c r="AM67" s="629" t="s">
        <v>456</v>
      </c>
      <c r="AN67" s="620" t="s">
        <v>453</v>
      </c>
      <c r="AO67" s="628" t="s">
        <v>454</v>
      </c>
      <c r="AP67" s="614"/>
      <c r="AQ67" s="614"/>
      <c r="AR67" s="455"/>
      <c r="AS67" s="619"/>
      <c r="AT67" s="627"/>
      <c r="AU67" s="619"/>
      <c r="AV67" s="627"/>
      <c r="AW67" s="619"/>
    </row>
    <row r="68" spans="1:49" ht="14.25" customHeight="1" x14ac:dyDescent="0.3">
      <c r="A68" s="1849" t="s">
        <v>513</v>
      </c>
      <c r="B68" s="630">
        <v>2002</v>
      </c>
      <c r="C68" s="631">
        <f>IF(ISNUMBER(C16),'Cover Page'!$D$35/1000000*'1 macro-mapping'!C16/'FX rate'!$C7,"")</f>
        <v>0</v>
      </c>
      <c r="D68" s="632" t="str">
        <f>IF(ISNUMBER(D16),'Cover Page'!$D$35/1000000*'1 macro-mapping'!D16/'FX rate'!$C7,"")</f>
        <v/>
      </c>
      <c r="E68" s="632">
        <f>IF(ISNUMBER(E16),'Cover Page'!$D$35/1000000*'1 macro-mapping'!E16/'FX rate'!$C7,"")</f>
        <v>0</v>
      </c>
      <c r="F68" s="830" t="str">
        <f>IF(ISNUMBER(F16),'Cover Page'!$D$35/1000000*'1 macro-mapping'!F16/'FX rate'!$C7,"")</f>
        <v/>
      </c>
      <c r="G68" s="830" t="str">
        <f>IF(ISNUMBER(G16),'Cover Page'!$D$35/1000000*'1 macro-mapping'!G16/'FX rate'!$C7,"")</f>
        <v/>
      </c>
      <c r="H68" s="831" t="str">
        <f>IF(ISNUMBER(H16),'Cover Page'!$D$35/1000000*'1 macro-mapping'!H16/'FX rate'!$C7,"")</f>
        <v/>
      </c>
      <c r="I68" s="831" t="str">
        <f>IF(ISNUMBER(I16),'Cover Page'!$D$35/1000000*'1 macro-mapping'!I16/'FX rate'!$C7,"")</f>
        <v/>
      </c>
      <c r="J68" s="632" t="str">
        <f>IF(ISNUMBER(J16),'Cover Page'!$D$35/1000000*'1 macro-mapping'!J16/'FX rate'!$C7,"")</f>
        <v/>
      </c>
      <c r="K68" s="830" t="str">
        <f>IF(ISNUMBER(K16),'Cover Page'!$D$35/1000000*'1 macro-mapping'!K16/'FX rate'!$C7,"")</f>
        <v/>
      </c>
      <c r="L68" s="832" t="str">
        <f>IF(ISNUMBER(L16),'Cover Page'!$D$35/1000000*'1 macro-mapping'!L16/'FX rate'!$C7,"")</f>
        <v/>
      </c>
      <c r="M68" s="632">
        <f>IF(ISNUMBER(M16),'Cover Page'!$D$35/1000000*'1 macro-mapping'!M16/'FX rate'!$C7,"")</f>
        <v>0</v>
      </c>
      <c r="N68" s="833" t="str">
        <f>IF(ISNUMBER(N16),'Cover Page'!$D$35/1000000*'1 macro-mapping'!N16/'FX rate'!$C7,"")</f>
        <v/>
      </c>
      <c r="O68" s="830" t="str">
        <f>IF(ISNUMBER(O16),'Cover Page'!$D$35/1000000*'1 macro-mapping'!O16/'FX rate'!$C7,"")</f>
        <v/>
      </c>
      <c r="P68" s="834" t="str">
        <f>IF(ISNUMBER(P16),'Cover Page'!$D$35/1000000*'1 macro-mapping'!P16/'FX rate'!$C7,"")</f>
        <v/>
      </c>
      <c r="Q68" s="632" t="str">
        <f>IF(ISNUMBER(Q16),'Cover Page'!$D$35/1000000*'1 macro-mapping'!Q16/'FX rate'!$C7,"")</f>
        <v/>
      </c>
      <c r="R68" s="833" t="str">
        <f>IF(ISNUMBER(R16),'Cover Page'!$D$35/1000000*'1 macro-mapping'!R16/'FX rate'!$C7,"")</f>
        <v/>
      </c>
      <c r="S68" s="830" t="str">
        <f>IF(ISNUMBER(S16),'Cover Page'!$D$35/1000000*'1 macro-mapping'!S16/'FX rate'!$C7,"")</f>
        <v/>
      </c>
      <c r="T68" s="830" t="str">
        <f>IF(ISNUMBER(T16),'Cover Page'!$D$35/1000000*'1 macro-mapping'!T16/'FX rate'!$C7,"")</f>
        <v/>
      </c>
      <c r="U68" s="835" t="str">
        <f>IF(ISNUMBER(U16),'Cover Page'!$D$35/1000000*'1 macro-mapping'!U16/'FX rate'!$C7,"")</f>
        <v/>
      </c>
      <c r="V68" s="833" t="str">
        <f>IF(ISNUMBER(V16),'Cover Page'!$D$35/1000000*'1 macro-mapping'!V16/'FX rate'!$C7,"")</f>
        <v/>
      </c>
      <c r="W68" s="830" t="str">
        <f>IF(ISNUMBER(W16),'Cover Page'!$D$35/1000000*'1 macro-mapping'!W16/'FX rate'!$C7,"")</f>
        <v/>
      </c>
      <c r="X68" s="830" t="str">
        <f>IF(ISNUMBER(X16),'Cover Page'!$D$35/1000000*'1 macro-mapping'!X16/'FX rate'!$C7,"")</f>
        <v/>
      </c>
      <c r="Y68" s="836" t="str">
        <f>IF(ISNUMBER(Y16),'Cover Page'!$D$35/1000000*'1 macro-mapping'!Y16/'FX rate'!$C7,"")</f>
        <v/>
      </c>
      <c r="Z68" s="836" t="str">
        <f>IF(ISNUMBER(Z16),'Cover Page'!$D$35/1000000*'1 macro-mapping'!Z16/'FX rate'!$C7,"")</f>
        <v/>
      </c>
      <c r="AA68" s="836" t="str">
        <f>IF(ISNUMBER(AA16),'Cover Page'!$D$35/1000000*'1 macro-mapping'!AA16/'FX rate'!$C7,"")</f>
        <v/>
      </c>
      <c r="AB68" s="836" t="str">
        <f>IF(ISNUMBER(AB16),'Cover Page'!$D$35/1000000*'1 macro-mapping'!AB16/'FX rate'!$C7,"")</f>
        <v/>
      </c>
      <c r="AC68" s="836" t="str">
        <f>IF(ISNUMBER(AC16),'Cover Page'!$D$35/1000000*'1 macro-mapping'!AC16/'FX rate'!$C7,"")</f>
        <v/>
      </c>
      <c r="AD68" s="836" t="str">
        <f>IF(ISNUMBER(AD16),'Cover Page'!$D$35/1000000*'1 macro-mapping'!AD16/'FX rate'!$C7,"")</f>
        <v/>
      </c>
      <c r="AE68" s="836" t="str">
        <f>IF(ISNUMBER(AE16),'Cover Page'!$D$35/1000000*'1 macro-mapping'!AE16/'FX rate'!$C7,"")</f>
        <v/>
      </c>
      <c r="AF68" s="836" t="str">
        <f>IF(ISNUMBER(AF16),'Cover Page'!$D$35/1000000*'1 macro-mapping'!AF16/'FX rate'!$C7,"")</f>
        <v/>
      </c>
      <c r="AG68" s="836" t="str">
        <f>IF(ISNUMBER(AG16),'Cover Page'!$D$35/1000000*'1 macro-mapping'!AG16/'FX rate'!$C7,"")</f>
        <v/>
      </c>
      <c r="AH68" s="836" t="str">
        <f>IF(ISNUMBER(AH16),'Cover Page'!$D$35/1000000*'1 macro-mapping'!AH16/'FX rate'!$C7,"")</f>
        <v/>
      </c>
      <c r="AI68" s="836" t="str">
        <f>IF(ISNUMBER(AI16),'Cover Page'!$D$35/1000000*'1 macro-mapping'!AI16/'FX rate'!$C7,"")</f>
        <v/>
      </c>
      <c r="AJ68" s="836" t="str">
        <f>IF(ISNUMBER(AJ16),'Cover Page'!$D$35/1000000*'1 macro-mapping'!AJ16/'FX rate'!$C7,"")</f>
        <v/>
      </c>
      <c r="AK68" s="836" t="str">
        <f>IF(ISNUMBER(AK16),'Cover Page'!$D$35/1000000*'1 macro-mapping'!AK16/'FX rate'!$C7,"")</f>
        <v/>
      </c>
      <c r="AL68" s="456"/>
      <c r="AM68" s="836" t="str">
        <f>IF(ISNUMBER(AM16),'Cover Page'!$D$35/1000000*'1 macro-mapping'!AM16/'FX rate'!$C7,"")</f>
        <v/>
      </c>
      <c r="AN68" s="837" t="str">
        <f>IF(ISNUMBER(AN16),'Cover Page'!$D$35/1000000*'1 macro-mapping'!AN16/'FX rate'!$C7,"")</f>
        <v/>
      </c>
      <c r="AO68" s="838" t="str">
        <f>IF(ISNUMBER(AO16),'Cover Page'!$D$35/1000000*'1 macro-mapping'!AO16/'FX rate'!$C7,"")</f>
        <v/>
      </c>
      <c r="AP68" s="838" t="str">
        <f>IF(ISNUMBER(AP16),'Cover Page'!$D$35/1000000*'1 macro-mapping'!AP16/'FX rate'!$C7,"")</f>
        <v/>
      </c>
      <c r="AQ68" s="838" t="str">
        <f>IF(ISNUMBER(AQ16),'Cover Page'!$D$35/1000000*'1 macro-mapping'!AQ16/'FX rate'!$C7,"")</f>
        <v/>
      </c>
      <c r="AR68" s="456"/>
      <c r="AS68" s="838" t="str">
        <f>IF(ISNUMBER(AS16),'Cover Page'!$D$35/1000000*'1 macro-mapping'!AS16/'FX rate'!$C7,"")</f>
        <v/>
      </c>
      <c r="AT68" s="838" t="str">
        <f>IF(ISNUMBER(AT16),'Cover Page'!$D$35/1000000*'1 macro-mapping'!AT16/'FX rate'!$C7,"")</f>
        <v/>
      </c>
      <c r="AU68" s="838" t="str">
        <f>IF(ISNUMBER(AU16),'Cover Page'!$D$35/1000000*'1 macro-mapping'!AU16/'FX rate'!$C7,"")</f>
        <v/>
      </c>
      <c r="AV68" s="838" t="str">
        <f>IF(ISNUMBER(AV16),'Cover Page'!$D$35/1000000*'1 macro-mapping'!AV16/'FX rate'!$C7,"")</f>
        <v/>
      </c>
      <c r="AW68" s="838" t="str">
        <f>IF(ISNUMBER(AW16),'Cover Page'!$D$35/1000000*'1 macro-mapping'!AW16/'FX rate'!$C7,"")</f>
        <v/>
      </c>
    </row>
    <row r="69" spans="1:49" ht="14.25" customHeight="1" x14ac:dyDescent="0.3">
      <c r="A69" s="1849"/>
      <c r="B69" s="633">
        <v>2003</v>
      </c>
      <c r="C69" s="634">
        <f>IF(ISNUMBER(C17),'Cover Page'!$D$35/1000000*'1 macro-mapping'!C17/'FX rate'!$C8,"")</f>
        <v>0</v>
      </c>
      <c r="D69" s="637" t="str">
        <f>IF(ISNUMBER(D17),'Cover Page'!$D$35/1000000*'1 macro-mapping'!D17/'FX rate'!$C8,"")</f>
        <v/>
      </c>
      <c r="E69" s="635">
        <f>IF(ISNUMBER(E17),'Cover Page'!$D$35/1000000*'1 macro-mapping'!E17/'FX rate'!$C8,"")</f>
        <v>0</v>
      </c>
      <c r="F69" s="839" t="str">
        <f>IF(ISNUMBER(F17),'Cover Page'!$D$35/1000000*'1 macro-mapping'!F17/'FX rate'!$C8,"")</f>
        <v/>
      </c>
      <c r="G69" s="839" t="str">
        <f>IF(ISNUMBER(G17),'Cover Page'!$D$35/1000000*'1 macro-mapping'!G17/'FX rate'!$C8,"")</f>
        <v/>
      </c>
      <c r="H69" s="840" t="str">
        <f>IF(ISNUMBER(H17),'Cover Page'!$D$35/1000000*'1 macro-mapping'!H17/'FX rate'!$C8,"")</f>
        <v/>
      </c>
      <c r="I69" s="840" t="str">
        <f>IF(ISNUMBER(I17),'Cover Page'!$D$35/1000000*'1 macro-mapping'!I17/'FX rate'!$C8,"")</f>
        <v/>
      </c>
      <c r="J69" s="637" t="str">
        <f>IF(ISNUMBER(J17),'Cover Page'!$D$35/1000000*'1 macro-mapping'!J17/'FX rate'!$C8,"")</f>
        <v/>
      </c>
      <c r="K69" s="839" t="str">
        <f>IF(ISNUMBER(K17),'Cover Page'!$D$35/1000000*'1 macro-mapping'!K17/'FX rate'!$C8,"")</f>
        <v/>
      </c>
      <c r="L69" s="841" t="str">
        <f>IF(ISNUMBER(L17),'Cover Page'!$D$35/1000000*'1 macro-mapping'!L17/'FX rate'!$C8,"")</f>
        <v/>
      </c>
      <c r="M69" s="635">
        <f>IF(ISNUMBER(M17),'Cover Page'!$D$35/1000000*'1 macro-mapping'!M17/'FX rate'!$C8,"")</f>
        <v>0</v>
      </c>
      <c r="N69" s="842" t="str">
        <f>IF(ISNUMBER(N17),'Cover Page'!$D$35/1000000*'1 macro-mapping'!N17/'FX rate'!$C8,"")</f>
        <v/>
      </c>
      <c r="O69" s="839" t="str">
        <f>IF(ISNUMBER(O17),'Cover Page'!$D$35/1000000*'1 macro-mapping'!O17/'FX rate'!$C8,"")</f>
        <v/>
      </c>
      <c r="P69" s="843" t="str">
        <f>IF(ISNUMBER(P17),'Cover Page'!$D$35/1000000*'1 macro-mapping'!P17/'FX rate'!$C8,"")</f>
        <v/>
      </c>
      <c r="Q69" s="637" t="str">
        <f>IF(ISNUMBER(Q17),'Cover Page'!$D$35/1000000*'1 macro-mapping'!Q17/'FX rate'!$C8,"")</f>
        <v/>
      </c>
      <c r="R69" s="844" t="str">
        <f>IF(ISNUMBER(R17),'Cover Page'!$D$35/1000000*'1 macro-mapping'!R17/'FX rate'!$C8,"")</f>
        <v/>
      </c>
      <c r="S69" s="839" t="str">
        <f>IF(ISNUMBER(S17),'Cover Page'!$D$35/1000000*'1 macro-mapping'!S17/'FX rate'!$C8,"")</f>
        <v/>
      </c>
      <c r="T69" s="839" t="str">
        <f>IF(ISNUMBER(T17),'Cover Page'!$D$35/1000000*'1 macro-mapping'!T17/'FX rate'!$C8,"")</f>
        <v/>
      </c>
      <c r="U69" s="845" t="str">
        <f>IF(ISNUMBER(U17),'Cover Page'!$D$35/1000000*'1 macro-mapping'!U17/'FX rate'!$C8,"")</f>
        <v/>
      </c>
      <c r="V69" s="844" t="str">
        <f>IF(ISNUMBER(V17),'Cover Page'!$D$35/1000000*'1 macro-mapping'!V17/'FX rate'!$C8,"")</f>
        <v/>
      </c>
      <c r="W69" s="839" t="str">
        <f>IF(ISNUMBER(W17),'Cover Page'!$D$35/1000000*'1 macro-mapping'!W17/'FX rate'!$C8,"")</f>
        <v/>
      </c>
      <c r="X69" s="839" t="str">
        <f>IF(ISNUMBER(X17),'Cover Page'!$D$35/1000000*'1 macro-mapping'!X17/'FX rate'!$C8,"")</f>
        <v/>
      </c>
      <c r="Y69" s="846" t="str">
        <f>IF(ISNUMBER(Y17),'Cover Page'!$D$35/1000000*'1 macro-mapping'!Y17/'FX rate'!$C8,"")</f>
        <v/>
      </c>
      <c r="Z69" s="846" t="str">
        <f>IF(ISNUMBER(Z17),'Cover Page'!$D$35/1000000*'1 macro-mapping'!Z17/'FX rate'!$C8,"")</f>
        <v/>
      </c>
      <c r="AA69" s="846" t="str">
        <f>IF(ISNUMBER(AA17),'Cover Page'!$D$35/1000000*'1 macro-mapping'!AA17/'FX rate'!$C8,"")</f>
        <v/>
      </c>
      <c r="AB69" s="846" t="str">
        <f>IF(ISNUMBER(AB17),'Cover Page'!$D$35/1000000*'1 macro-mapping'!AB17/'FX rate'!$C8,"")</f>
        <v/>
      </c>
      <c r="AC69" s="846" t="str">
        <f>IF(ISNUMBER(AC17),'Cover Page'!$D$35/1000000*'1 macro-mapping'!AC17/'FX rate'!$C8,"")</f>
        <v/>
      </c>
      <c r="AD69" s="846" t="str">
        <f>IF(ISNUMBER(AD17),'Cover Page'!$D$35/1000000*'1 macro-mapping'!AD17/'FX rate'!$C8,"")</f>
        <v/>
      </c>
      <c r="AE69" s="846" t="str">
        <f>IF(ISNUMBER(AE17),'Cover Page'!$D$35/1000000*'1 macro-mapping'!AE17/'FX rate'!$C8,"")</f>
        <v/>
      </c>
      <c r="AF69" s="846" t="str">
        <f>IF(ISNUMBER(AF17),'Cover Page'!$D$35/1000000*'1 macro-mapping'!AF17/'FX rate'!$C8,"")</f>
        <v/>
      </c>
      <c r="AG69" s="846" t="str">
        <f>IF(ISNUMBER(AG17),'Cover Page'!$D$35/1000000*'1 macro-mapping'!AG17/'FX rate'!$C8,"")</f>
        <v/>
      </c>
      <c r="AH69" s="846" t="str">
        <f>IF(ISNUMBER(AH17),'Cover Page'!$D$35/1000000*'1 macro-mapping'!AH17/'FX rate'!$C8,"")</f>
        <v/>
      </c>
      <c r="AI69" s="846" t="str">
        <f>IF(ISNUMBER(AI17),'Cover Page'!$D$35/1000000*'1 macro-mapping'!AI17/'FX rate'!$C8,"")</f>
        <v/>
      </c>
      <c r="AJ69" s="846" t="str">
        <f>IF(ISNUMBER(AJ17),'Cover Page'!$D$35/1000000*'1 macro-mapping'!AJ17/'FX rate'!$C8,"")</f>
        <v/>
      </c>
      <c r="AK69" s="846" t="str">
        <f>IF(ISNUMBER(AK17),'Cover Page'!$D$35/1000000*'1 macro-mapping'!AK17/'FX rate'!$C8,"")</f>
        <v/>
      </c>
      <c r="AL69" s="456"/>
      <c r="AM69" s="846" t="str">
        <f>IF(ISNUMBER(AM17),'Cover Page'!$D$35/1000000*'1 macro-mapping'!AM17/'FX rate'!$C8,"")</f>
        <v/>
      </c>
      <c r="AN69" s="847" t="str">
        <f>IF(ISNUMBER(AN17),'Cover Page'!$D$35/1000000*'1 macro-mapping'!AN17/'FX rate'!$C8,"")</f>
        <v/>
      </c>
      <c r="AO69" s="848" t="str">
        <f>IF(ISNUMBER(AO17),'Cover Page'!$D$35/1000000*'1 macro-mapping'!AO17/'FX rate'!$C8,"")</f>
        <v/>
      </c>
      <c r="AP69" s="848" t="str">
        <f>IF(ISNUMBER(AP17),'Cover Page'!$D$35/1000000*'1 macro-mapping'!AP17/'FX rate'!$C8,"")</f>
        <v/>
      </c>
      <c r="AQ69" s="848" t="str">
        <f>IF(ISNUMBER(AQ17),'Cover Page'!$D$35/1000000*'1 macro-mapping'!AQ17/'FX rate'!$C8,"")</f>
        <v/>
      </c>
      <c r="AR69" s="456"/>
      <c r="AS69" s="848" t="str">
        <f>IF(ISNUMBER(AS17),'Cover Page'!$D$35/1000000*'1 macro-mapping'!AS17/'FX rate'!$C8,"")</f>
        <v/>
      </c>
      <c r="AT69" s="848" t="str">
        <f>IF(ISNUMBER(AT17),'Cover Page'!$D$35/1000000*'1 macro-mapping'!AT17/'FX rate'!$C8,"")</f>
        <v/>
      </c>
      <c r="AU69" s="848" t="str">
        <f>IF(ISNUMBER(AU17),'Cover Page'!$D$35/1000000*'1 macro-mapping'!AU17/'FX rate'!$C8,"")</f>
        <v/>
      </c>
      <c r="AV69" s="848" t="str">
        <f>IF(ISNUMBER(AV17),'Cover Page'!$D$35/1000000*'1 macro-mapping'!AV17/'FX rate'!$C8,"")</f>
        <v/>
      </c>
      <c r="AW69" s="848" t="str">
        <f>IF(ISNUMBER(AW17),'Cover Page'!$D$35/1000000*'1 macro-mapping'!AW17/'FX rate'!$C8,"")</f>
        <v/>
      </c>
    </row>
    <row r="70" spans="1:49" ht="14.25" customHeight="1" x14ac:dyDescent="0.3">
      <c r="A70" s="1849"/>
      <c r="B70" s="633">
        <v>2004</v>
      </c>
      <c r="C70" s="634">
        <f>IF(ISNUMBER(C18),'Cover Page'!$D$35/1000000*'1 macro-mapping'!C18/'FX rate'!$C9,"")</f>
        <v>0</v>
      </c>
      <c r="D70" s="637" t="str">
        <f>IF(ISNUMBER(D18),'Cover Page'!$D$35/1000000*'1 macro-mapping'!D18/'FX rate'!$C9,"")</f>
        <v/>
      </c>
      <c r="E70" s="635">
        <f>IF(ISNUMBER(E18),'Cover Page'!$D$35/1000000*'1 macro-mapping'!E18/'FX rate'!$C9,"")</f>
        <v>0</v>
      </c>
      <c r="F70" s="839" t="str">
        <f>IF(ISNUMBER(F18),'Cover Page'!$D$35/1000000*'1 macro-mapping'!F18/'FX rate'!$C9,"")</f>
        <v/>
      </c>
      <c r="G70" s="839" t="str">
        <f>IF(ISNUMBER(G18),'Cover Page'!$D$35/1000000*'1 macro-mapping'!G18/'FX rate'!$C9,"")</f>
        <v/>
      </c>
      <c r="H70" s="840" t="str">
        <f>IF(ISNUMBER(H18),'Cover Page'!$D$35/1000000*'1 macro-mapping'!H18/'FX rate'!$C9,"")</f>
        <v/>
      </c>
      <c r="I70" s="840" t="str">
        <f>IF(ISNUMBER(I18),'Cover Page'!$D$35/1000000*'1 macro-mapping'!I18/'FX rate'!$C9,"")</f>
        <v/>
      </c>
      <c r="J70" s="637" t="str">
        <f>IF(ISNUMBER(J18),'Cover Page'!$D$35/1000000*'1 macro-mapping'!J18/'FX rate'!$C9,"")</f>
        <v/>
      </c>
      <c r="K70" s="839" t="str">
        <f>IF(ISNUMBER(K18),'Cover Page'!$D$35/1000000*'1 macro-mapping'!K18/'FX rate'!$C9,"")</f>
        <v/>
      </c>
      <c r="L70" s="841" t="str">
        <f>IF(ISNUMBER(L18),'Cover Page'!$D$35/1000000*'1 macro-mapping'!L18/'FX rate'!$C9,"")</f>
        <v/>
      </c>
      <c r="M70" s="635">
        <f>IF(ISNUMBER(M18),'Cover Page'!$D$35/1000000*'1 macro-mapping'!M18/'FX rate'!$C9,"")</f>
        <v>0</v>
      </c>
      <c r="N70" s="842" t="str">
        <f>IF(ISNUMBER(N18),'Cover Page'!$D$35/1000000*'1 macro-mapping'!N18/'FX rate'!$C9,"")</f>
        <v/>
      </c>
      <c r="O70" s="839" t="str">
        <f>IF(ISNUMBER(O18),'Cover Page'!$D$35/1000000*'1 macro-mapping'!O18/'FX rate'!$C9,"")</f>
        <v/>
      </c>
      <c r="P70" s="843" t="str">
        <f>IF(ISNUMBER(P18),'Cover Page'!$D$35/1000000*'1 macro-mapping'!P18/'FX rate'!$C9,"")</f>
        <v/>
      </c>
      <c r="Q70" s="637" t="str">
        <f>IF(ISNUMBER(Q18),'Cover Page'!$D$35/1000000*'1 macro-mapping'!Q18/'FX rate'!$C9,"")</f>
        <v/>
      </c>
      <c r="R70" s="844" t="str">
        <f>IF(ISNUMBER(R18),'Cover Page'!$D$35/1000000*'1 macro-mapping'!R18/'FX rate'!$C9,"")</f>
        <v/>
      </c>
      <c r="S70" s="839" t="str">
        <f>IF(ISNUMBER(S18),'Cover Page'!$D$35/1000000*'1 macro-mapping'!S18/'FX rate'!$C9,"")</f>
        <v/>
      </c>
      <c r="T70" s="839" t="str">
        <f>IF(ISNUMBER(T18),'Cover Page'!$D$35/1000000*'1 macro-mapping'!T18/'FX rate'!$C9,"")</f>
        <v/>
      </c>
      <c r="U70" s="845" t="str">
        <f>IF(ISNUMBER(U18),'Cover Page'!$D$35/1000000*'1 macro-mapping'!U18/'FX rate'!$C9,"")</f>
        <v/>
      </c>
      <c r="V70" s="844" t="str">
        <f>IF(ISNUMBER(V18),'Cover Page'!$D$35/1000000*'1 macro-mapping'!V18/'FX rate'!$C9,"")</f>
        <v/>
      </c>
      <c r="W70" s="839" t="str">
        <f>IF(ISNUMBER(W18),'Cover Page'!$D$35/1000000*'1 macro-mapping'!W18/'FX rate'!$C9,"")</f>
        <v/>
      </c>
      <c r="X70" s="839" t="str">
        <f>IF(ISNUMBER(X18),'Cover Page'!$D$35/1000000*'1 macro-mapping'!X18/'FX rate'!$C9,"")</f>
        <v/>
      </c>
      <c r="Y70" s="846" t="str">
        <f>IF(ISNUMBER(Y18),'Cover Page'!$D$35/1000000*'1 macro-mapping'!Y18/'FX rate'!$C9,"")</f>
        <v/>
      </c>
      <c r="Z70" s="846" t="str">
        <f>IF(ISNUMBER(Z18),'Cover Page'!$D$35/1000000*'1 macro-mapping'!Z18/'FX rate'!$C9,"")</f>
        <v/>
      </c>
      <c r="AA70" s="846" t="str">
        <f>IF(ISNUMBER(AA18),'Cover Page'!$D$35/1000000*'1 macro-mapping'!AA18/'FX rate'!$C9,"")</f>
        <v/>
      </c>
      <c r="AB70" s="846" t="str">
        <f>IF(ISNUMBER(AB18),'Cover Page'!$D$35/1000000*'1 macro-mapping'!AB18/'FX rate'!$C9,"")</f>
        <v/>
      </c>
      <c r="AC70" s="846" t="str">
        <f>IF(ISNUMBER(AC18),'Cover Page'!$D$35/1000000*'1 macro-mapping'!AC18/'FX rate'!$C9,"")</f>
        <v/>
      </c>
      <c r="AD70" s="846" t="str">
        <f>IF(ISNUMBER(AD18),'Cover Page'!$D$35/1000000*'1 macro-mapping'!AD18/'FX rate'!$C9,"")</f>
        <v/>
      </c>
      <c r="AE70" s="846" t="str">
        <f>IF(ISNUMBER(AE18),'Cover Page'!$D$35/1000000*'1 macro-mapping'!AE18/'FX rate'!$C9,"")</f>
        <v/>
      </c>
      <c r="AF70" s="846" t="str">
        <f>IF(ISNUMBER(AF18),'Cover Page'!$D$35/1000000*'1 macro-mapping'!AF18/'FX rate'!$C9,"")</f>
        <v/>
      </c>
      <c r="AG70" s="846" t="str">
        <f>IF(ISNUMBER(AG18),'Cover Page'!$D$35/1000000*'1 macro-mapping'!AG18/'FX rate'!$C9,"")</f>
        <v/>
      </c>
      <c r="AH70" s="846" t="str">
        <f>IF(ISNUMBER(AH18),'Cover Page'!$D$35/1000000*'1 macro-mapping'!AH18/'FX rate'!$C9,"")</f>
        <v/>
      </c>
      <c r="AI70" s="846" t="str">
        <f>IF(ISNUMBER(AI18),'Cover Page'!$D$35/1000000*'1 macro-mapping'!AI18/'FX rate'!$C9,"")</f>
        <v/>
      </c>
      <c r="AJ70" s="846" t="str">
        <f>IF(ISNUMBER(AJ18),'Cover Page'!$D$35/1000000*'1 macro-mapping'!AJ18/'FX rate'!$C9,"")</f>
        <v/>
      </c>
      <c r="AK70" s="846" t="str">
        <f>IF(ISNUMBER(AK18),'Cover Page'!$D$35/1000000*'1 macro-mapping'!AK18/'FX rate'!$C9,"")</f>
        <v/>
      </c>
      <c r="AL70" s="456"/>
      <c r="AM70" s="846" t="str">
        <f>IF(ISNUMBER(AM18),'Cover Page'!$D$35/1000000*'1 macro-mapping'!AM18/'FX rate'!$C9,"")</f>
        <v/>
      </c>
      <c r="AN70" s="847" t="str">
        <f>IF(ISNUMBER(AN18),'Cover Page'!$D$35/1000000*'1 macro-mapping'!AN18/'FX rate'!$C9,"")</f>
        <v/>
      </c>
      <c r="AO70" s="848" t="str">
        <f>IF(ISNUMBER(AO18),'Cover Page'!$D$35/1000000*'1 macro-mapping'!AO18/'FX rate'!$C9,"")</f>
        <v/>
      </c>
      <c r="AP70" s="848" t="str">
        <f>IF(ISNUMBER(AP18),'Cover Page'!$D$35/1000000*'1 macro-mapping'!AP18/'FX rate'!$C9,"")</f>
        <v/>
      </c>
      <c r="AQ70" s="848" t="str">
        <f>IF(ISNUMBER(AQ18),'Cover Page'!$D$35/1000000*'1 macro-mapping'!AQ18/'FX rate'!$C9,"")</f>
        <v/>
      </c>
      <c r="AR70" s="395"/>
      <c r="AS70" s="848" t="str">
        <f>IF(ISNUMBER(AS18),'Cover Page'!$D$35/1000000*'1 macro-mapping'!AS18/'FX rate'!$C9,"")</f>
        <v/>
      </c>
      <c r="AT70" s="848" t="str">
        <f>IF(ISNUMBER(AT18),'Cover Page'!$D$35/1000000*'1 macro-mapping'!AT18/'FX rate'!$C9,"")</f>
        <v/>
      </c>
      <c r="AU70" s="848" t="str">
        <f>IF(ISNUMBER(AU18),'Cover Page'!$D$35/1000000*'1 macro-mapping'!AU18/'FX rate'!$C9,"")</f>
        <v/>
      </c>
      <c r="AV70" s="848" t="str">
        <f>IF(ISNUMBER(AV18),'Cover Page'!$D$35/1000000*'1 macro-mapping'!AV18/'FX rate'!$C9,"")</f>
        <v/>
      </c>
      <c r="AW70" s="848" t="str">
        <f>IF(ISNUMBER(AW18),'Cover Page'!$D$35/1000000*'1 macro-mapping'!AW18/'FX rate'!$C9,"")</f>
        <v/>
      </c>
    </row>
    <row r="71" spans="1:49" ht="14.25" customHeight="1" x14ac:dyDescent="0.3">
      <c r="A71" s="1849"/>
      <c r="B71" s="633">
        <v>2005</v>
      </c>
      <c r="C71" s="634">
        <f>IF(ISNUMBER(C19),'Cover Page'!$D$35/1000000*'1 macro-mapping'!C19/'FX rate'!$C10,"")</f>
        <v>0</v>
      </c>
      <c r="D71" s="637" t="str">
        <f>IF(ISNUMBER(D19),'Cover Page'!$D$35/1000000*'1 macro-mapping'!D19/'FX rate'!$C10,"")</f>
        <v/>
      </c>
      <c r="E71" s="635">
        <f>IF(ISNUMBER(E19),'Cover Page'!$D$35/1000000*'1 macro-mapping'!E19/'FX rate'!$C10,"")</f>
        <v>0</v>
      </c>
      <c r="F71" s="839" t="str">
        <f>IF(ISNUMBER(F19),'Cover Page'!$D$35/1000000*'1 macro-mapping'!F19/'FX rate'!$C10,"")</f>
        <v/>
      </c>
      <c r="G71" s="839" t="str">
        <f>IF(ISNUMBER(G19),'Cover Page'!$D$35/1000000*'1 macro-mapping'!G19/'FX rate'!$C10,"")</f>
        <v/>
      </c>
      <c r="H71" s="840" t="str">
        <f>IF(ISNUMBER(H19),'Cover Page'!$D$35/1000000*'1 macro-mapping'!H19/'FX rate'!$C10,"")</f>
        <v/>
      </c>
      <c r="I71" s="840" t="str">
        <f>IF(ISNUMBER(I19),'Cover Page'!$D$35/1000000*'1 macro-mapping'!I19/'FX rate'!$C10,"")</f>
        <v/>
      </c>
      <c r="J71" s="637" t="str">
        <f>IF(ISNUMBER(J19),'Cover Page'!$D$35/1000000*'1 macro-mapping'!J19/'FX rate'!$C10,"")</f>
        <v/>
      </c>
      <c r="K71" s="839" t="str">
        <f>IF(ISNUMBER(K19),'Cover Page'!$D$35/1000000*'1 macro-mapping'!K19/'FX rate'!$C10,"")</f>
        <v/>
      </c>
      <c r="L71" s="841" t="str">
        <f>IF(ISNUMBER(L19),'Cover Page'!$D$35/1000000*'1 macro-mapping'!L19/'FX rate'!$C10,"")</f>
        <v/>
      </c>
      <c r="M71" s="635">
        <f>IF(ISNUMBER(M19),'Cover Page'!$D$35/1000000*'1 macro-mapping'!M19/'FX rate'!$C10,"")</f>
        <v>0</v>
      </c>
      <c r="N71" s="842" t="str">
        <f>IF(ISNUMBER(N19),'Cover Page'!$D$35/1000000*'1 macro-mapping'!N19/'FX rate'!$C10,"")</f>
        <v/>
      </c>
      <c r="O71" s="839" t="str">
        <f>IF(ISNUMBER(O19),'Cover Page'!$D$35/1000000*'1 macro-mapping'!O19/'FX rate'!$C10,"")</f>
        <v/>
      </c>
      <c r="P71" s="843" t="str">
        <f>IF(ISNUMBER(P19),'Cover Page'!$D$35/1000000*'1 macro-mapping'!P19/'FX rate'!$C10,"")</f>
        <v/>
      </c>
      <c r="Q71" s="637" t="str">
        <f>IF(ISNUMBER(Q19),'Cover Page'!$D$35/1000000*'1 macro-mapping'!Q19/'FX rate'!$C10,"")</f>
        <v/>
      </c>
      <c r="R71" s="844" t="str">
        <f>IF(ISNUMBER(R19),'Cover Page'!$D$35/1000000*'1 macro-mapping'!R19/'FX rate'!$C10,"")</f>
        <v/>
      </c>
      <c r="S71" s="839" t="str">
        <f>IF(ISNUMBER(S19),'Cover Page'!$D$35/1000000*'1 macro-mapping'!S19/'FX rate'!$C10,"")</f>
        <v/>
      </c>
      <c r="T71" s="839" t="str">
        <f>IF(ISNUMBER(T19),'Cover Page'!$D$35/1000000*'1 macro-mapping'!T19/'FX rate'!$C10,"")</f>
        <v/>
      </c>
      <c r="U71" s="845" t="str">
        <f>IF(ISNUMBER(U19),'Cover Page'!$D$35/1000000*'1 macro-mapping'!U19/'FX rate'!$C10,"")</f>
        <v/>
      </c>
      <c r="V71" s="844" t="str">
        <f>IF(ISNUMBER(V19),'Cover Page'!$D$35/1000000*'1 macro-mapping'!V19/'FX rate'!$C10,"")</f>
        <v/>
      </c>
      <c r="W71" s="839" t="str">
        <f>IF(ISNUMBER(W19),'Cover Page'!$D$35/1000000*'1 macro-mapping'!W19/'FX rate'!$C10,"")</f>
        <v/>
      </c>
      <c r="X71" s="839" t="str">
        <f>IF(ISNUMBER(X19),'Cover Page'!$D$35/1000000*'1 macro-mapping'!X19/'FX rate'!$C10,"")</f>
        <v/>
      </c>
      <c r="Y71" s="846" t="str">
        <f>IF(ISNUMBER(Y19),'Cover Page'!$D$35/1000000*'1 macro-mapping'!Y19/'FX rate'!$C10,"")</f>
        <v/>
      </c>
      <c r="Z71" s="846" t="str">
        <f>IF(ISNUMBER(Z19),'Cover Page'!$D$35/1000000*'1 macro-mapping'!Z19/'FX rate'!$C10,"")</f>
        <v/>
      </c>
      <c r="AA71" s="846" t="str">
        <f>IF(ISNUMBER(AA19),'Cover Page'!$D$35/1000000*'1 macro-mapping'!AA19/'FX rate'!$C10,"")</f>
        <v/>
      </c>
      <c r="AB71" s="846" t="str">
        <f>IF(ISNUMBER(AB19),'Cover Page'!$D$35/1000000*'1 macro-mapping'!AB19/'FX rate'!$C10,"")</f>
        <v/>
      </c>
      <c r="AC71" s="846" t="str">
        <f>IF(ISNUMBER(AC19),'Cover Page'!$D$35/1000000*'1 macro-mapping'!AC19/'FX rate'!$C10,"")</f>
        <v/>
      </c>
      <c r="AD71" s="846" t="str">
        <f>IF(ISNUMBER(AD19),'Cover Page'!$D$35/1000000*'1 macro-mapping'!AD19/'FX rate'!$C10,"")</f>
        <v/>
      </c>
      <c r="AE71" s="846" t="str">
        <f>IF(ISNUMBER(AE19),'Cover Page'!$D$35/1000000*'1 macro-mapping'!AE19/'FX rate'!$C10,"")</f>
        <v/>
      </c>
      <c r="AF71" s="846" t="str">
        <f>IF(ISNUMBER(AF19),'Cover Page'!$D$35/1000000*'1 macro-mapping'!AF19/'FX rate'!$C10,"")</f>
        <v/>
      </c>
      <c r="AG71" s="846" t="str">
        <f>IF(ISNUMBER(AG19),'Cover Page'!$D$35/1000000*'1 macro-mapping'!AG19/'FX rate'!$C10,"")</f>
        <v/>
      </c>
      <c r="AH71" s="846" t="str">
        <f>IF(ISNUMBER(AH19),'Cover Page'!$D$35/1000000*'1 macro-mapping'!AH19/'FX rate'!$C10,"")</f>
        <v/>
      </c>
      <c r="AI71" s="846" t="str">
        <f>IF(ISNUMBER(AI19),'Cover Page'!$D$35/1000000*'1 macro-mapping'!AI19/'FX rate'!$C10,"")</f>
        <v/>
      </c>
      <c r="AJ71" s="846" t="str">
        <f>IF(ISNUMBER(AJ19),'Cover Page'!$D$35/1000000*'1 macro-mapping'!AJ19/'FX rate'!$C10,"")</f>
        <v/>
      </c>
      <c r="AK71" s="846" t="str">
        <f>IF(ISNUMBER(AK19),'Cover Page'!$D$35/1000000*'1 macro-mapping'!AK19/'FX rate'!$C10,"")</f>
        <v/>
      </c>
      <c r="AL71" s="395"/>
      <c r="AM71" s="846" t="str">
        <f>IF(ISNUMBER(AM19),'Cover Page'!$D$35/1000000*'1 macro-mapping'!AM19/'FX rate'!$C10,"")</f>
        <v/>
      </c>
      <c r="AN71" s="847" t="str">
        <f>IF(ISNUMBER(AN19),'Cover Page'!$D$35/1000000*'1 macro-mapping'!AN19/'FX rate'!$C10,"")</f>
        <v/>
      </c>
      <c r="AO71" s="848" t="str">
        <f>IF(ISNUMBER(AO19),'Cover Page'!$D$35/1000000*'1 macro-mapping'!AO19/'FX rate'!$C10,"")</f>
        <v/>
      </c>
      <c r="AP71" s="848" t="str">
        <f>IF(ISNUMBER(AP19),'Cover Page'!$D$35/1000000*'1 macro-mapping'!AP19/'FX rate'!$C10,"")</f>
        <v/>
      </c>
      <c r="AQ71" s="848" t="str">
        <f>IF(ISNUMBER(AQ19),'Cover Page'!$D$35/1000000*'1 macro-mapping'!AQ19/'FX rate'!$C10,"")</f>
        <v/>
      </c>
      <c r="AR71" s="395"/>
      <c r="AS71" s="848" t="str">
        <f>IF(ISNUMBER(AS19),'Cover Page'!$D$35/1000000*'1 macro-mapping'!AS19/'FX rate'!$C10,"")</f>
        <v/>
      </c>
      <c r="AT71" s="848" t="str">
        <f>IF(ISNUMBER(AT19),'Cover Page'!$D$35/1000000*'1 macro-mapping'!AT19/'FX rate'!$C10,"")</f>
        <v/>
      </c>
      <c r="AU71" s="848" t="str">
        <f>IF(ISNUMBER(AU19),'Cover Page'!$D$35/1000000*'1 macro-mapping'!AU19/'FX rate'!$C10,"")</f>
        <v/>
      </c>
      <c r="AV71" s="848" t="str">
        <f>IF(ISNUMBER(AV19),'Cover Page'!$D$35/1000000*'1 macro-mapping'!AV19/'FX rate'!$C10,"")</f>
        <v/>
      </c>
      <c r="AW71" s="848" t="str">
        <f>IF(ISNUMBER(AW19),'Cover Page'!$D$35/1000000*'1 macro-mapping'!AW19/'FX rate'!$C10,"")</f>
        <v/>
      </c>
    </row>
    <row r="72" spans="1:49" ht="14.25" customHeight="1" x14ac:dyDescent="0.3">
      <c r="A72" s="1849"/>
      <c r="B72" s="633">
        <v>2006</v>
      </c>
      <c r="C72" s="634">
        <f>IF(ISNUMBER(C20),'Cover Page'!$D$35/1000000*'1 macro-mapping'!C20/'FX rate'!$C11,"")</f>
        <v>0</v>
      </c>
      <c r="D72" s="637" t="str">
        <f>IF(ISNUMBER(D20),'Cover Page'!$D$35/1000000*'1 macro-mapping'!D20/'FX rate'!$C11,"")</f>
        <v/>
      </c>
      <c r="E72" s="635">
        <f>IF(ISNUMBER(E20),'Cover Page'!$D$35/1000000*'1 macro-mapping'!E20/'FX rate'!$C11,"")</f>
        <v>0</v>
      </c>
      <c r="F72" s="839" t="str">
        <f>IF(ISNUMBER(F20),'Cover Page'!$D$35/1000000*'1 macro-mapping'!F20/'FX rate'!$C11,"")</f>
        <v/>
      </c>
      <c r="G72" s="839" t="str">
        <f>IF(ISNUMBER(G20),'Cover Page'!$D$35/1000000*'1 macro-mapping'!G20/'FX rate'!$C11,"")</f>
        <v/>
      </c>
      <c r="H72" s="840" t="str">
        <f>IF(ISNUMBER(H20),'Cover Page'!$D$35/1000000*'1 macro-mapping'!H20/'FX rate'!$C11,"")</f>
        <v/>
      </c>
      <c r="I72" s="840" t="str">
        <f>IF(ISNUMBER(I20),'Cover Page'!$D$35/1000000*'1 macro-mapping'!I20/'FX rate'!$C11,"")</f>
        <v/>
      </c>
      <c r="J72" s="637" t="str">
        <f>IF(ISNUMBER(J20),'Cover Page'!$D$35/1000000*'1 macro-mapping'!J20/'FX rate'!$C11,"")</f>
        <v/>
      </c>
      <c r="K72" s="839" t="str">
        <f>IF(ISNUMBER(K20),'Cover Page'!$D$35/1000000*'1 macro-mapping'!K20/'FX rate'!$C11,"")</f>
        <v/>
      </c>
      <c r="L72" s="841" t="str">
        <f>IF(ISNUMBER(L20),'Cover Page'!$D$35/1000000*'1 macro-mapping'!L20/'FX rate'!$C11,"")</f>
        <v/>
      </c>
      <c r="M72" s="635">
        <f>IF(ISNUMBER(M20),'Cover Page'!$D$35/1000000*'1 macro-mapping'!M20/'FX rate'!$C11,"")</f>
        <v>0</v>
      </c>
      <c r="N72" s="842" t="str">
        <f>IF(ISNUMBER(N20),'Cover Page'!$D$35/1000000*'1 macro-mapping'!N20/'FX rate'!$C11,"")</f>
        <v/>
      </c>
      <c r="O72" s="839" t="str">
        <f>IF(ISNUMBER(O20),'Cover Page'!$D$35/1000000*'1 macro-mapping'!O20/'FX rate'!$C11,"")</f>
        <v/>
      </c>
      <c r="P72" s="843" t="str">
        <f>IF(ISNUMBER(P20),'Cover Page'!$D$35/1000000*'1 macro-mapping'!P20/'FX rate'!$C11,"")</f>
        <v/>
      </c>
      <c r="Q72" s="637" t="str">
        <f>IF(ISNUMBER(Q20),'Cover Page'!$D$35/1000000*'1 macro-mapping'!Q20/'FX rate'!$C11,"")</f>
        <v/>
      </c>
      <c r="R72" s="844" t="str">
        <f>IF(ISNUMBER(R20),'Cover Page'!$D$35/1000000*'1 macro-mapping'!R20/'FX rate'!$C11,"")</f>
        <v/>
      </c>
      <c r="S72" s="839" t="str">
        <f>IF(ISNUMBER(S20),'Cover Page'!$D$35/1000000*'1 macro-mapping'!S20/'FX rate'!$C11,"")</f>
        <v/>
      </c>
      <c r="T72" s="839" t="str">
        <f>IF(ISNUMBER(T20),'Cover Page'!$D$35/1000000*'1 macro-mapping'!T20/'FX rate'!$C11,"")</f>
        <v/>
      </c>
      <c r="U72" s="845" t="str">
        <f>IF(ISNUMBER(U20),'Cover Page'!$D$35/1000000*'1 macro-mapping'!U20/'FX rate'!$C11,"")</f>
        <v/>
      </c>
      <c r="V72" s="844" t="str">
        <f>IF(ISNUMBER(V20),'Cover Page'!$D$35/1000000*'1 macro-mapping'!V20/'FX rate'!$C11,"")</f>
        <v/>
      </c>
      <c r="W72" s="839" t="str">
        <f>IF(ISNUMBER(W20),'Cover Page'!$D$35/1000000*'1 macro-mapping'!W20/'FX rate'!$C11,"")</f>
        <v/>
      </c>
      <c r="X72" s="839" t="str">
        <f>IF(ISNUMBER(X20),'Cover Page'!$D$35/1000000*'1 macro-mapping'!X20/'FX rate'!$C11,"")</f>
        <v/>
      </c>
      <c r="Y72" s="846" t="str">
        <f>IF(ISNUMBER(Y20),'Cover Page'!$D$35/1000000*'1 macro-mapping'!Y20/'FX rate'!$C11,"")</f>
        <v/>
      </c>
      <c r="Z72" s="846" t="str">
        <f>IF(ISNUMBER(Z20),'Cover Page'!$D$35/1000000*'1 macro-mapping'!Z20/'FX rate'!$C11,"")</f>
        <v/>
      </c>
      <c r="AA72" s="846" t="str">
        <f>IF(ISNUMBER(AA20),'Cover Page'!$D$35/1000000*'1 macro-mapping'!AA20/'FX rate'!$C11,"")</f>
        <v/>
      </c>
      <c r="AB72" s="846" t="str">
        <f>IF(ISNUMBER(AB20),'Cover Page'!$D$35/1000000*'1 macro-mapping'!AB20/'FX rate'!$C11,"")</f>
        <v/>
      </c>
      <c r="AC72" s="846" t="str">
        <f>IF(ISNUMBER(AC20),'Cover Page'!$D$35/1000000*'1 macro-mapping'!AC20/'FX rate'!$C11,"")</f>
        <v/>
      </c>
      <c r="AD72" s="846" t="str">
        <f>IF(ISNUMBER(AD20),'Cover Page'!$D$35/1000000*'1 macro-mapping'!AD20/'FX rate'!$C11,"")</f>
        <v/>
      </c>
      <c r="AE72" s="846" t="str">
        <f>IF(ISNUMBER(AE20),'Cover Page'!$D$35/1000000*'1 macro-mapping'!AE20/'FX rate'!$C11,"")</f>
        <v/>
      </c>
      <c r="AF72" s="846" t="str">
        <f>IF(ISNUMBER(AF20),'Cover Page'!$D$35/1000000*'1 macro-mapping'!AF20/'FX rate'!$C11,"")</f>
        <v/>
      </c>
      <c r="AG72" s="846" t="str">
        <f>IF(ISNUMBER(AG20),'Cover Page'!$D$35/1000000*'1 macro-mapping'!AG20/'FX rate'!$C11,"")</f>
        <v/>
      </c>
      <c r="AH72" s="846" t="str">
        <f>IF(ISNUMBER(AH20),'Cover Page'!$D$35/1000000*'1 macro-mapping'!AH20/'FX rate'!$C11,"")</f>
        <v/>
      </c>
      <c r="AI72" s="846" t="str">
        <f>IF(ISNUMBER(AI20),'Cover Page'!$D$35/1000000*'1 macro-mapping'!AI20/'FX rate'!$C11,"")</f>
        <v/>
      </c>
      <c r="AJ72" s="846" t="str">
        <f>IF(ISNUMBER(AJ20),'Cover Page'!$D$35/1000000*'1 macro-mapping'!AJ20/'FX rate'!$C11,"")</f>
        <v/>
      </c>
      <c r="AK72" s="846" t="str">
        <f>IF(ISNUMBER(AK20),'Cover Page'!$D$35/1000000*'1 macro-mapping'!AK20/'FX rate'!$C11,"")</f>
        <v/>
      </c>
      <c r="AL72" s="395"/>
      <c r="AM72" s="846" t="str">
        <f>IF(ISNUMBER(AM20),'Cover Page'!$D$35/1000000*'1 macro-mapping'!AM20/'FX rate'!$C11,"")</f>
        <v/>
      </c>
      <c r="AN72" s="847" t="str">
        <f>IF(ISNUMBER(AN20),'Cover Page'!$D$35/1000000*'1 macro-mapping'!AN20/'FX rate'!$C11,"")</f>
        <v/>
      </c>
      <c r="AO72" s="848" t="str">
        <f>IF(ISNUMBER(AO20),'Cover Page'!$D$35/1000000*'1 macro-mapping'!AO20/'FX rate'!$C11,"")</f>
        <v/>
      </c>
      <c r="AP72" s="848" t="str">
        <f>IF(ISNUMBER(AP20),'Cover Page'!$D$35/1000000*'1 macro-mapping'!AP20/'FX rate'!$C11,"")</f>
        <v/>
      </c>
      <c r="AQ72" s="848" t="str">
        <f>IF(ISNUMBER(AQ20),'Cover Page'!$D$35/1000000*'1 macro-mapping'!AQ20/'FX rate'!$C11,"")</f>
        <v/>
      </c>
      <c r="AR72" s="395"/>
      <c r="AS72" s="848" t="str">
        <f>IF(ISNUMBER(AS20),'Cover Page'!$D$35/1000000*'1 macro-mapping'!AS20/'FX rate'!$C11,"")</f>
        <v/>
      </c>
      <c r="AT72" s="848" t="str">
        <f>IF(ISNUMBER(AT20),'Cover Page'!$D$35/1000000*'1 macro-mapping'!AT20/'FX rate'!$C11,"")</f>
        <v/>
      </c>
      <c r="AU72" s="848" t="str">
        <f>IF(ISNUMBER(AU20),'Cover Page'!$D$35/1000000*'1 macro-mapping'!AU20/'FX rate'!$C11,"")</f>
        <v/>
      </c>
      <c r="AV72" s="848" t="str">
        <f>IF(ISNUMBER(AV20),'Cover Page'!$D$35/1000000*'1 macro-mapping'!AV20/'FX rate'!$C11,"")</f>
        <v/>
      </c>
      <c r="AW72" s="848" t="str">
        <f>IF(ISNUMBER(AW20),'Cover Page'!$D$35/1000000*'1 macro-mapping'!AW20/'FX rate'!$C11,"")</f>
        <v/>
      </c>
    </row>
    <row r="73" spans="1:49" ht="14.25" customHeight="1" x14ac:dyDescent="0.3">
      <c r="A73" s="1849"/>
      <c r="B73" s="633">
        <v>2007</v>
      </c>
      <c r="C73" s="634">
        <f>IF(ISNUMBER(C21),'Cover Page'!$D$35/1000000*'1 macro-mapping'!C21/'FX rate'!$C12,"")</f>
        <v>0</v>
      </c>
      <c r="D73" s="637" t="str">
        <f>IF(ISNUMBER(D21),'Cover Page'!$D$35/1000000*'1 macro-mapping'!D21/'FX rate'!$C12,"")</f>
        <v/>
      </c>
      <c r="E73" s="635">
        <f>IF(ISNUMBER(E21),'Cover Page'!$D$35/1000000*'1 macro-mapping'!E21/'FX rate'!$C12,"")</f>
        <v>0</v>
      </c>
      <c r="F73" s="839" t="str">
        <f>IF(ISNUMBER(F21),'Cover Page'!$D$35/1000000*'1 macro-mapping'!F21/'FX rate'!$C12,"")</f>
        <v/>
      </c>
      <c r="G73" s="839" t="str">
        <f>IF(ISNUMBER(G21),'Cover Page'!$D$35/1000000*'1 macro-mapping'!G21/'FX rate'!$C12,"")</f>
        <v/>
      </c>
      <c r="H73" s="840" t="str">
        <f>IF(ISNUMBER(H21),'Cover Page'!$D$35/1000000*'1 macro-mapping'!H21/'FX rate'!$C12,"")</f>
        <v/>
      </c>
      <c r="I73" s="840" t="str">
        <f>IF(ISNUMBER(I21),'Cover Page'!$D$35/1000000*'1 macro-mapping'!I21/'FX rate'!$C12,"")</f>
        <v/>
      </c>
      <c r="J73" s="637" t="str">
        <f>IF(ISNUMBER(J21),'Cover Page'!$D$35/1000000*'1 macro-mapping'!J21/'FX rate'!$C12,"")</f>
        <v/>
      </c>
      <c r="K73" s="839" t="str">
        <f>IF(ISNUMBER(K21),'Cover Page'!$D$35/1000000*'1 macro-mapping'!K21/'FX rate'!$C12,"")</f>
        <v/>
      </c>
      <c r="L73" s="841" t="str">
        <f>IF(ISNUMBER(L21),'Cover Page'!$D$35/1000000*'1 macro-mapping'!L21/'FX rate'!$C12,"")</f>
        <v/>
      </c>
      <c r="M73" s="635">
        <f>IF(ISNUMBER(M21),'Cover Page'!$D$35/1000000*'1 macro-mapping'!M21/'FX rate'!$C12,"")</f>
        <v>0</v>
      </c>
      <c r="N73" s="842" t="str">
        <f>IF(ISNUMBER(N21),'Cover Page'!$D$35/1000000*'1 macro-mapping'!N21/'FX rate'!$C12,"")</f>
        <v/>
      </c>
      <c r="O73" s="839" t="str">
        <f>IF(ISNUMBER(O21),'Cover Page'!$D$35/1000000*'1 macro-mapping'!O21/'FX rate'!$C12,"")</f>
        <v/>
      </c>
      <c r="P73" s="843" t="str">
        <f>IF(ISNUMBER(P21),'Cover Page'!$D$35/1000000*'1 macro-mapping'!P21/'FX rate'!$C12,"")</f>
        <v/>
      </c>
      <c r="Q73" s="637" t="str">
        <f>IF(ISNUMBER(Q21),'Cover Page'!$D$35/1000000*'1 macro-mapping'!Q21/'FX rate'!$C12,"")</f>
        <v/>
      </c>
      <c r="R73" s="844" t="str">
        <f>IF(ISNUMBER(R21),'Cover Page'!$D$35/1000000*'1 macro-mapping'!R21/'FX rate'!$C12,"")</f>
        <v/>
      </c>
      <c r="S73" s="839" t="str">
        <f>IF(ISNUMBER(S21),'Cover Page'!$D$35/1000000*'1 macro-mapping'!S21/'FX rate'!$C12,"")</f>
        <v/>
      </c>
      <c r="T73" s="839" t="str">
        <f>IF(ISNUMBER(T21),'Cover Page'!$D$35/1000000*'1 macro-mapping'!T21/'FX rate'!$C12,"")</f>
        <v/>
      </c>
      <c r="U73" s="845" t="str">
        <f>IF(ISNUMBER(U21),'Cover Page'!$D$35/1000000*'1 macro-mapping'!U21/'FX rate'!$C12,"")</f>
        <v/>
      </c>
      <c r="V73" s="844" t="str">
        <f>IF(ISNUMBER(V21),'Cover Page'!$D$35/1000000*'1 macro-mapping'!V21/'FX rate'!$C12,"")</f>
        <v/>
      </c>
      <c r="W73" s="839" t="str">
        <f>IF(ISNUMBER(W21),'Cover Page'!$D$35/1000000*'1 macro-mapping'!W21/'FX rate'!$C12,"")</f>
        <v/>
      </c>
      <c r="X73" s="839" t="str">
        <f>IF(ISNUMBER(X21),'Cover Page'!$D$35/1000000*'1 macro-mapping'!X21/'FX rate'!$C12,"")</f>
        <v/>
      </c>
      <c r="Y73" s="846" t="str">
        <f>IF(ISNUMBER(Y21),'Cover Page'!$D$35/1000000*'1 macro-mapping'!Y21/'FX rate'!$C12,"")</f>
        <v/>
      </c>
      <c r="Z73" s="846" t="str">
        <f>IF(ISNUMBER(Z21),'Cover Page'!$D$35/1000000*'1 macro-mapping'!Z21/'FX rate'!$C12,"")</f>
        <v/>
      </c>
      <c r="AA73" s="846" t="str">
        <f>IF(ISNUMBER(AA21),'Cover Page'!$D$35/1000000*'1 macro-mapping'!AA21/'FX rate'!$C12,"")</f>
        <v/>
      </c>
      <c r="AB73" s="846" t="str">
        <f>IF(ISNUMBER(AB21),'Cover Page'!$D$35/1000000*'1 macro-mapping'!AB21/'FX rate'!$C12,"")</f>
        <v/>
      </c>
      <c r="AC73" s="846" t="str">
        <f>IF(ISNUMBER(AC21),'Cover Page'!$D$35/1000000*'1 macro-mapping'!AC21/'FX rate'!$C12,"")</f>
        <v/>
      </c>
      <c r="AD73" s="846" t="str">
        <f>IF(ISNUMBER(AD21),'Cover Page'!$D$35/1000000*'1 macro-mapping'!AD21/'FX rate'!$C12,"")</f>
        <v/>
      </c>
      <c r="AE73" s="846" t="str">
        <f>IF(ISNUMBER(AE21),'Cover Page'!$D$35/1000000*'1 macro-mapping'!AE21/'FX rate'!$C12,"")</f>
        <v/>
      </c>
      <c r="AF73" s="846" t="str">
        <f>IF(ISNUMBER(AF21),'Cover Page'!$D$35/1000000*'1 macro-mapping'!AF21/'FX rate'!$C12,"")</f>
        <v/>
      </c>
      <c r="AG73" s="846" t="str">
        <f>IF(ISNUMBER(AG21),'Cover Page'!$D$35/1000000*'1 macro-mapping'!AG21/'FX rate'!$C12,"")</f>
        <v/>
      </c>
      <c r="AH73" s="846" t="str">
        <f>IF(ISNUMBER(AH21),'Cover Page'!$D$35/1000000*'1 macro-mapping'!AH21/'FX rate'!$C12,"")</f>
        <v/>
      </c>
      <c r="AI73" s="846" t="str">
        <f>IF(ISNUMBER(AI21),'Cover Page'!$D$35/1000000*'1 macro-mapping'!AI21/'FX rate'!$C12,"")</f>
        <v/>
      </c>
      <c r="AJ73" s="846" t="str">
        <f>IF(ISNUMBER(AJ21),'Cover Page'!$D$35/1000000*'1 macro-mapping'!AJ21/'FX rate'!$C12,"")</f>
        <v/>
      </c>
      <c r="AK73" s="846" t="str">
        <f>IF(ISNUMBER(AK21),'Cover Page'!$D$35/1000000*'1 macro-mapping'!AK21/'FX rate'!$C12,"")</f>
        <v/>
      </c>
      <c r="AL73" s="395"/>
      <c r="AM73" s="846" t="str">
        <f>IF(ISNUMBER(AM21),'Cover Page'!$D$35/1000000*'1 macro-mapping'!AM21/'FX rate'!$C12,"")</f>
        <v/>
      </c>
      <c r="AN73" s="847" t="str">
        <f>IF(ISNUMBER(AN21),'Cover Page'!$D$35/1000000*'1 macro-mapping'!AN21/'FX rate'!$C12,"")</f>
        <v/>
      </c>
      <c r="AO73" s="848" t="str">
        <f>IF(ISNUMBER(AO21),'Cover Page'!$D$35/1000000*'1 macro-mapping'!AO21/'FX rate'!$C12,"")</f>
        <v/>
      </c>
      <c r="AP73" s="848" t="str">
        <f>IF(ISNUMBER(AP21),'Cover Page'!$D$35/1000000*'1 macro-mapping'!AP21/'FX rate'!$C12,"")</f>
        <v/>
      </c>
      <c r="AQ73" s="848" t="str">
        <f>IF(ISNUMBER(AQ21),'Cover Page'!$D$35/1000000*'1 macro-mapping'!AQ21/'FX rate'!$C12,"")</f>
        <v/>
      </c>
      <c r="AR73" s="395"/>
      <c r="AS73" s="848" t="str">
        <f>IF(ISNUMBER(AS21),'Cover Page'!$D$35/1000000*'1 macro-mapping'!AS21/'FX rate'!$C12,"")</f>
        <v/>
      </c>
      <c r="AT73" s="848" t="str">
        <f>IF(ISNUMBER(AT21),'Cover Page'!$D$35/1000000*'1 macro-mapping'!AT21/'FX rate'!$C12,"")</f>
        <v/>
      </c>
      <c r="AU73" s="848" t="str">
        <f>IF(ISNUMBER(AU21),'Cover Page'!$D$35/1000000*'1 macro-mapping'!AU21/'FX rate'!$C12,"")</f>
        <v/>
      </c>
      <c r="AV73" s="848" t="str">
        <f>IF(ISNUMBER(AV21),'Cover Page'!$D$35/1000000*'1 macro-mapping'!AV21/'FX rate'!$C12,"")</f>
        <v/>
      </c>
      <c r="AW73" s="848" t="str">
        <f>IF(ISNUMBER(AW21),'Cover Page'!$D$35/1000000*'1 macro-mapping'!AW21/'FX rate'!$C12,"")</f>
        <v/>
      </c>
    </row>
    <row r="74" spans="1:49" ht="14.25" customHeight="1" x14ac:dyDescent="0.3">
      <c r="A74" s="1849"/>
      <c r="B74" s="633">
        <v>2008</v>
      </c>
      <c r="C74" s="634">
        <f>IF(ISNUMBER(C22),'Cover Page'!$D$35/1000000*'1 macro-mapping'!C22/'FX rate'!$C13,"")</f>
        <v>0</v>
      </c>
      <c r="D74" s="637" t="str">
        <f>IF(ISNUMBER(D22),'Cover Page'!$D$35/1000000*'1 macro-mapping'!D22/'FX rate'!$C13,"")</f>
        <v/>
      </c>
      <c r="E74" s="635">
        <f>IF(ISNUMBER(E22),'Cover Page'!$D$35/1000000*'1 macro-mapping'!E22/'FX rate'!$C13,"")</f>
        <v>0</v>
      </c>
      <c r="F74" s="839" t="str">
        <f>IF(ISNUMBER(F22),'Cover Page'!$D$35/1000000*'1 macro-mapping'!F22/'FX rate'!$C13,"")</f>
        <v/>
      </c>
      <c r="G74" s="839" t="str">
        <f>IF(ISNUMBER(G22),'Cover Page'!$D$35/1000000*'1 macro-mapping'!G22/'FX rate'!$C13,"")</f>
        <v/>
      </c>
      <c r="H74" s="840" t="str">
        <f>IF(ISNUMBER(H22),'Cover Page'!$D$35/1000000*'1 macro-mapping'!H22/'FX rate'!$C13,"")</f>
        <v/>
      </c>
      <c r="I74" s="840" t="str">
        <f>IF(ISNUMBER(I22),'Cover Page'!$D$35/1000000*'1 macro-mapping'!I22/'FX rate'!$C13,"")</f>
        <v/>
      </c>
      <c r="J74" s="637" t="str">
        <f>IF(ISNUMBER(J22),'Cover Page'!$D$35/1000000*'1 macro-mapping'!J22/'FX rate'!$C13,"")</f>
        <v/>
      </c>
      <c r="K74" s="839" t="str">
        <f>IF(ISNUMBER(K22),'Cover Page'!$D$35/1000000*'1 macro-mapping'!K22/'FX rate'!$C13,"")</f>
        <v/>
      </c>
      <c r="L74" s="841" t="str">
        <f>IF(ISNUMBER(L22),'Cover Page'!$D$35/1000000*'1 macro-mapping'!L22/'FX rate'!$C13,"")</f>
        <v/>
      </c>
      <c r="M74" s="635">
        <f>IF(ISNUMBER(M22),'Cover Page'!$D$35/1000000*'1 macro-mapping'!M22/'FX rate'!$C13,"")</f>
        <v>0</v>
      </c>
      <c r="N74" s="842" t="str">
        <f>IF(ISNUMBER(N22),'Cover Page'!$D$35/1000000*'1 macro-mapping'!N22/'FX rate'!$C13,"")</f>
        <v/>
      </c>
      <c r="O74" s="839" t="str">
        <f>IF(ISNUMBER(O22),'Cover Page'!$D$35/1000000*'1 macro-mapping'!O22/'FX rate'!$C13,"")</f>
        <v/>
      </c>
      <c r="P74" s="843" t="str">
        <f>IF(ISNUMBER(P22),'Cover Page'!$D$35/1000000*'1 macro-mapping'!P22/'FX rate'!$C13,"")</f>
        <v/>
      </c>
      <c r="Q74" s="637" t="str">
        <f>IF(ISNUMBER(Q22),'Cover Page'!$D$35/1000000*'1 macro-mapping'!Q22/'FX rate'!$C13,"")</f>
        <v/>
      </c>
      <c r="R74" s="844" t="str">
        <f>IF(ISNUMBER(R22),'Cover Page'!$D$35/1000000*'1 macro-mapping'!R22/'FX rate'!$C13,"")</f>
        <v/>
      </c>
      <c r="S74" s="839" t="str">
        <f>IF(ISNUMBER(S22),'Cover Page'!$D$35/1000000*'1 macro-mapping'!S22/'FX rate'!$C13,"")</f>
        <v/>
      </c>
      <c r="T74" s="839" t="str">
        <f>IF(ISNUMBER(T22),'Cover Page'!$D$35/1000000*'1 macro-mapping'!T22/'FX rate'!$C13,"")</f>
        <v/>
      </c>
      <c r="U74" s="845" t="str">
        <f>IF(ISNUMBER(U22),'Cover Page'!$D$35/1000000*'1 macro-mapping'!U22/'FX rate'!$C13,"")</f>
        <v/>
      </c>
      <c r="V74" s="844" t="str">
        <f>IF(ISNUMBER(V22),'Cover Page'!$D$35/1000000*'1 macro-mapping'!V22/'FX rate'!$C13,"")</f>
        <v/>
      </c>
      <c r="W74" s="839" t="str">
        <f>IF(ISNUMBER(W22),'Cover Page'!$D$35/1000000*'1 macro-mapping'!W22/'FX rate'!$C13,"")</f>
        <v/>
      </c>
      <c r="X74" s="839" t="str">
        <f>IF(ISNUMBER(X22),'Cover Page'!$D$35/1000000*'1 macro-mapping'!X22/'FX rate'!$C13,"")</f>
        <v/>
      </c>
      <c r="Y74" s="846" t="str">
        <f>IF(ISNUMBER(Y22),'Cover Page'!$D$35/1000000*'1 macro-mapping'!Y22/'FX rate'!$C13,"")</f>
        <v/>
      </c>
      <c r="Z74" s="846" t="str">
        <f>IF(ISNUMBER(Z22),'Cover Page'!$D$35/1000000*'1 macro-mapping'!Z22/'FX rate'!$C13,"")</f>
        <v/>
      </c>
      <c r="AA74" s="846" t="str">
        <f>IF(ISNUMBER(AA22),'Cover Page'!$D$35/1000000*'1 macro-mapping'!AA22/'FX rate'!$C13,"")</f>
        <v/>
      </c>
      <c r="AB74" s="846" t="str">
        <f>IF(ISNUMBER(AB22),'Cover Page'!$D$35/1000000*'1 macro-mapping'!AB22/'FX rate'!$C13,"")</f>
        <v/>
      </c>
      <c r="AC74" s="846" t="str">
        <f>IF(ISNUMBER(AC22),'Cover Page'!$D$35/1000000*'1 macro-mapping'!AC22/'FX rate'!$C13,"")</f>
        <v/>
      </c>
      <c r="AD74" s="846" t="str">
        <f>IF(ISNUMBER(AD22),'Cover Page'!$D$35/1000000*'1 macro-mapping'!AD22/'FX rate'!$C13,"")</f>
        <v/>
      </c>
      <c r="AE74" s="846" t="str">
        <f>IF(ISNUMBER(AE22),'Cover Page'!$D$35/1000000*'1 macro-mapping'!AE22/'FX rate'!$C13,"")</f>
        <v/>
      </c>
      <c r="AF74" s="846" t="str">
        <f>IF(ISNUMBER(AF22),'Cover Page'!$D$35/1000000*'1 macro-mapping'!AF22/'FX rate'!$C13,"")</f>
        <v/>
      </c>
      <c r="AG74" s="846" t="str">
        <f>IF(ISNUMBER(AG22),'Cover Page'!$D$35/1000000*'1 macro-mapping'!AG22/'FX rate'!$C13,"")</f>
        <v/>
      </c>
      <c r="AH74" s="846" t="str">
        <f>IF(ISNUMBER(AH22),'Cover Page'!$D$35/1000000*'1 macro-mapping'!AH22/'FX rate'!$C13,"")</f>
        <v/>
      </c>
      <c r="AI74" s="846" t="str">
        <f>IF(ISNUMBER(AI22),'Cover Page'!$D$35/1000000*'1 macro-mapping'!AI22/'FX rate'!$C13,"")</f>
        <v/>
      </c>
      <c r="AJ74" s="846" t="str">
        <f>IF(ISNUMBER(AJ22),'Cover Page'!$D$35/1000000*'1 macro-mapping'!AJ22/'FX rate'!$C13,"")</f>
        <v/>
      </c>
      <c r="AK74" s="846" t="str">
        <f>IF(ISNUMBER(AK22),'Cover Page'!$D$35/1000000*'1 macro-mapping'!AK22/'FX rate'!$C13,"")</f>
        <v/>
      </c>
      <c r="AL74" s="395"/>
      <c r="AM74" s="846" t="str">
        <f>IF(ISNUMBER(AM22),'Cover Page'!$D$35/1000000*'1 macro-mapping'!AM22/'FX rate'!$C13,"")</f>
        <v/>
      </c>
      <c r="AN74" s="847" t="str">
        <f>IF(ISNUMBER(AN22),'Cover Page'!$D$35/1000000*'1 macro-mapping'!AN22/'FX rate'!$C13,"")</f>
        <v/>
      </c>
      <c r="AO74" s="848" t="str">
        <f>IF(ISNUMBER(AO22),'Cover Page'!$D$35/1000000*'1 macro-mapping'!AO22/'FX rate'!$C13,"")</f>
        <v/>
      </c>
      <c r="AP74" s="848" t="str">
        <f>IF(ISNUMBER(AP22),'Cover Page'!$D$35/1000000*'1 macro-mapping'!AP22/'FX rate'!$C13,"")</f>
        <v/>
      </c>
      <c r="AQ74" s="848" t="str">
        <f>IF(ISNUMBER(AQ22),'Cover Page'!$D$35/1000000*'1 macro-mapping'!AQ22/'FX rate'!$C13,"")</f>
        <v/>
      </c>
      <c r="AR74" s="395"/>
      <c r="AS74" s="848" t="str">
        <f>IF(ISNUMBER(AS22),'Cover Page'!$D$35/1000000*'1 macro-mapping'!AS22/'FX rate'!$C13,"")</f>
        <v/>
      </c>
      <c r="AT74" s="848" t="str">
        <f>IF(ISNUMBER(AT22),'Cover Page'!$D$35/1000000*'1 macro-mapping'!AT22/'FX rate'!$C13,"")</f>
        <v/>
      </c>
      <c r="AU74" s="848" t="str">
        <f>IF(ISNUMBER(AU22),'Cover Page'!$D$35/1000000*'1 macro-mapping'!AU22/'FX rate'!$C13,"")</f>
        <v/>
      </c>
      <c r="AV74" s="848" t="str">
        <f>IF(ISNUMBER(AV22),'Cover Page'!$D$35/1000000*'1 macro-mapping'!AV22/'FX rate'!$C13,"")</f>
        <v/>
      </c>
      <c r="AW74" s="848" t="str">
        <f>IF(ISNUMBER(AW22),'Cover Page'!$D$35/1000000*'1 macro-mapping'!AW22/'FX rate'!$C13,"")</f>
        <v/>
      </c>
    </row>
    <row r="75" spans="1:49" ht="14.25" customHeight="1" x14ac:dyDescent="0.3">
      <c r="A75" s="1849"/>
      <c r="B75" s="633">
        <v>2009</v>
      </c>
      <c r="C75" s="634">
        <f>IF(ISNUMBER(C23),'Cover Page'!$D$35/1000000*'1 macro-mapping'!C23/'FX rate'!$C14,"")</f>
        <v>0</v>
      </c>
      <c r="D75" s="637" t="str">
        <f>IF(ISNUMBER(D23),'Cover Page'!$D$35/1000000*'1 macro-mapping'!D23/'FX rate'!$C14,"")</f>
        <v/>
      </c>
      <c r="E75" s="635">
        <f>IF(ISNUMBER(E23),'Cover Page'!$D$35/1000000*'1 macro-mapping'!E23/'FX rate'!$C14,"")</f>
        <v>0</v>
      </c>
      <c r="F75" s="839" t="str">
        <f>IF(ISNUMBER(F23),'Cover Page'!$D$35/1000000*'1 macro-mapping'!F23/'FX rate'!$C14,"")</f>
        <v/>
      </c>
      <c r="G75" s="839" t="str">
        <f>IF(ISNUMBER(G23),'Cover Page'!$D$35/1000000*'1 macro-mapping'!G23/'FX rate'!$C14,"")</f>
        <v/>
      </c>
      <c r="H75" s="840" t="str">
        <f>IF(ISNUMBER(H23),'Cover Page'!$D$35/1000000*'1 macro-mapping'!H23/'FX rate'!$C14,"")</f>
        <v/>
      </c>
      <c r="I75" s="840" t="str">
        <f>IF(ISNUMBER(I23),'Cover Page'!$D$35/1000000*'1 macro-mapping'!I23/'FX rate'!$C14,"")</f>
        <v/>
      </c>
      <c r="J75" s="637" t="str">
        <f>IF(ISNUMBER(J23),'Cover Page'!$D$35/1000000*'1 macro-mapping'!J23/'FX rate'!$C14,"")</f>
        <v/>
      </c>
      <c r="K75" s="839" t="str">
        <f>IF(ISNUMBER(K23),'Cover Page'!$D$35/1000000*'1 macro-mapping'!K23/'FX rate'!$C14,"")</f>
        <v/>
      </c>
      <c r="L75" s="841" t="str">
        <f>IF(ISNUMBER(L23),'Cover Page'!$D$35/1000000*'1 macro-mapping'!L23/'FX rate'!$C14,"")</f>
        <v/>
      </c>
      <c r="M75" s="635">
        <f>IF(ISNUMBER(M23),'Cover Page'!$D$35/1000000*'1 macro-mapping'!M23/'FX rate'!$C14,"")</f>
        <v>0</v>
      </c>
      <c r="N75" s="842" t="str">
        <f>IF(ISNUMBER(N23),'Cover Page'!$D$35/1000000*'1 macro-mapping'!N23/'FX rate'!$C14,"")</f>
        <v/>
      </c>
      <c r="O75" s="839" t="str">
        <f>IF(ISNUMBER(O23),'Cover Page'!$D$35/1000000*'1 macro-mapping'!O23/'FX rate'!$C14,"")</f>
        <v/>
      </c>
      <c r="P75" s="843" t="str">
        <f>IF(ISNUMBER(P23),'Cover Page'!$D$35/1000000*'1 macro-mapping'!P23/'FX rate'!$C14,"")</f>
        <v/>
      </c>
      <c r="Q75" s="637" t="str">
        <f>IF(ISNUMBER(Q23),'Cover Page'!$D$35/1000000*'1 macro-mapping'!Q23/'FX rate'!$C14,"")</f>
        <v/>
      </c>
      <c r="R75" s="844" t="str">
        <f>IF(ISNUMBER(R23),'Cover Page'!$D$35/1000000*'1 macro-mapping'!R23/'FX rate'!$C14,"")</f>
        <v/>
      </c>
      <c r="S75" s="839" t="str">
        <f>IF(ISNUMBER(S23),'Cover Page'!$D$35/1000000*'1 macro-mapping'!S23/'FX rate'!$C14,"")</f>
        <v/>
      </c>
      <c r="T75" s="839" t="str">
        <f>IF(ISNUMBER(T23),'Cover Page'!$D$35/1000000*'1 macro-mapping'!T23/'FX rate'!$C14,"")</f>
        <v/>
      </c>
      <c r="U75" s="845" t="str">
        <f>IF(ISNUMBER(U23),'Cover Page'!$D$35/1000000*'1 macro-mapping'!U23/'FX rate'!$C14,"")</f>
        <v/>
      </c>
      <c r="V75" s="844" t="str">
        <f>IF(ISNUMBER(V23),'Cover Page'!$D$35/1000000*'1 macro-mapping'!V23/'FX rate'!$C14,"")</f>
        <v/>
      </c>
      <c r="W75" s="839" t="str">
        <f>IF(ISNUMBER(W23),'Cover Page'!$D$35/1000000*'1 macro-mapping'!W23/'FX rate'!$C14,"")</f>
        <v/>
      </c>
      <c r="X75" s="839" t="str">
        <f>IF(ISNUMBER(X23),'Cover Page'!$D$35/1000000*'1 macro-mapping'!X23/'FX rate'!$C14,"")</f>
        <v/>
      </c>
      <c r="Y75" s="846" t="str">
        <f>IF(ISNUMBER(Y23),'Cover Page'!$D$35/1000000*'1 macro-mapping'!Y23/'FX rate'!$C14,"")</f>
        <v/>
      </c>
      <c r="Z75" s="846" t="str">
        <f>IF(ISNUMBER(Z23),'Cover Page'!$D$35/1000000*'1 macro-mapping'!Z23/'FX rate'!$C14,"")</f>
        <v/>
      </c>
      <c r="AA75" s="846" t="str">
        <f>IF(ISNUMBER(AA23),'Cover Page'!$D$35/1000000*'1 macro-mapping'!AA23/'FX rate'!$C14,"")</f>
        <v/>
      </c>
      <c r="AB75" s="846" t="str">
        <f>IF(ISNUMBER(AB23),'Cover Page'!$D$35/1000000*'1 macro-mapping'!AB23/'FX rate'!$C14,"")</f>
        <v/>
      </c>
      <c r="AC75" s="846" t="str">
        <f>IF(ISNUMBER(AC23),'Cover Page'!$D$35/1000000*'1 macro-mapping'!AC23/'FX rate'!$C14,"")</f>
        <v/>
      </c>
      <c r="AD75" s="846" t="str">
        <f>IF(ISNUMBER(AD23),'Cover Page'!$D$35/1000000*'1 macro-mapping'!AD23/'FX rate'!$C14,"")</f>
        <v/>
      </c>
      <c r="AE75" s="846" t="str">
        <f>IF(ISNUMBER(AE23),'Cover Page'!$D$35/1000000*'1 macro-mapping'!AE23/'FX rate'!$C14,"")</f>
        <v/>
      </c>
      <c r="AF75" s="846" t="str">
        <f>IF(ISNUMBER(AF23),'Cover Page'!$D$35/1000000*'1 macro-mapping'!AF23/'FX rate'!$C14,"")</f>
        <v/>
      </c>
      <c r="AG75" s="846" t="str">
        <f>IF(ISNUMBER(AG23),'Cover Page'!$D$35/1000000*'1 macro-mapping'!AG23/'FX rate'!$C14,"")</f>
        <v/>
      </c>
      <c r="AH75" s="846" t="str">
        <f>IF(ISNUMBER(AH23),'Cover Page'!$D$35/1000000*'1 macro-mapping'!AH23/'FX rate'!$C14,"")</f>
        <v/>
      </c>
      <c r="AI75" s="846" t="str">
        <f>IF(ISNUMBER(AI23),'Cover Page'!$D$35/1000000*'1 macro-mapping'!AI23/'FX rate'!$C14,"")</f>
        <v/>
      </c>
      <c r="AJ75" s="846" t="str">
        <f>IF(ISNUMBER(AJ23),'Cover Page'!$D$35/1000000*'1 macro-mapping'!AJ23/'FX rate'!$C14,"")</f>
        <v/>
      </c>
      <c r="AK75" s="846" t="str">
        <f>IF(ISNUMBER(AK23),'Cover Page'!$D$35/1000000*'1 macro-mapping'!AK23/'FX rate'!$C14,"")</f>
        <v/>
      </c>
      <c r="AL75" s="395"/>
      <c r="AM75" s="846" t="str">
        <f>IF(ISNUMBER(AM23),'Cover Page'!$D$35/1000000*'1 macro-mapping'!AM23/'FX rate'!$C14,"")</f>
        <v/>
      </c>
      <c r="AN75" s="847" t="str">
        <f>IF(ISNUMBER(AN23),'Cover Page'!$D$35/1000000*'1 macro-mapping'!AN23/'FX rate'!$C14,"")</f>
        <v/>
      </c>
      <c r="AO75" s="848" t="str">
        <f>IF(ISNUMBER(AO23),'Cover Page'!$D$35/1000000*'1 macro-mapping'!AO23/'FX rate'!$C14,"")</f>
        <v/>
      </c>
      <c r="AP75" s="848" t="str">
        <f>IF(ISNUMBER(AP23),'Cover Page'!$D$35/1000000*'1 macro-mapping'!AP23/'FX rate'!$C14,"")</f>
        <v/>
      </c>
      <c r="AQ75" s="848" t="str">
        <f>IF(ISNUMBER(AQ23),'Cover Page'!$D$35/1000000*'1 macro-mapping'!AQ23/'FX rate'!$C14,"")</f>
        <v/>
      </c>
      <c r="AR75" s="395"/>
      <c r="AS75" s="848" t="str">
        <f>IF(ISNUMBER(AS23),'Cover Page'!$D$35/1000000*'1 macro-mapping'!AS23/'FX rate'!$C14,"")</f>
        <v/>
      </c>
      <c r="AT75" s="848" t="str">
        <f>IF(ISNUMBER(AT23),'Cover Page'!$D$35/1000000*'1 macro-mapping'!AT23/'FX rate'!$C14,"")</f>
        <v/>
      </c>
      <c r="AU75" s="848" t="str">
        <f>IF(ISNUMBER(AU23),'Cover Page'!$D$35/1000000*'1 macro-mapping'!AU23/'FX rate'!$C14,"")</f>
        <v/>
      </c>
      <c r="AV75" s="848" t="str">
        <f>IF(ISNUMBER(AV23),'Cover Page'!$D$35/1000000*'1 macro-mapping'!AV23/'FX rate'!$C14,"")</f>
        <v/>
      </c>
      <c r="AW75" s="848" t="str">
        <f>IF(ISNUMBER(AW23),'Cover Page'!$D$35/1000000*'1 macro-mapping'!AW23/'FX rate'!$C14,"")</f>
        <v/>
      </c>
    </row>
    <row r="76" spans="1:49" ht="14.25" customHeight="1" x14ac:dyDescent="0.3">
      <c r="A76" s="1849"/>
      <c r="B76" s="633">
        <v>2010</v>
      </c>
      <c r="C76" s="634">
        <f>IF(ISNUMBER(C24),'Cover Page'!$D$35/1000000*'1 macro-mapping'!C24/'FX rate'!$C15,"")</f>
        <v>0</v>
      </c>
      <c r="D76" s="637" t="str">
        <f>IF(ISNUMBER(D24),'Cover Page'!$D$35/1000000*'1 macro-mapping'!D24/'FX rate'!$C15,"")</f>
        <v/>
      </c>
      <c r="E76" s="635">
        <f>IF(ISNUMBER(E24),'Cover Page'!$D$35/1000000*'1 macro-mapping'!E24/'FX rate'!$C15,"")</f>
        <v>0</v>
      </c>
      <c r="F76" s="839" t="str">
        <f>IF(ISNUMBER(F24),'Cover Page'!$D$35/1000000*'1 macro-mapping'!F24/'FX rate'!$C15,"")</f>
        <v/>
      </c>
      <c r="G76" s="839" t="str">
        <f>IF(ISNUMBER(G24),'Cover Page'!$D$35/1000000*'1 macro-mapping'!G24/'FX rate'!$C15,"")</f>
        <v/>
      </c>
      <c r="H76" s="840" t="str">
        <f>IF(ISNUMBER(H24),'Cover Page'!$D$35/1000000*'1 macro-mapping'!H24/'FX rate'!$C15,"")</f>
        <v/>
      </c>
      <c r="I76" s="840" t="str">
        <f>IF(ISNUMBER(I24),'Cover Page'!$D$35/1000000*'1 macro-mapping'!I24/'FX rate'!$C15,"")</f>
        <v/>
      </c>
      <c r="J76" s="637" t="str">
        <f>IF(ISNUMBER(J24),'Cover Page'!$D$35/1000000*'1 macro-mapping'!J24/'FX rate'!$C15,"")</f>
        <v/>
      </c>
      <c r="K76" s="839" t="str">
        <f>IF(ISNUMBER(K24),'Cover Page'!$D$35/1000000*'1 macro-mapping'!K24/'FX rate'!$C15,"")</f>
        <v/>
      </c>
      <c r="L76" s="841" t="str">
        <f>IF(ISNUMBER(L24),'Cover Page'!$D$35/1000000*'1 macro-mapping'!L24/'FX rate'!$C15,"")</f>
        <v/>
      </c>
      <c r="M76" s="635">
        <f>IF(ISNUMBER(M24),'Cover Page'!$D$35/1000000*'1 macro-mapping'!M24/'FX rate'!$C15,"")</f>
        <v>0</v>
      </c>
      <c r="N76" s="842" t="str">
        <f>IF(ISNUMBER(N24),'Cover Page'!$D$35/1000000*'1 macro-mapping'!N24/'FX rate'!$C15,"")</f>
        <v/>
      </c>
      <c r="O76" s="839" t="str">
        <f>IF(ISNUMBER(O24),'Cover Page'!$D$35/1000000*'1 macro-mapping'!O24/'FX rate'!$C15,"")</f>
        <v/>
      </c>
      <c r="P76" s="843" t="str">
        <f>IF(ISNUMBER(P24),'Cover Page'!$D$35/1000000*'1 macro-mapping'!P24/'FX rate'!$C15,"")</f>
        <v/>
      </c>
      <c r="Q76" s="637" t="str">
        <f>IF(ISNUMBER(Q24),'Cover Page'!$D$35/1000000*'1 macro-mapping'!Q24/'FX rate'!$C15,"")</f>
        <v/>
      </c>
      <c r="R76" s="844" t="str">
        <f>IF(ISNUMBER(R24),'Cover Page'!$D$35/1000000*'1 macro-mapping'!R24/'FX rate'!$C15,"")</f>
        <v/>
      </c>
      <c r="S76" s="839" t="str">
        <f>IF(ISNUMBER(S24),'Cover Page'!$D$35/1000000*'1 macro-mapping'!S24/'FX rate'!$C15,"")</f>
        <v/>
      </c>
      <c r="T76" s="839" t="str">
        <f>IF(ISNUMBER(T24),'Cover Page'!$D$35/1000000*'1 macro-mapping'!T24/'FX rate'!$C15,"")</f>
        <v/>
      </c>
      <c r="U76" s="845" t="str">
        <f>IF(ISNUMBER(U24),'Cover Page'!$D$35/1000000*'1 macro-mapping'!U24/'FX rate'!$C15,"")</f>
        <v/>
      </c>
      <c r="V76" s="844" t="str">
        <f>IF(ISNUMBER(V24),'Cover Page'!$D$35/1000000*'1 macro-mapping'!V24/'FX rate'!$C15,"")</f>
        <v/>
      </c>
      <c r="W76" s="839" t="str">
        <f>IF(ISNUMBER(W24),'Cover Page'!$D$35/1000000*'1 macro-mapping'!W24/'FX rate'!$C15,"")</f>
        <v/>
      </c>
      <c r="X76" s="839" t="str">
        <f>IF(ISNUMBER(X24),'Cover Page'!$D$35/1000000*'1 macro-mapping'!X24/'FX rate'!$C15,"")</f>
        <v/>
      </c>
      <c r="Y76" s="846" t="str">
        <f>IF(ISNUMBER(Y24),'Cover Page'!$D$35/1000000*'1 macro-mapping'!Y24/'FX rate'!$C15,"")</f>
        <v/>
      </c>
      <c r="Z76" s="846" t="str">
        <f>IF(ISNUMBER(Z24),'Cover Page'!$D$35/1000000*'1 macro-mapping'!Z24/'FX rate'!$C15,"")</f>
        <v/>
      </c>
      <c r="AA76" s="846" t="str">
        <f>IF(ISNUMBER(AA24),'Cover Page'!$D$35/1000000*'1 macro-mapping'!AA24/'FX rate'!$C15,"")</f>
        <v/>
      </c>
      <c r="AB76" s="846" t="str">
        <f>IF(ISNUMBER(AB24),'Cover Page'!$D$35/1000000*'1 macro-mapping'!AB24/'FX rate'!$C15,"")</f>
        <v/>
      </c>
      <c r="AC76" s="846" t="str">
        <f>IF(ISNUMBER(AC24),'Cover Page'!$D$35/1000000*'1 macro-mapping'!AC24/'FX rate'!$C15,"")</f>
        <v/>
      </c>
      <c r="AD76" s="846" t="str">
        <f>IF(ISNUMBER(AD24),'Cover Page'!$D$35/1000000*'1 macro-mapping'!AD24/'FX rate'!$C15,"")</f>
        <v/>
      </c>
      <c r="AE76" s="846" t="str">
        <f>IF(ISNUMBER(AE24),'Cover Page'!$D$35/1000000*'1 macro-mapping'!AE24/'FX rate'!$C15,"")</f>
        <v/>
      </c>
      <c r="AF76" s="846" t="str">
        <f>IF(ISNUMBER(AF24),'Cover Page'!$D$35/1000000*'1 macro-mapping'!AF24/'FX rate'!$C15,"")</f>
        <v/>
      </c>
      <c r="AG76" s="846" t="str">
        <f>IF(ISNUMBER(AG24),'Cover Page'!$D$35/1000000*'1 macro-mapping'!AG24/'FX rate'!$C15,"")</f>
        <v/>
      </c>
      <c r="AH76" s="846" t="str">
        <f>IF(ISNUMBER(AH24),'Cover Page'!$D$35/1000000*'1 macro-mapping'!AH24/'FX rate'!$C15,"")</f>
        <v/>
      </c>
      <c r="AI76" s="846" t="str">
        <f>IF(ISNUMBER(AI24),'Cover Page'!$D$35/1000000*'1 macro-mapping'!AI24/'FX rate'!$C15,"")</f>
        <v/>
      </c>
      <c r="AJ76" s="846" t="str">
        <f>IF(ISNUMBER(AJ24),'Cover Page'!$D$35/1000000*'1 macro-mapping'!AJ24/'FX rate'!$C15,"")</f>
        <v/>
      </c>
      <c r="AK76" s="846" t="str">
        <f>IF(ISNUMBER(AK24),'Cover Page'!$D$35/1000000*'1 macro-mapping'!AK24/'FX rate'!$C15,"")</f>
        <v/>
      </c>
      <c r="AL76" s="395"/>
      <c r="AM76" s="846" t="str">
        <f>IF(ISNUMBER(AM24),'Cover Page'!$D$35/1000000*'1 macro-mapping'!AM24/'FX rate'!$C15,"")</f>
        <v/>
      </c>
      <c r="AN76" s="847" t="str">
        <f>IF(ISNUMBER(AN24),'Cover Page'!$D$35/1000000*'1 macro-mapping'!AN24/'FX rate'!$C15,"")</f>
        <v/>
      </c>
      <c r="AO76" s="848" t="str">
        <f>IF(ISNUMBER(AO24),'Cover Page'!$D$35/1000000*'1 macro-mapping'!AO24/'FX rate'!$C15,"")</f>
        <v/>
      </c>
      <c r="AP76" s="848" t="str">
        <f>IF(ISNUMBER(AP24),'Cover Page'!$D$35/1000000*'1 macro-mapping'!AP24/'FX rate'!$C15,"")</f>
        <v/>
      </c>
      <c r="AQ76" s="848" t="str">
        <f>IF(ISNUMBER(AQ24),'Cover Page'!$D$35/1000000*'1 macro-mapping'!AQ24/'FX rate'!$C15,"")</f>
        <v/>
      </c>
      <c r="AR76" s="395"/>
      <c r="AS76" s="848" t="str">
        <f>IF(ISNUMBER(AS24),'Cover Page'!$D$35/1000000*'1 macro-mapping'!AS24/'FX rate'!$C15,"")</f>
        <v/>
      </c>
      <c r="AT76" s="848" t="str">
        <f>IF(ISNUMBER(AT24),'Cover Page'!$D$35/1000000*'1 macro-mapping'!AT24/'FX rate'!$C15,"")</f>
        <v/>
      </c>
      <c r="AU76" s="848" t="str">
        <f>IF(ISNUMBER(AU24),'Cover Page'!$D$35/1000000*'1 macro-mapping'!AU24/'FX rate'!$C15,"")</f>
        <v/>
      </c>
      <c r="AV76" s="848" t="str">
        <f>IF(ISNUMBER(AV24),'Cover Page'!$D$35/1000000*'1 macro-mapping'!AV24/'FX rate'!$C15,"")</f>
        <v/>
      </c>
      <c r="AW76" s="848" t="str">
        <f>IF(ISNUMBER(AW24),'Cover Page'!$D$35/1000000*'1 macro-mapping'!AW24/'FX rate'!$C15,"")</f>
        <v/>
      </c>
    </row>
    <row r="77" spans="1:49" ht="14.25" customHeight="1" x14ac:dyDescent="0.3">
      <c r="A77" s="1849"/>
      <c r="B77" s="633">
        <v>2011</v>
      </c>
      <c r="C77" s="634">
        <f>IF(ISNUMBER(C25),'Cover Page'!$D$35/1000000*'1 macro-mapping'!C25/'FX rate'!$C16,"")</f>
        <v>0</v>
      </c>
      <c r="D77" s="637" t="str">
        <f>IF(ISNUMBER(D25),'Cover Page'!$D$35/1000000*'1 macro-mapping'!D25/'FX rate'!$C16,"")</f>
        <v/>
      </c>
      <c r="E77" s="635">
        <f>IF(ISNUMBER(E25),'Cover Page'!$D$35/1000000*'1 macro-mapping'!E25/'FX rate'!$C16,"")</f>
        <v>0</v>
      </c>
      <c r="F77" s="839" t="str">
        <f>IF(ISNUMBER(F25),'Cover Page'!$D$35/1000000*'1 macro-mapping'!F25/'FX rate'!$C16,"")</f>
        <v/>
      </c>
      <c r="G77" s="839" t="str">
        <f>IF(ISNUMBER(G25),'Cover Page'!$D$35/1000000*'1 macro-mapping'!G25/'FX rate'!$C16,"")</f>
        <v/>
      </c>
      <c r="H77" s="840" t="str">
        <f>IF(ISNUMBER(H25),'Cover Page'!$D$35/1000000*'1 macro-mapping'!H25/'FX rate'!$C16,"")</f>
        <v/>
      </c>
      <c r="I77" s="840" t="str">
        <f>IF(ISNUMBER(I25),'Cover Page'!$D$35/1000000*'1 macro-mapping'!I25/'FX rate'!$C16,"")</f>
        <v/>
      </c>
      <c r="J77" s="637" t="str">
        <f>IF(ISNUMBER(J25),'Cover Page'!$D$35/1000000*'1 macro-mapping'!J25/'FX rate'!$C16,"")</f>
        <v/>
      </c>
      <c r="K77" s="839" t="str">
        <f>IF(ISNUMBER(K25),'Cover Page'!$D$35/1000000*'1 macro-mapping'!K25/'FX rate'!$C16,"")</f>
        <v/>
      </c>
      <c r="L77" s="841" t="str">
        <f>IF(ISNUMBER(L25),'Cover Page'!$D$35/1000000*'1 macro-mapping'!L25/'FX rate'!$C16,"")</f>
        <v/>
      </c>
      <c r="M77" s="635">
        <f>IF(ISNUMBER(M25),'Cover Page'!$D$35/1000000*'1 macro-mapping'!M25/'FX rate'!$C16,"")</f>
        <v>0</v>
      </c>
      <c r="N77" s="842" t="str">
        <f>IF(ISNUMBER(N25),'Cover Page'!$D$35/1000000*'1 macro-mapping'!N25/'FX rate'!$C16,"")</f>
        <v/>
      </c>
      <c r="O77" s="839" t="str">
        <f>IF(ISNUMBER(O25),'Cover Page'!$D$35/1000000*'1 macro-mapping'!O25/'FX rate'!$C16,"")</f>
        <v/>
      </c>
      <c r="P77" s="843" t="str">
        <f>IF(ISNUMBER(P25),'Cover Page'!$D$35/1000000*'1 macro-mapping'!P25/'FX rate'!$C16,"")</f>
        <v/>
      </c>
      <c r="Q77" s="637" t="str">
        <f>IF(ISNUMBER(Q25),'Cover Page'!$D$35/1000000*'1 macro-mapping'!Q25/'FX rate'!$C16,"")</f>
        <v/>
      </c>
      <c r="R77" s="844" t="str">
        <f>IF(ISNUMBER(R25),'Cover Page'!$D$35/1000000*'1 macro-mapping'!R25/'FX rate'!$C16,"")</f>
        <v/>
      </c>
      <c r="S77" s="839" t="str">
        <f>IF(ISNUMBER(S25),'Cover Page'!$D$35/1000000*'1 macro-mapping'!S25/'FX rate'!$C16,"")</f>
        <v/>
      </c>
      <c r="T77" s="839" t="str">
        <f>IF(ISNUMBER(T25),'Cover Page'!$D$35/1000000*'1 macro-mapping'!T25/'FX rate'!$C16,"")</f>
        <v/>
      </c>
      <c r="U77" s="845" t="str">
        <f>IF(ISNUMBER(U25),'Cover Page'!$D$35/1000000*'1 macro-mapping'!U25/'FX rate'!$C16,"")</f>
        <v/>
      </c>
      <c r="V77" s="844" t="str">
        <f>IF(ISNUMBER(V25),'Cover Page'!$D$35/1000000*'1 macro-mapping'!V25/'FX rate'!$C16,"")</f>
        <v/>
      </c>
      <c r="W77" s="839" t="str">
        <f>IF(ISNUMBER(W25),'Cover Page'!$D$35/1000000*'1 macro-mapping'!W25/'FX rate'!$C16,"")</f>
        <v/>
      </c>
      <c r="X77" s="839" t="str">
        <f>IF(ISNUMBER(X25),'Cover Page'!$D$35/1000000*'1 macro-mapping'!X25/'FX rate'!$C16,"")</f>
        <v/>
      </c>
      <c r="Y77" s="846" t="str">
        <f>IF(ISNUMBER(Y25),'Cover Page'!$D$35/1000000*'1 macro-mapping'!Y25/'FX rate'!$C16,"")</f>
        <v/>
      </c>
      <c r="Z77" s="846" t="str">
        <f>IF(ISNUMBER(Z25),'Cover Page'!$D$35/1000000*'1 macro-mapping'!Z25/'FX rate'!$C16,"")</f>
        <v/>
      </c>
      <c r="AA77" s="846" t="str">
        <f>IF(ISNUMBER(AA25),'Cover Page'!$D$35/1000000*'1 macro-mapping'!AA25/'FX rate'!$C16,"")</f>
        <v/>
      </c>
      <c r="AB77" s="846" t="str">
        <f>IF(ISNUMBER(AB25),'Cover Page'!$D$35/1000000*'1 macro-mapping'!AB25/'FX rate'!$C16,"")</f>
        <v/>
      </c>
      <c r="AC77" s="846" t="str">
        <f>IF(ISNUMBER(AC25),'Cover Page'!$D$35/1000000*'1 macro-mapping'!AC25/'FX rate'!$C16,"")</f>
        <v/>
      </c>
      <c r="AD77" s="846" t="str">
        <f>IF(ISNUMBER(AD25),'Cover Page'!$D$35/1000000*'1 macro-mapping'!AD25/'FX rate'!$C16,"")</f>
        <v/>
      </c>
      <c r="AE77" s="846" t="str">
        <f>IF(ISNUMBER(AE25),'Cover Page'!$D$35/1000000*'1 macro-mapping'!AE25/'FX rate'!$C16,"")</f>
        <v/>
      </c>
      <c r="AF77" s="846" t="str">
        <f>IF(ISNUMBER(AF25),'Cover Page'!$D$35/1000000*'1 macro-mapping'!AF25/'FX rate'!$C16,"")</f>
        <v/>
      </c>
      <c r="AG77" s="846" t="str">
        <f>IF(ISNUMBER(AG25),'Cover Page'!$D$35/1000000*'1 macro-mapping'!AG25/'FX rate'!$C16,"")</f>
        <v/>
      </c>
      <c r="AH77" s="846" t="str">
        <f>IF(ISNUMBER(AH25),'Cover Page'!$D$35/1000000*'1 macro-mapping'!AH25/'FX rate'!$C16,"")</f>
        <v/>
      </c>
      <c r="AI77" s="846" t="str">
        <f>IF(ISNUMBER(AI25),'Cover Page'!$D$35/1000000*'1 macro-mapping'!AI25/'FX rate'!$C16,"")</f>
        <v/>
      </c>
      <c r="AJ77" s="846" t="str">
        <f>IF(ISNUMBER(AJ25),'Cover Page'!$D$35/1000000*'1 macro-mapping'!AJ25/'FX rate'!$C16,"")</f>
        <v/>
      </c>
      <c r="AK77" s="846" t="str">
        <f>IF(ISNUMBER(AK25),'Cover Page'!$D$35/1000000*'1 macro-mapping'!AK25/'FX rate'!$C16,"")</f>
        <v/>
      </c>
      <c r="AL77" s="395"/>
      <c r="AM77" s="846" t="str">
        <f>IF(ISNUMBER(AM25),'Cover Page'!$D$35/1000000*'1 macro-mapping'!AM25/'FX rate'!$C16,"")</f>
        <v/>
      </c>
      <c r="AN77" s="847" t="str">
        <f>IF(ISNUMBER(AN25),'Cover Page'!$D$35/1000000*'1 macro-mapping'!AN25/'FX rate'!$C16,"")</f>
        <v/>
      </c>
      <c r="AO77" s="848" t="str">
        <f>IF(ISNUMBER(AO25),'Cover Page'!$D$35/1000000*'1 macro-mapping'!AO25/'FX rate'!$C16,"")</f>
        <v/>
      </c>
      <c r="AP77" s="848" t="str">
        <f>IF(ISNUMBER(AP25),'Cover Page'!$D$35/1000000*'1 macro-mapping'!AP25/'FX rate'!$C16,"")</f>
        <v/>
      </c>
      <c r="AQ77" s="848" t="str">
        <f>IF(ISNUMBER(AQ25),'Cover Page'!$D$35/1000000*'1 macro-mapping'!AQ25/'FX rate'!$C16,"")</f>
        <v/>
      </c>
      <c r="AR77" s="395"/>
      <c r="AS77" s="848" t="str">
        <f>IF(ISNUMBER(AS25),'Cover Page'!$D$35/1000000*'1 macro-mapping'!AS25/'FX rate'!$C16,"")</f>
        <v/>
      </c>
      <c r="AT77" s="848" t="str">
        <f>IF(ISNUMBER(AT25),'Cover Page'!$D$35/1000000*'1 macro-mapping'!AT25/'FX rate'!$C16,"")</f>
        <v/>
      </c>
      <c r="AU77" s="848" t="str">
        <f>IF(ISNUMBER(AU25),'Cover Page'!$D$35/1000000*'1 macro-mapping'!AU25/'FX rate'!$C16,"")</f>
        <v/>
      </c>
      <c r="AV77" s="848" t="str">
        <f>IF(ISNUMBER(AV25),'Cover Page'!$D$35/1000000*'1 macro-mapping'!AV25/'FX rate'!$C16,"")</f>
        <v/>
      </c>
      <c r="AW77" s="848" t="str">
        <f>IF(ISNUMBER(AW25),'Cover Page'!$D$35/1000000*'1 macro-mapping'!AW25/'FX rate'!$C16,"")</f>
        <v/>
      </c>
    </row>
    <row r="78" spans="1:49" ht="14.25" customHeight="1" x14ac:dyDescent="0.3">
      <c r="A78" s="1849"/>
      <c r="B78" s="633">
        <v>2012</v>
      </c>
      <c r="C78" s="634">
        <f>IF(ISNUMBER(C26),'Cover Page'!$D$35/1000000*'1 macro-mapping'!C26/'FX rate'!$C17,"")</f>
        <v>0</v>
      </c>
      <c r="D78" s="637" t="str">
        <f>IF(ISNUMBER(D26),'Cover Page'!$D$35/1000000*'1 macro-mapping'!D26/'FX rate'!$C17,"")</f>
        <v/>
      </c>
      <c r="E78" s="635">
        <f>IF(ISNUMBER(E26),'Cover Page'!$D$35/1000000*'1 macro-mapping'!E26/'FX rate'!$C17,"")</f>
        <v>0</v>
      </c>
      <c r="F78" s="839" t="str">
        <f>IF(ISNUMBER(F26),'Cover Page'!$D$35/1000000*'1 macro-mapping'!F26/'FX rate'!$C17,"")</f>
        <v/>
      </c>
      <c r="G78" s="839" t="str">
        <f>IF(ISNUMBER(G26),'Cover Page'!$D$35/1000000*'1 macro-mapping'!G26/'FX rate'!$C17,"")</f>
        <v/>
      </c>
      <c r="H78" s="840" t="str">
        <f>IF(ISNUMBER(H26),'Cover Page'!$D$35/1000000*'1 macro-mapping'!H26/'FX rate'!$C17,"")</f>
        <v/>
      </c>
      <c r="I78" s="840" t="str">
        <f>IF(ISNUMBER(I26),'Cover Page'!$D$35/1000000*'1 macro-mapping'!I26/'FX rate'!$C17,"")</f>
        <v/>
      </c>
      <c r="J78" s="637" t="str">
        <f>IF(ISNUMBER(J26),'Cover Page'!$D$35/1000000*'1 macro-mapping'!J26/'FX rate'!$C17,"")</f>
        <v/>
      </c>
      <c r="K78" s="839" t="str">
        <f>IF(ISNUMBER(K26),'Cover Page'!$D$35/1000000*'1 macro-mapping'!K26/'FX rate'!$C17,"")</f>
        <v/>
      </c>
      <c r="L78" s="841" t="str">
        <f>IF(ISNUMBER(L26),'Cover Page'!$D$35/1000000*'1 macro-mapping'!L26/'FX rate'!$C17,"")</f>
        <v/>
      </c>
      <c r="M78" s="635">
        <f>IF(ISNUMBER(M26),'Cover Page'!$D$35/1000000*'1 macro-mapping'!M26/'FX rate'!$C17,"")</f>
        <v>0</v>
      </c>
      <c r="N78" s="842" t="str">
        <f>IF(ISNUMBER(N26),'Cover Page'!$D$35/1000000*'1 macro-mapping'!N26/'FX rate'!$C17,"")</f>
        <v/>
      </c>
      <c r="O78" s="839" t="str">
        <f>IF(ISNUMBER(O26),'Cover Page'!$D$35/1000000*'1 macro-mapping'!O26/'FX rate'!$C17,"")</f>
        <v/>
      </c>
      <c r="P78" s="843" t="str">
        <f>IF(ISNUMBER(P26),'Cover Page'!$D$35/1000000*'1 macro-mapping'!P26/'FX rate'!$C17,"")</f>
        <v/>
      </c>
      <c r="Q78" s="637" t="str">
        <f>IF(ISNUMBER(Q26),'Cover Page'!$D$35/1000000*'1 macro-mapping'!Q26/'FX rate'!$C17,"")</f>
        <v/>
      </c>
      <c r="R78" s="844" t="str">
        <f>IF(ISNUMBER(R26),'Cover Page'!$D$35/1000000*'1 macro-mapping'!R26/'FX rate'!$C17,"")</f>
        <v/>
      </c>
      <c r="S78" s="839" t="str">
        <f>IF(ISNUMBER(S26),'Cover Page'!$D$35/1000000*'1 macro-mapping'!S26/'FX rate'!$C17,"")</f>
        <v/>
      </c>
      <c r="T78" s="839" t="str">
        <f>IF(ISNUMBER(T26),'Cover Page'!$D$35/1000000*'1 macro-mapping'!T26/'FX rate'!$C17,"")</f>
        <v/>
      </c>
      <c r="U78" s="845" t="str">
        <f>IF(ISNUMBER(U26),'Cover Page'!$D$35/1000000*'1 macro-mapping'!U26/'FX rate'!$C17,"")</f>
        <v/>
      </c>
      <c r="V78" s="844" t="str">
        <f>IF(ISNUMBER(V26),'Cover Page'!$D$35/1000000*'1 macro-mapping'!V26/'FX rate'!$C17,"")</f>
        <v/>
      </c>
      <c r="W78" s="839" t="str">
        <f>IF(ISNUMBER(W26),'Cover Page'!$D$35/1000000*'1 macro-mapping'!W26/'FX rate'!$C17,"")</f>
        <v/>
      </c>
      <c r="X78" s="839" t="str">
        <f>IF(ISNUMBER(X26),'Cover Page'!$D$35/1000000*'1 macro-mapping'!X26/'FX rate'!$C17,"")</f>
        <v/>
      </c>
      <c r="Y78" s="846" t="str">
        <f>IF(ISNUMBER(Y26),'Cover Page'!$D$35/1000000*'1 macro-mapping'!Y26/'FX rate'!$C17,"")</f>
        <v/>
      </c>
      <c r="Z78" s="846" t="str">
        <f>IF(ISNUMBER(Z26),'Cover Page'!$D$35/1000000*'1 macro-mapping'!Z26/'FX rate'!$C17,"")</f>
        <v/>
      </c>
      <c r="AA78" s="846" t="str">
        <f>IF(ISNUMBER(AA26),'Cover Page'!$D$35/1000000*'1 macro-mapping'!AA26/'FX rate'!$C17,"")</f>
        <v/>
      </c>
      <c r="AB78" s="846" t="str">
        <f>IF(ISNUMBER(AB26),'Cover Page'!$D$35/1000000*'1 macro-mapping'!AB26/'FX rate'!$C17,"")</f>
        <v/>
      </c>
      <c r="AC78" s="846" t="str">
        <f>IF(ISNUMBER(AC26),'Cover Page'!$D$35/1000000*'1 macro-mapping'!AC26/'FX rate'!$C17,"")</f>
        <v/>
      </c>
      <c r="AD78" s="846" t="str">
        <f>IF(ISNUMBER(AD26),'Cover Page'!$D$35/1000000*'1 macro-mapping'!AD26/'FX rate'!$C17,"")</f>
        <v/>
      </c>
      <c r="AE78" s="846" t="str">
        <f>IF(ISNUMBER(AE26),'Cover Page'!$D$35/1000000*'1 macro-mapping'!AE26/'FX rate'!$C17,"")</f>
        <v/>
      </c>
      <c r="AF78" s="846" t="str">
        <f>IF(ISNUMBER(AF26),'Cover Page'!$D$35/1000000*'1 macro-mapping'!AF26/'FX rate'!$C17,"")</f>
        <v/>
      </c>
      <c r="AG78" s="846" t="str">
        <f>IF(ISNUMBER(AG26),'Cover Page'!$D$35/1000000*'1 macro-mapping'!AG26/'FX rate'!$C17,"")</f>
        <v/>
      </c>
      <c r="AH78" s="846" t="str">
        <f>IF(ISNUMBER(AH26),'Cover Page'!$D$35/1000000*'1 macro-mapping'!AH26/'FX rate'!$C17,"")</f>
        <v/>
      </c>
      <c r="AI78" s="846" t="str">
        <f>IF(ISNUMBER(AI26),'Cover Page'!$D$35/1000000*'1 macro-mapping'!AI26/'FX rate'!$C17,"")</f>
        <v/>
      </c>
      <c r="AJ78" s="846" t="str">
        <f>IF(ISNUMBER(AJ26),'Cover Page'!$D$35/1000000*'1 macro-mapping'!AJ26/'FX rate'!$C17,"")</f>
        <v/>
      </c>
      <c r="AK78" s="846" t="str">
        <f>IF(ISNUMBER(AK26),'Cover Page'!$D$35/1000000*'1 macro-mapping'!AK26/'FX rate'!$C17,"")</f>
        <v/>
      </c>
      <c r="AL78" s="395"/>
      <c r="AM78" s="846" t="str">
        <f>IF(ISNUMBER(AM26),'Cover Page'!$D$35/1000000*'1 macro-mapping'!AM26/'FX rate'!$C17,"")</f>
        <v/>
      </c>
      <c r="AN78" s="847" t="str">
        <f>IF(ISNUMBER(AN26),'Cover Page'!$D$35/1000000*'1 macro-mapping'!AN26/'FX rate'!$C17,"")</f>
        <v/>
      </c>
      <c r="AO78" s="848" t="str">
        <f>IF(ISNUMBER(AO26),'Cover Page'!$D$35/1000000*'1 macro-mapping'!AO26/'FX rate'!$C17,"")</f>
        <v/>
      </c>
      <c r="AP78" s="848" t="str">
        <f>IF(ISNUMBER(AP26),'Cover Page'!$D$35/1000000*'1 macro-mapping'!AP26/'FX rate'!$C17,"")</f>
        <v/>
      </c>
      <c r="AQ78" s="848" t="str">
        <f>IF(ISNUMBER(AQ26),'Cover Page'!$D$35/1000000*'1 macro-mapping'!AQ26/'FX rate'!$C17,"")</f>
        <v/>
      </c>
      <c r="AR78" s="395"/>
      <c r="AS78" s="848" t="str">
        <f>IF(ISNUMBER(AS26),'Cover Page'!$D$35/1000000*'1 macro-mapping'!AS26/'FX rate'!$C17,"")</f>
        <v/>
      </c>
      <c r="AT78" s="848" t="str">
        <f>IF(ISNUMBER(AT26),'Cover Page'!$D$35/1000000*'1 macro-mapping'!AT26/'FX rate'!$C17,"")</f>
        <v/>
      </c>
      <c r="AU78" s="848" t="str">
        <f>IF(ISNUMBER(AU26),'Cover Page'!$D$35/1000000*'1 macro-mapping'!AU26/'FX rate'!$C17,"")</f>
        <v/>
      </c>
      <c r="AV78" s="848" t="str">
        <f>IF(ISNUMBER(AV26),'Cover Page'!$D$35/1000000*'1 macro-mapping'!AV26/'FX rate'!$C17,"")</f>
        <v/>
      </c>
      <c r="AW78" s="848" t="str">
        <f>IF(ISNUMBER(AW26),'Cover Page'!$D$35/1000000*'1 macro-mapping'!AW26/'FX rate'!$C17,"")</f>
        <v/>
      </c>
    </row>
    <row r="79" spans="1:49" ht="14.25" customHeight="1" x14ac:dyDescent="0.3">
      <c r="A79" s="1849"/>
      <c r="B79" s="633">
        <v>2013</v>
      </c>
      <c r="C79" s="634">
        <f>IF(ISNUMBER(C27),'Cover Page'!$D$35/1000000*'1 macro-mapping'!C27/'FX rate'!$C18,"")</f>
        <v>0</v>
      </c>
      <c r="D79" s="637" t="str">
        <f>IF(ISNUMBER(D27),'Cover Page'!$D$35/1000000*'1 macro-mapping'!D27/'FX rate'!$C18,"")</f>
        <v/>
      </c>
      <c r="E79" s="635">
        <f>IF(ISNUMBER(E27),'Cover Page'!$D$35/1000000*'1 macro-mapping'!E27/'FX rate'!$C18,"")</f>
        <v>0</v>
      </c>
      <c r="F79" s="839" t="str">
        <f>IF(ISNUMBER(F27),'Cover Page'!$D$35/1000000*'1 macro-mapping'!F27/'FX rate'!$C18,"")</f>
        <v/>
      </c>
      <c r="G79" s="839" t="str">
        <f>IF(ISNUMBER(G27),'Cover Page'!$D$35/1000000*'1 macro-mapping'!G27/'FX rate'!$C18,"")</f>
        <v/>
      </c>
      <c r="H79" s="840" t="str">
        <f>IF(ISNUMBER(H27),'Cover Page'!$D$35/1000000*'1 macro-mapping'!H27/'FX rate'!$C18,"")</f>
        <v/>
      </c>
      <c r="I79" s="840" t="str">
        <f>IF(ISNUMBER(I27),'Cover Page'!$D$35/1000000*'1 macro-mapping'!I27/'FX rate'!$C18,"")</f>
        <v/>
      </c>
      <c r="J79" s="637" t="str">
        <f>IF(ISNUMBER(J27),'Cover Page'!$D$35/1000000*'1 macro-mapping'!J27/'FX rate'!$C18,"")</f>
        <v/>
      </c>
      <c r="K79" s="839" t="str">
        <f>IF(ISNUMBER(K27),'Cover Page'!$D$35/1000000*'1 macro-mapping'!K27/'FX rate'!$C18,"")</f>
        <v/>
      </c>
      <c r="L79" s="841" t="str">
        <f>IF(ISNUMBER(L27),'Cover Page'!$D$35/1000000*'1 macro-mapping'!L27/'FX rate'!$C18,"")</f>
        <v/>
      </c>
      <c r="M79" s="635">
        <f>IF(ISNUMBER(M27),'Cover Page'!$D$35/1000000*'1 macro-mapping'!M27/'FX rate'!$C18,"")</f>
        <v>0</v>
      </c>
      <c r="N79" s="842" t="str">
        <f>IF(ISNUMBER(N27),'Cover Page'!$D$35/1000000*'1 macro-mapping'!N27/'FX rate'!$C18,"")</f>
        <v/>
      </c>
      <c r="O79" s="839" t="str">
        <f>IF(ISNUMBER(O27),'Cover Page'!$D$35/1000000*'1 macro-mapping'!O27/'FX rate'!$C18,"")</f>
        <v/>
      </c>
      <c r="P79" s="843" t="str">
        <f>IF(ISNUMBER(P27),'Cover Page'!$D$35/1000000*'1 macro-mapping'!P27/'FX rate'!$C18,"")</f>
        <v/>
      </c>
      <c r="Q79" s="637" t="str">
        <f>IF(ISNUMBER(Q27),'Cover Page'!$D$35/1000000*'1 macro-mapping'!Q27/'FX rate'!$C18,"")</f>
        <v/>
      </c>
      <c r="R79" s="844" t="str">
        <f>IF(ISNUMBER(R27),'Cover Page'!$D$35/1000000*'1 macro-mapping'!R27/'FX rate'!$C18,"")</f>
        <v/>
      </c>
      <c r="S79" s="839" t="str">
        <f>IF(ISNUMBER(S27),'Cover Page'!$D$35/1000000*'1 macro-mapping'!S27/'FX rate'!$C18,"")</f>
        <v/>
      </c>
      <c r="T79" s="839" t="str">
        <f>IF(ISNUMBER(T27),'Cover Page'!$D$35/1000000*'1 macro-mapping'!T27/'FX rate'!$C18,"")</f>
        <v/>
      </c>
      <c r="U79" s="845" t="str">
        <f>IF(ISNUMBER(U27),'Cover Page'!$D$35/1000000*'1 macro-mapping'!U27/'FX rate'!$C18,"")</f>
        <v/>
      </c>
      <c r="V79" s="844" t="str">
        <f>IF(ISNUMBER(V27),'Cover Page'!$D$35/1000000*'1 macro-mapping'!V27/'FX rate'!$C18,"")</f>
        <v/>
      </c>
      <c r="W79" s="839" t="str">
        <f>IF(ISNUMBER(W27),'Cover Page'!$D$35/1000000*'1 macro-mapping'!W27/'FX rate'!$C18,"")</f>
        <v/>
      </c>
      <c r="X79" s="839" t="str">
        <f>IF(ISNUMBER(X27),'Cover Page'!$D$35/1000000*'1 macro-mapping'!X27/'FX rate'!$C18,"")</f>
        <v/>
      </c>
      <c r="Y79" s="846" t="str">
        <f>IF(ISNUMBER(Y27),'Cover Page'!$D$35/1000000*'1 macro-mapping'!Y27/'FX rate'!$C18,"")</f>
        <v/>
      </c>
      <c r="Z79" s="846" t="str">
        <f>IF(ISNUMBER(Z27),'Cover Page'!$D$35/1000000*'1 macro-mapping'!Z27/'FX rate'!$C18,"")</f>
        <v/>
      </c>
      <c r="AA79" s="846" t="str">
        <f>IF(ISNUMBER(AA27),'Cover Page'!$D$35/1000000*'1 macro-mapping'!AA27/'FX rate'!$C18,"")</f>
        <v/>
      </c>
      <c r="AB79" s="846" t="str">
        <f>IF(ISNUMBER(AB27),'Cover Page'!$D$35/1000000*'1 macro-mapping'!AB27/'FX rate'!$C18,"")</f>
        <v/>
      </c>
      <c r="AC79" s="846" t="str">
        <f>IF(ISNUMBER(AC27),'Cover Page'!$D$35/1000000*'1 macro-mapping'!AC27/'FX rate'!$C18,"")</f>
        <v/>
      </c>
      <c r="AD79" s="846" t="str">
        <f>IF(ISNUMBER(AD27),'Cover Page'!$D$35/1000000*'1 macro-mapping'!AD27/'FX rate'!$C18,"")</f>
        <v/>
      </c>
      <c r="AE79" s="846" t="str">
        <f>IF(ISNUMBER(AE27),'Cover Page'!$D$35/1000000*'1 macro-mapping'!AE27/'FX rate'!$C18,"")</f>
        <v/>
      </c>
      <c r="AF79" s="846" t="str">
        <f>IF(ISNUMBER(AF27),'Cover Page'!$D$35/1000000*'1 macro-mapping'!AF27/'FX rate'!$C18,"")</f>
        <v/>
      </c>
      <c r="AG79" s="846" t="str">
        <f>IF(ISNUMBER(AG27),'Cover Page'!$D$35/1000000*'1 macro-mapping'!AG27/'FX rate'!$C18,"")</f>
        <v/>
      </c>
      <c r="AH79" s="846" t="str">
        <f>IF(ISNUMBER(AH27),'Cover Page'!$D$35/1000000*'1 macro-mapping'!AH27/'FX rate'!$C18,"")</f>
        <v/>
      </c>
      <c r="AI79" s="846" t="str">
        <f>IF(ISNUMBER(AI27),'Cover Page'!$D$35/1000000*'1 macro-mapping'!AI27/'FX rate'!$C18,"")</f>
        <v/>
      </c>
      <c r="AJ79" s="846" t="str">
        <f>IF(ISNUMBER(AJ27),'Cover Page'!$D$35/1000000*'1 macro-mapping'!AJ27/'FX rate'!$C18,"")</f>
        <v/>
      </c>
      <c r="AK79" s="846" t="str">
        <f>IF(ISNUMBER(AK27),'Cover Page'!$D$35/1000000*'1 macro-mapping'!AK27/'FX rate'!$C18,"")</f>
        <v/>
      </c>
      <c r="AL79" s="395"/>
      <c r="AM79" s="846" t="str">
        <f>IF(ISNUMBER(AM27),'Cover Page'!$D$35/1000000*'1 macro-mapping'!AM27/'FX rate'!$C18,"")</f>
        <v/>
      </c>
      <c r="AN79" s="847" t="str">
        <f>IF(ISNUMBER(AN27),'Cover Page'!$D$35/1000000*'1 macro-mapping'!AN27/'FX rate'!$C18,"")</f>
        <v/>
      </c>
      <c r="AO79" s="848" t="str">
        <f>IF(ISNUMBER(AO27),'Cover Page'!$D$35/1000000*'1 macro-mapping'!AO27/'FX rate'!$C18,"")</f>
        <v/>
      </c>
      <c r="AP79" s="848" t="str">
        <f>IF(ISNUMBER(AP27),'Cover Page'!$D$35/1000000*'1 macro-mapping'!AP27/'FX rate'!$C18,"")</f>
        <v/>
      </c>
      <c r="AQ79" s="848" t="str">
        <f>IF(ISNUMBER(AQ27),'Cover Page'!$D$35/1000000*'1 macro-mapping'!AQ27/'FX rate'!$C18,"")</f>
        <v/>
      </c>
      <c r="AR79" s="395"/>
      <c r="AS79" s="848" t="str">
        <f>IF(ISNUMBER(AS27),'Cover Page'!$D$35/1000000*'1 macro-mapping'!AS27/'FX rate'!$C18,"")</f>
        <v/>
      </c>
      <c r="AT79" s="848" t="str">
        <f>IF(ISNUMBER(AT27),'Cover Page'!$D$35/1000000*'1 macro-mapping'!AT27/'FX rate'!$C18,"")</f>
        <v/>
      </c>
      <c r="AU79" s="848" t="str">
        <f>IF(ISNUMBER(AU27),'Cover Page'!$D$35/1000000*'1 macro-mapping'!AU27/'FX rate'!$C18,"")</f>
        <v/>
      </c>
      <c r="AV79" s="848" t="str">
        <f>IF(ISNUMBER(AV27),'Cover Page'!$D$35/1000000*'1 macro-mapping'!AV27/'FX rate'!$C18,"")</f>
        <v/>
      </c>
      <c r="AW79" s="848" t="str">
        <f>IF(ISNUMBER(AW27),'Cover Page'!$D$35/1000000*'1 macro-mapping'!AW27/'FX rate'!$C18,"")</f>
        <v/>
      </c>
    </row>
    <row r="80" spans="1:49" ht="14.25" customHeight="1" x14ac:dyDescent="0.3">
      <c r="A80" s="1849"/>
      <c r="B80" s="636">
        <v>2014</v>
      </c>
      <c r="C80" s="634">
        <f>IF(ISNUMBER(C28),'Cover Page'!$D$35/1000000*'1 macro-mapping'!C28/'FX rate'!$C19,"")</f>
        <v>0</v>
      </c>
      <c r="D80" s="849" t="str">
        <f>IF(ISNUMBER(D28),'Cover Page'!$D$35/1000000*'1 macro-mapping'!D28/'FX rate'!$C19,"")</f>
        <v/>
      </c>
      <c r="E80" s="635">
        <f>IF(ISNUMBER(E28),'Cover Page'!$D$35/1000000*'1 macro-mapping'!E28/'FX rate'!$C19,"")</f>
        <v>0</v>
      </c>
      <c r="F80" s="850" t="str">
        <f>IF(ISNUMBER(F28),'Cover Page'!$D$35/1000000*'1 macro-mapping'!F28/'FX rate'!$C19,"")</f>
        <v/>
      </c>
      <c r="G80" s="850" t="str">
        <f>IF(ISNUMBER(G28),'Cover Page'!$D$35/1000000*'1 macro-mapping'!G28/'FX rate'!$C19,"")</f>
        <v/>
      </c>
      <c r="H80" s="851" t="str">
        <f>IF(ISNUMBER(H28),'Cover Page'!$D$35/1000000*'1 macro-mapping'!H28/'FX rate'!$C19,"")</f>
        <v/>
      </c>
      <c r="I80" s="851" t="str">
        <f>IF(ISNUMBER(I28),'Cover Page'!$D$35/1000000*'1 macro-mapping'!I28/'FX rate'!$C19,"")</f>
        <v/>
      </c>
      <c r="J80" s="849" t="str">
        <f>IF(ISNUMBER(J28),'Cover Page'!$D$35/1000000*'1 macro-mapping'!J28/'FX rate'!$C19,"")</f>
        <v/>
      </c>
      <c r="K80" s="850" t="str">
        <f>IF(ISNUMBER(K28),'Cover Page'!$D$35/1000000*'1 macro-mapping'!K28/'FX rate'!$C19,"")</f>
        <v/>
      </c>
      <c r="L80" s="852" t="str">
        <f>IF(ISNUMBER(L28),'Cover Page'!$D$35/1000000*'1 macro-mapping'!L28/'FX rate'!$C19,"")</f>
        <v/>
      </c>
      <c r="M80" s="635">
        <f>IF(ISNUMBER(M28),'Cover Page'!$D$35/1000000*'1 macro-mapping'!M28/'FX rate'!$C19,"")</f>
        <v>0</v>
      </c>
      <c r="N80" s="842" t="str">
        <f>IF(ISNUMBER(N28),'Cover Page'!$D$35/1000000*'1 macro-mapping'!N28/'FX rate'!$C19,"")</f>
        <v/>
      </c>
      <c r="O80" s="850" t="str">
        <f>IF(ISNUMBER(O28),'Cover Page'!$D$35/1000000*'1 macro-mapping'!O28/'FX rate'!$C19,"")</f>
        <v/>
      </c>
      <c r="P80" s="853" t="str">
        <f>IF(ISNUMBER(P28),'Cover Page'!$D$35/1000000*'1 macro-mapping'!P28/'FX rate'!$C19,"")</f>
        <v/>
      </c>
      <c r="Q80" s="849" t="str">
        <f>IF(ISNUMBER(Q28),'Cover Page'!$D$35/1000000*'1 macro-mapping'!Q28/'FX rate'!$C19,"")</f>
        <v/>
      </c>
      <c r="R80" s="854" t="str">
        <f>IF(ISNUMBER(R28),'Cover Page'!$D$35/1000000*'1 macro-mapping'!R28/'FX rate'!$C19,"")</f>
        <v/>
      </c>
      <c r="S80" s="850" t="str">
        <f>IF(ISNUMBER(S28),'Cover Page'!$D$35/1000000*'1 macro-mapping'!S28/'FX rate'!$C19,"")</f>
        <v/>
      </c>
      <c r="T80" s="850" t="str">
        <f>IF(ISNUMBER(T28),'Cover Page'!$D$35/1000000*'1 macro-mapping'!T28/'FX rate'!$C19,"")</f>
        <v/>
      </c>
      <c r="U80" s="855" t="str">
        <f>IF(ISNUMBER(U28),'Cover Page'!$D$35/1000000*'1 macro-mapping'!U28/'FX rate'!$C19,"")</f>
        <v/>
      </c>
      <c r="V80" s="854" t="str">
        <f>IF(ISNUMBER(V28),'Cover Page'!$D$35/1000000*'1 macro-mapping'!V28/'FX rate'!$C19,"")</f>
        <v/>
      </c>
      <c r="W80" s="850" t="str">
        <f>IF(ISNUMBER(W28),'Cover Page'!$D$35/1000000*'1 macro-mapping'!W28/'FX rate'!$C19,"")</f>
        <v/>
      </c>
      <c r="X80" s="850" t="str">
        <f>IF(ISNUMBER(X28),'Cover Page'!$D$35/1000000*'1 macro-mapping'!X28/'FX rate'!$C19,"")</f>
        <v/>
      </c>
      <c r="Y80" s="856" t="str">
        <f>IF(ISNUMBER(Y28),'Cover Page'!$D$35/1000000*'1 macro-mapping'!Y28/'FX rate'!$C19,"")</f>
        <v/>
      </c>
      <c r="Z80" s="856" t="str">
        <f>IF(ISNUMBER(Z28),'Cover Page'!$D$35/1000000*'1 macro-mapping'!Z28/'FX rate'!$C19,"")</f>
        <v/>
      </c>
      <c r="AA80" s="856" t="str">
        <f>IF(ISNUMBER(AA28),'Cover Page'!$D$35/1000000*'1 macro-mapping'!AA28/'FX rate'!$C19,"")</f>
        <v/>
      </c>
      <c r="AB80" s="856" t="str">
        <f>IF(ISNUMBER(AB28),'Cover Page'!$D$35/1000000*'1 macro-mapping'!AB28/'FX rate'!$C19,"")</f>
        <v/>
      </c>
      <c r="AC80" s="856" t="str">
        <f>IF(ISNUMBER(AC28),'Cover Page'!$D$35/1000000*'1 macro-mapping'!AC28/'FX rate'!$C19,"")</f>
        <v/>
      </c>
      <c r="AD80" s="856" t="str">
        <f>IF(ISNUMBER(AD28),'Cover Page'!$D$35/1000000*'1 macro-mapping'!AD28/'FX rate'!$C19,"")</f>
        <v/>
      </c>
      <c r="AE80" s="856" t="str">
        <f>IF(ISNUMBER(AE28),'Cover Page'!$D$35/1000000*'1 macro-mapping'!AE28/'FX rate'!$C19,"")</f>
        <v/>
      </c>
      <c r="AF80" s="856" t="str">
        <f>IF(ISNUMBER(AF28),'Cover Page'!$D$35/1000000*'1 macro-mapping'!AF28/'FX rate'!$C19,"")</f>
        <v/>
      </c>
      <c r="AG80" s="856" t="str">
        <f>IF(ISNUMBER(AG28),'Cover Page'!$D$35/1000000*'1 macro-mapping'!AG28/'FX rate'!$C19,"")</f>
        <v/>
      </c>
      <c r="AH80" s="856" t="str">
        <f>IF(ISNUMBER(AH28),'Cover Page'!$D$35/1000000*'1 macro-mapping'!AH28/'FX rate'!$C19,"")</f>
        <v/>
      </c>
      <c r="AI80" s="856" t="str">
        <f>IF(ISNUMBER(AI28),'Cover Page'!$D$35/1000000*'1 macro-mapping'!AI28/'FX rate'!$C19,"")</f>
        <v/>
      </c>
      <c r="AJ80" s="856" t="str">
        <f>IF(ISNUMBER(AJ28),'Cover Page'!$D$35/1000000*'1 macro-mapping'!AJ28/'FX rate'!$C19,"")</f>
        <v/>
      </c>
      <c r="AK80" s="856" t="str">
        <f>IF(ISNUMBER(AK28),'Cover Page'!$D$35/1000000*'1 macro-mapping'!AK28/'FX rate'!$C19,"")</f>
        <v/>
      </c>
      <c r="AL80" s="395"/>
      <c r="AM80" s="856" t="str">
        <f>IF(ISNUMBER(AM28),'Cover Page'!$D$35/1000000*'1 macro-mapping'!AM28/'FX rate'!$C19,"")</f>
        <v/>
      </c>
      <c r="AN80" s="847" t="str">
        <f>IF(ISNUMBER(AN28),'Cover Page'!$D$35/1000000*'1 macro-mapping'!AN28/'FX rate'!$C19,"")</f>
        <v/>
      </c>
      <c r="AO80" s="848" t="str">
        <f>IF(ISNUMBER(AO28),'Cover Page'!$D$35/1000000*'1 macro-mapping'!AO28/'FX rate'!$C19,"")</f>
        <v/>
      </c>
      <c r="AP80" s="848" t="str">
        <f>IF(ISNUMBER(AP28),'Cover Page'!$D$35/1000000*'1 macro-mapping'!AP28/'FX rate'!$C19,"")</f>
        <v/>
      </c>
      <c r="AQ80" s="848" t="str">
        <f>IF(ISNUMBER(AQ28),'Cover Page'!$D$35/1000000*'1 macro-mapping'!AQ28/'FX rate'!$C19,"")</f>
        <v/>
      </c>
      <c r="AR80" s="395"/>
      <c r="AS80" s="848" t="str">
        <f>IF(ISNUMBER(AS28),'Cover Page'!$D$35/1000000*'1 macro-mapping'!AS28/'FX rate'!$C19,"")</f>
        <v/>
      </c>
      <c r="AT80" s="848" t="str">
        <f>IF(ISNUMBER(AT28),'Cover Page'!$D$35/1000000*'1 macro-mapping'!AT28/'FX rate'!$C19,"")</f>
        <v/>
      </c>
      <c r="AU80" s="848" t="str">
        <f>IF(ISNUMBER(AU28),'Cover Page'!$D$35/1000000*'1 macro-mapping'!AU28/'FX rate'!$C19,"")</f>
        <v/>
      </c>
      <c r="AV80" s="848" t="str">
        <f>IF(ISNUMBER(AV28),'Cover Page'!$D$35/1000000*'1 macro-mapping'!AV28/'FX rate'!$C19,"")</f>
        <v/>
      </c>
      <c r="AW80" s="848" t="str">
        <f>IF(ISNUMBER(AW28),'Cover Page'!$D$35/1000000*'1 macro-mapping'!AW28/'FX rate'!$C19,"")</f>
        <v/>
      </c>
    </row>
    <row r="81" spans="1:49" ht="14.25" customHeight="1" x14ac:dyDescent="0.3">
      <c r="A81" s="1849"/>
      <c r="B81" s="633">
        <v>2015</v>
      </c>
      <c r="C81" s="634">
        <f>IF(ISNUMBER(C29),'Cover Page'!$D$35/1000000*'1 macro-mapping'!C29/'FX rate'!$C20,"")</f>
        <v>0</v>
      </c>
      <c r="D81" s="637" t="str">
        <f>IF(ISNUMBER(D29),'Cover Page'!$D$35/1000000*'1 macro-mapping'!D29/'FX rate'!$C20,"")</f>
        <v/>
      </c>
      <c r="E81" s="635">
        <f>IF(ISNUMBER(E29),'Cover Page'!$D$35/1000000*'1 macro-mapping'!E29/'FX rate'!$C20,"")</f>
        <v>0</v>
      </c>
      <c r="F81" s="839" t="str">
        <f>IF(ISNUMBER(F29),'Cover Page'!$D$35/1000000*'1 macro-mapping'!F29/'FX rate'!$C20,"")</f>
        <v/>
      </c>
      <c r="G81" s="839" t="str">
        <f>IF(ISNUMBER(G29),'Cover Page'!$D$35/1000000*'1 macro-mapping'!G29/'FX rate'!$C20,"")</f>
        <v/>
      </c>
      <c r="H81" s="840" t="str">
        <f>IF(ISNUMBER(H29),'Cover Page'!$D$35/1000000*'1 macro-mapping'!H29/'FX rate'!$C20,"")</f>
        <v/>
      </c>
      <c r="I81" s="840" t="str">
        <f>IF(ISNUMBER(I29),'Cover Page'!$D$35/1000000*'1 macro-mapping'!I29/'FX rate'!$C20,"")</f>
        <v/>
      </c>
      <c r="J81" s="637" t="str">
        <f>IF(ISNUMBER(J29),'Cover Page'!$D$35/1000000*'1 macro-mapping'!J29/'FX rate'!$C20,"")</f>
        <v/>
      </c>
      <c r="K81" s="839" t="str">
        <f>IF(ISNUMBER(K29),'Cover Page'!$D$35/1000000*'1 macro-mapping'!K29/'FX rate'!$C20,"")</f>
        <v/>
      </c>
      <c r="L81" s="841" t="str">
        <f>IF(ISNUMBER(L29),'Cover Page'!$D$35/1000000*'1 macro-mapping'!L29/'FX rate'!$C20,"")</f>
        <v/>
      </c>
      <c r="M81" s="635">
        <f>IF(ISNUMBER(M29),'Cover Page'!$D$35/1000000*'1 macro-mapping'!M29/'FX rate'!$C20,"")</f>
        <v>0</v>
      </c>
      <c r="N81" s="844" t="str">
        <f>IF(ISNUMBER(N29),'Cover Page'!$D$35/1000000*'1 macro-mapping'!N29/'FX rate'!$C20,"")</f>
        <v/>
      </c>
      <c r="O81" s="839" t="str">
        <f>IF(ISNUMBER(O29),'Cover Page'!$D$35/1000000*'1 macro-mapping'!O29/'FX rate'!$C20,"")</f>
        <v/>
      </c>
      <c r="P81" s="843" t="str">
        <f>IF(ISNUMBER(P29),'Cover Page'!$D$35/1000000*'1 macro-mapping'!P29/'FX rate'!$C20,"")</f>
        <v/>
      </c>
      <c r="Q81" s="637" t="str">
        <f>IF(ISNUMBER(Q29),'Cover Page'!$D$35/1000000*'1 macro-mapping'!Q29/'FX rate'!$C20,"")</f>
        <v/>
      </c>
      <c r="R81" s="844" t="str">
        <f>IF(ISNUMBER(R29),'Cover Page'!$D$35/1000000*'1 macro-mapping'!R29/'FX rate'!$C20,"")</f>
        <v/>
      </c>
      <c r="S81" s="839" t="str">
        <f>IF(ISNUMBER(S29),'Cover Page'!$D$35/1000000*'1 macro-mapping'!S29/'FX rate'!$C20,"")</f>
        <v/>
      </c>
      <c r="T81" s="839" t="str">
        <f>IF(ISNUMBER(T29),'Cover Page'!$D$35/1000000*'1 macro-mapping'!T29/'FX rate'!$C20,"")</f>
        <v/>
      </c>
      <c r="U81" s="845" t="str">
        <f>IF(ISNUMBER(U29),'Cover Page'!$D$35/1000000*'1 macro-mapping'!U29/'FX rate'!$C20,"")</f>
        <v/>
      </c>
      <c r="V81" s="844" t="str">
        <f>IF(ISNUMBER(V29),'Cover Page'!$D$35/1000000*'1 macro-mapping'!V29/'FX rate'!$C20,"")</f>
        <v/>
      </c>
      <c r="W81" s="839" t="str">
        <f>IF(ISNUMBER(W29),'Cover Page'!$D$35/1000000*'1 macro-mapping'!W29/'FX rate'!$C20,"")</f>
        <v/>
      </c>
      <c r="X81" s="839" t="str">
        <f>IF(ISNUMBER(X29),'Cover Page'!$D$35/1000000*'1 macro-mapping'!X29/'FX rate'!$C20,"")</f>
        <v/>
      </c>
      <c r="Y81" s="846" t="str">
        <f>IF(ISNUMBER(Y29),'Cover Page'!$D$35/1000000*'1 macro-mapping'!Y29/'FX rate'!$C20,"")</f>
        <v/>
      </c>
      <c r="Z81" s="846" t="str">
        <f>IF(ISNUMBER(Z29),'Cover Page'!$D$35/1000000*'1 macro-mapping'!Z29/'FX rate'!$C20,"")</f>
        <v/>
      </c>
      <c r="AA81" s="846" t="str">
        <f>IF(ISNUMBER(AA29),'Cover Page'!$D$35/1000000*'1 macro-mapping'!AA29/'FX rate'!$C20,"")</f>
        <v/>
      </c>
      <c r="AB81" s="846" t="str">
        <f>IF(ISNUMBER(AB29),'Cover Page'!$D$35/1000000*'1 macro-mapping'!AB29/'FX rate'!$C20,"")</f>
        <v/>
      </c>
      <c r="AC81" s="846" t="str">
        <f>IF(ISNUMBER(AC29),'Cover Page'!$D$35/1000000*'1 macro-mapping'!AC29/'FX rate'!$C20,"")</f>
        <v/>
      </c>
      <c r="AD81" s="846" t="str">
        <f>IF(ISNUMBER(AD29),'Cover Page'!$D$35/1000000*'1 macro-mapping'!AD29/'FX rate'!$C20,"")</f>
        <v/>
      </c>
      <c r="AE81" s="846" t="str">
        <f>IF(ISNUMBER(AE29),'Cover Page'!$D$35/1000000*'1 macro-mapping'!AE29/'FX rate'!$C20,"")</f>
        <v/>
      </c>
      <c r="AF81" s="846" t="str">
        <f>IF(ISNUMBER(AF29),'Cover Page'!$D$35/1000000*'1 macro-mapping'!AF29/'FX rate'!$C20,"")</f>
        <v/>
      </c>
      <c r="AG81" s="846" t="str">
        <f>IF(ISNUMBER(AG29),'Cover Page'!$D$35/1000000*'1 macro-mapping'!AG29/'FX rate'!$C20,"")</f>
        <v/>
      </c>
      <c r="AH81" s="846" t="str">
        <f>IF(ISNUMBER(AH29),'Cover Page'!$D$35/1000000*'1 macro-mapping'!AH29/'FX rate'!$C20,"")</f>
        <v/>
      </c>
      <c r="AI81" s="846" t="str">
        <f>IF(ISNUMBER(AI29),'Cover Page'!$D$35/1000000*'1 macro-mapping'!AI29/'FX rate'!$C20,"")</f>
        <v/>
      </c>
      <c r="AJ81" s="846" t="str">
        <f>IF(ISNUMBER(AJ29),'Cover Page'!$D$35/1000000*'1 macro-mapping'!AJ29/'FX rate'!$C20,"")</f>
        <v/>
      </c>
      <c r="AK81" s="846" t="str">
        <f>IF(ISNUMBER(AK29),'Cover Page'!$D$35/1000000*'1 macro-mapping'!AK29/'FX rate'!$C20,"")</f>
        <v/>
      </c>
      <c r="AL81" s="395"/>
      <c r="AM81" s="846" t="str">
        <f>IF(ISNUMBER(AM29),'Cover Page'!$D$35/1000000*'1 macro-mapping'!AM29/'FX rate'!$C20,"")</f>
        <v/>
      </c>
      <c r="AN81" s="857" t="str">
        <f>IF(ISNUMBER(AN29),'Cover Page'!$D$35/1000000*'1 macro-mapping'!AN29/'FX rate'!$C20,"")</f>
        <v/>
      </c>
      <c r="AO81" s="858" t="str">
        <f>IF(ISNUMBER(AO29),'Cover Page'!$D$35/1000000*'1 macro-mapping'!AO29/'FX rate'!$C20,"")</f>
        <v/>
      </c>
      <c r="AP81" s="858" t="str">
        <f>IF(ISNUMBER(AP29),'Cover Page'!$D$35/1000000*'1 macro-mapping'!AP29/'FX rate'!$C20,"")</f>
        <v/>
      </c>
      <c r="AQ81" s="858" t="str">
        <f>IF(ISNUMBER(AQ29),'Cover Page'!$D$35/1000000*'1 macro-mapping'!AQ29/'FX rate'!$C20,"")</f>
        <v/>
      </c>
      <c r="AR81" s="395"/>
      <c r="AS81" s="858" t="str">
        <f>IF(ISNUMBER(AS29),'Cover Page'!$D$35/1000000*'1 macro-mapping'!AS29/'FX rate'!$C20,"")</f>
        <v/>
      </c>
      <c r="AT81" s="858" t="str">
        <f>IF(ISNUMBER(AT29),'Cover Page'!$D$35/1000000*'1 macro-mapping'!AT29/'FX rate'!$C20,"")</f>
        <v/>
      </c>
      <c r="AU81" s="858" t="str">
        <f>IF(ISNUMBER(AU29),'Cover Page'!$D$35/1000000*'1 macro-mapping'!AU29/'FX rate'!$C20,"")</f>
        <v/>
      </c>
      <c r="AV81" s="858" t="str">
        <f>IF(ISNUMBER(AV29),'Cover Page'!$D$35/1000000*'1 macro-mapping'!AV29/'FX rate'!$C20,"")</f>
        <v/>
      </c>
      <c r="AW81" s="858" t="str">
        <f>IF(ISNUMBER(AW29),'Cover Page'!$D$35/1000000*'1 macro-mapping'!AW29/'FX rate'!$C20,"")</f>
        <v/>
      </c>
    </row>
    <row r="82" spans="1:49" ht="14.25" customHeight="1" x14ac:dyDescent="0.3">
      <c r="A82" s="1849"/>
      <c r="B82" s="636">
        <v>2016</v>
      </c>
      <c r="C82" s="634">
        <f>IF(ISNUMBER(C30),'Cover Page'!$D$35/1000000*'1 macro-mapping'!C30/'FX rate'!$C21,"")</f>
        <v>0</v>
      </c>
      <c r="D82" s="637" t="str">
        <f>IF(ISNUMBER(D30),'Cover Page'!$D$35/1000000*'1 macro-mapping'!D30/'FX rate'!$C21,"")</f>
        <v/>
      </c>
      <c r="E82" s="635">
        <f>IF(ISNUMBER(E30),'Cover Page'!$D$35/1000000*'1 macro-mapping'!E30/'FX rate'!$C21,"")</f>
        <v>0</v>
      </c>
      <c r="F82" s="839" t="str">
        <f>IF(ISNUMBER(F30),'Cover Page'!$D$35/1000000*'1 macro-mapping'!F30/'FX rate'!$C21,"")</f>
        <v/>
      </c>
      <c r="G82" s="839" t="str">
        <f>IF(ISNUMBER(G30),'Cover Page'!$D$35/1000000*'1 macro-mapping'!G30/'FX rate'!$C21,"")</f>
        <v/>
      </c>
      <c r="H82" s="840" t="str">
        <f>IF(ISNUMBER(H30),'Cover Page'!$D$35/1000000*'1 macro-mapping'!H30/'FX rate'!$C21,"")</f>
        <v/>
      </c>
      <c r="I82" s="840" t="str">
        <f>IF(ISNUMBER(I30),'Cover Page'!$D$35/1000000*'1 macro-mapping'!I30/'FX rate'!$C21,"")</f>
        <v/>
      </c>
      <c r="J82" s="637" t="str">
        <f>IF(ISNUMBER(J30),'Cover Page'!$D$35/1000000*'1 macro-mapping'!J30/'FX rate'!$C21,"")</f>
        <v/>
      </c>
      <c r="K82" s="839" t="str">
        <f>IF(ISNUMBER(K30),'Cover Page'!$D$35/1000000*'1 macro-mapping'!K30/'FX rate'!$C21,"")</f>
        <v/>
      </c>
      <c r="L82" s="841" t="str">
        <f>IF(ISNUMBER(L30),'Cover Page'!$D$35/1000000*'1 macro-mapping'!L30/'FX rate'!$C21,"")</f>
        <v/>
      </c>
      <c r="M82" s="635">
        <f>IF(ISNUMBER(M30),'Cover Page'!$D$35/1000000*'1 macro-mapping'!M30/'FX rate'!$C21,"")</f>
        <v>0</v>
      </c>
      <c r="N82" s="844" t="str">
        <f>IF(ISNUMBER(N30),'Cover Page'!$D$35/1000000*'1 macro-mapping'!N30/'FX rate'!$C21,"")</f>
        <v/>
      </c>
      <c r="O82" s="839" t="str">
        <f>IF(ISNUMBER(O30),'Cover Page'!$D$35/1000000*'1 macro-mapping'!O30/'FX rate'!$C21,"")</f>
        <v/>
      </c>
      <c r="P82" s="843" t="str">
        <f>IF(ISNUMBER(P30),'Cover Page'!$D$35/1000000*'1 macro-mapping'!P30/'FX rate'!$C21,"")</f>
        <v/>
      </c>
      <c r="Q82" s="637" t="str">
        <f>IF(ISNUMBER(Q30),'Cover Page'!$D$35/1000000*'1 macro-mapping'!Q30/'FX rate'!$C21,"")</f>
        <v/>
      </c>
      <c r="R82" s="844" t="str">
        <f>IF(ISNUMBER(R30),'Cover Page'!$D$35/1000000*'1 macro-mapping'!R30/'FX rate'!$C21,"")</f>
        <v/>
      </c>
      <c r="S82" s="839" t="str">
        <f>IF(ISNUMBER(S30),'Cover Page'!$D$35/1000000*'1 macro-mapping'!S30/'FX rate'!$C21,"")</f>
        <v/>
      </c>
      <c r="T82" s="839" t="str">
        <f>IF(ISNUMBER(T30),'Cover Page'!$D$35/1000000*'1 macro-mapping'!T30/'FX rate'!$C21,"")</f>
        <v/>
      </c>
      <c r="U82" s="845" t="str">
        <f>IF(ISNUMBER(U30),'Cover Page'!$D$35/1000000*'1 macro-mapping'!U30/'FX rate'!$C21,"")</f>
        <v/>
      </c>
      <c r="V82" s="844" t="str">
        <f>IF(ISNUMBER(V30),'Cover Page'!$D$35/1000000*'1 macro-mapping'!V30/'FX rate'!$C21,"")</f>
        <v/>
      </c>
      <c r="W82" s="839" t="str">
        <f>IF(ISNUMBER(W30),'Cover Page'!$D$35/1000000*'1 macro-mapping'!W30/'FX rate'!$C21,"")</f>
        <v/>
      </c>
      <c r="X82" s="839" t="str">
        <f>IF(ISNUMBER(X30),'Cover Page'!$D$35/1000000*'1 macro-mapping'!X30/'FX rate'!$C21,"")</f>
        <v/>
      </c>
      <c r="Y82" s="846" t="str">
        <f>IF(ISNUMBER(Y30),'Cover Page'!$D$35/1000000*'1 macro-mapping'!Y30/'FX rate'!$C21,"")</f>
        <v/>
      </c>
      <c r="Z82" s="846" t="str">
        <f>IF(ISNUMBER(Z30),'Cover Page'!$D$35/1000000*'1 macro-mapping'!Z30/'FX rate'!$C21,"")</f>
        <v/>
      </c>
      <c r="AA82" s="846" t="str">
        <f>IF(ISNUMBER(AA30),'Cover Page'!$D$35/1000000*'1 macro-mapping'!AA30/'FX rate'!$C21,"")</f>
        <v/>
      </c>
      <c r="AB82" s="846" t="str">
        <f>IF(ISNUMBER(AB30),'Cover Page'!$D$35/1000000*'1 macro-mapping'!AB30/'FX rate'!$C21,"")</f>
        <v/>
      </c>
      <c r="AC82" s="846" t="str">
        <f>IF(ISNUMBER(AC30),'Cover Page'!$D$35/1000000*'1 macro-mapping'!AC30/'FX rate'!$C21,"")</f>
        <v/>
      </c>
      <c r="AD82" s="846" t="str">
        <f>IF(ISNUMBER(AD30),'Cover Page'!$D$35/1000000*'1 macro-mapping'!AD30/'FX rate'!$C21,"")</f>
        <v/>
      </c>
      <c r="AE82" s="846" t="str">
        <f>IF(ISNUMBER(AE30),'Cover Page'!$D$35/1000000*'1 macro-mapping'!AE30/'FX rate'!$C21,"")</f>
        <v/>
      </c>
      <c r="AF82" s="846" t="str">
        <f>IF(ISNUMBER(AF30),'Cover Page'!$D$35/1000000*'1 macro-mapping'!AF30/'FX rate'!$C21,"")</f>
        <v/>
      </c>
      <c r="AG82" s="846" t="str">
        <f>IF(ISNUMBER(AG30),'Cover Page'!$D$35/1000000*'1 macro-mapping'!AG30/'FX rate'!$C21,"")</f>
        <v/>
      </c>
      <c r="AH82" s="846" t="str">
        <f>IF(ISNUMBER(AH30),'Cover Page'!$D$35/1000000*'1 macro-mapping'!AH30/'FX rate'!$C21,"")</f>
        <v/>
      </c>
      <c r="AI82" s="846" t="str">
        <f>IF(ISNUMBER(AI30),'Cover Page'!$D$35/1000000*'1 macro-mapping'!AI30/'FX rate'!$C21,"")</f>
        <v/>
      </c>
      <c r="AJ82" s="846" t="str">
        <f>IF(ISNUMBER(AJ30),'Cover Page'!$D$35/1000000*'1 macro-mapping'!AJ30/'FX rate'!$C21,"")</f>
        <v/>
      </c>
      <c r="AK82" s="846" t="str">
        <f>IF(ISNUMBER(AK30),'Cover Page'!$D$35/1000000*'1 macro-mapping'!AK30/'FX rate'!$C21,"")</f>
        <v/>
      </c>
      <c r="AL82" s="395"/>
      <c r="AM82" s="846" t="str">
        <f>IF(ISNUMBER(AM30),'Cover Page'!$D$35/1000000*'1 macro-mapping'!AM30/'FX rate'!$C21,"")</f>
        <v/>
      </c>
      <c r="AN82" s="857" t="str">
        <f>IF(ISNUMBER(AN30),'Cover Page'!$D$35/1000000*'1 macro-mapping'!AN30/'FX rate'!$C21,"")</f>
        <v/>
      </c>
      <c r="AO82" s="858" t="str">
        <f>IF(ISNUMBER(AO30),'Cover Page'!$D$35/1000000*'1 macro-mapping'!AO30/'FX rate'!$C21,"")</f>
        <v/>
      </c>
      <c r="AP82" s="858" t="str">
        <f>IF(ISNUMBER(AP30),'Cover Page'!$D$35/1000000*'1 macro-mapping'!AP30/'FX rate'!$C21,"")</f>
        <v/>
      </c>
      <c r="AQ82" s="858" t="str">
        <f>IF(ISNUMBER(AQ30),'Cover Page'!$D$35/1000000*'1 macro-mapping'!AQ30/'FX rate'!$C21,"")</f>
        <v/>
      </c>
      <c r="AR82" s="395"/>
      <c r="AS82" s="858" t="str">
        <f>IF(ISNUMBER(AS30),'Cover Page'!$D$35/1000000*'1 macro-mapping'!AS30/'FX rate'!$C21,"")</f>
        <v/>
      </c>
      <c r="AT82" s="858" t="str">
        <f>IF(ISNUMBER(AT30),'Cover Page'!$D$35/1000000*'1 macro-mapping'!AT30/'FX rate'!$C21,"")</f>
        <v/>
      </c>
      <c r="AU82" s="858" t="str">
        <f>IF(ISNUMBER(AU30),'Cover Page'!$D$35/1000000*'1 macro-mapping'!AU30/'FX rate'!$C21,"")</f>
        <v/>
      </c>
      <c r="AV82" s="858" t="str">
        <f>IF(ISNUMBER(AV30),'Cover Page'!$D$35/1000000*'1 macro-mapping'!AV30/'FX rate'!$C21,"")</f>
        <v/>
      </c>
      <c r="AW82" s="858" t="str">
        <f>IF(ISNUMBER(AW30),'Cover Page'!$D$35/1000000*'1 macro-mapping'!AW30/'FX rate'!$C21,"")</f>
        <v/>
      </c>
    </row>
    <row r="83" spans="1:49" ht="14.25" customHeight="1" x14ac:dyDescent="0.3">
      <c r="A83" s="1849"/>
      <c r="B83" s="633">
        <v>2017</v>
      </c>
      <c r="C83" s="634">
        <f>IF(ISNUMBER(C31),'Cover Page'!$D$35/1000000*'1 macro-mapping'!C31/'FX rate'!$C22,"")</f>
        <v>0</v>
      </c>
      <c r="D83" s="849" t="str">
        <f>IF(ISNUMBER(D31),'Cover Page'!$D$35/1000000*'1 macro-mapping'!D31/'FX rate'!$C22,"")</f>
        <v/>
      </c>
      <c r="E83" s="635">
        <f>IF(ISNUMBER(E31),'Cover Page'!$D$35/1000000*'1 macro-mapping'!E31/'FX rate'!$C22,"")</f>
        <v>0</v>
      </c>
      <c r="F83" s="850" t="str">
        <f>IF(ISNUMBER(F31),'Cover Page'!$D$35/1000000*'1 macro-mapping'!F31/'FX rate'!$C22,"")</f>
        <v/>
      </c>
      <c r="G83" s="850" t="str">
        <f>IF(ISNUMBER(G31),'Cover Page'!$D$35/1000000*'1 macro-mapping'!G31/'FX rate'!$C22,"")</f>
        <v/>
      </c>
      <c r="H83" s="851" t="str">
        <f>IF(ISNUMBER(H31),'Cover Page'!$D$35/1000000*'1 macro-mapping'!H31/'FX rate'!$C22,"")</f>
        <v/>
      </c>
      <c r="I83" s="851" t="str">
        <f>IF(ISNUMBER(I31),'Cover Page'!$D$35/1000000*'1 macro-mapping'!I31/'FX rate'!$C22,"")</f>
        <v/>
      </c>
      <c r="J83" s="849" t="str">
        <f>IF(ISNUMBER(J31),'Cover Page'!$D$35/1000000*'1 macro-mapping'!J31/'FX rate'!$C22,"")</f>
        <v/>
      </c>
      <c r="K83" s="850" t="str">
        <f>IF(ISNUMBER(K31),'Cover Page'!$D$35/1000000*'1 macro-mapping'!K31/'FX rate'!$C22,"")</f>
        <v/>
      </c>
      <c r="L83" s="852" t="str">
        <f>IF(ISNUMBER(L31),'Cover Page'!$D$35/1000000*'1 macro-mapping'!L31/'FX rate'!$C22,"")</f>
        <v/>
      </c>
      <c r="M83" s="635">
        <f>IF(ISNUMBER(M31),'Cover Page'!$D$35/1000000*'1 macro-mapping'!M31/'FX rate'!$C22,"")</f>
        <v>0</v>
      </c>
      <c r="N83" s="854" t="str">
        <f>IF(ISNUMBER(N31),'Cover Page'!$D$35/1000000*'1 macro-mapping'!N31/'FX rate'!$C22,"")</f>
        <v/>
      </c>
      <c r="O83" s="850" t="str">
        <f>IF(ISNUMBER(O31),'Cover Page'!$D$35/1000000*'1 macro-mapping'!O31/'FX rate'!$C22,"")</f>
        <v/>
      </c>
      <c r="P83" s="853" t="str">
        <f>IF(ISNUMBER(P31),'Cover Page'!$D$35/1000000*'1 macro-mapping'!P31/'FX rate'!$C22,"")</f>
        <v/>
      </c>
      <c r="Q83" s="849" t="str">
        <f>IF(ISNUMBER(Q31),'Cover Page'!$D$35/1000000*'1 macro-mapping'!Q31/'FX rate'!$C22,"")</f>
        <v/>
      </c>
      <c r="R83" s="854" t="str">
        <f>IF(ISNUMBER(R31),'Cover Page'!$D$35/1000000*'1 macro-mapping'!R31/'FX rate'!$C22,"")</f>
        <v/>
      </c>
      <c r="S83" s="850" t="str">
        <f>IF(ISNUMBER(S31),'Cover Page'!$D$35/1000000*'1 macro-mapping'!S31/'FX rate'!$C22,"")</f>
        <v/>
      </c>
      <c r="T83" s="850" t="str">
        <f>IF(ISNUMBER(T31),'Cover Page'!$D$35/1000000*'1 macro-mapping'!T31/'FX rate'!$C22,"")</f>
        <v/>
      </c>
      <c r="U83" s="855" t="str">
        <f>IF(ISNUMBER(U31),'Cover Page'!$D$35/1000000*'1 macro-mapping'!U31/'FX rate'!$C22,"")</f>
        <v/>
      </c>
      <c r="V83" s="854" t="str">
        <f>IF(ISNUMBER(V31),'Cover Page'!$D$35/1000000*'1 macro-mapping'!V31/'FX rate'!$C22,"")</f>
        <v/>
      </c>
      <c r="W83" s="850" t="str">
        <f>IF(ISNUMBER(W31),'Cover Page'!$D$35/1000000*'1 macro-mapping'!W31/'FX rate'!$C22,"")</f>
        <v/>
      </c>
      <c r="X83" s="850" t="str">
        <f>IF(ISNUMBER(X31),'Cover Page'!$D$35/1000000*'1 macro-mapping'!X31/'FX rate'!$C22,"")</f>
        <v/>
      </c>
      <c r="Y83" s="856" t="str">
        <f>IF(ISNUMBER(Y31),'Cover Page'!$D$35/1000000*'1 macro-mapping'!Y31/'FX rate'!$C22,"")</f>
        <v/>
      </c>
      <c r="Z83" s="856" t="str">
        <f>IF(ISNUMBER(Z31),'Cover Page'!$D$35/1000000*'1 macro-mapping'!Z31/'FX rate'!$C22,"")</f>
        <v/>
      </c>
      <c r="AA83" s="856" t="str">
        <f>IF(ISNUMBER(AA31),'Cover Page'!$D$35/1000000*'1 macro-mapping'!AA31/'FX rate'!$C22,"")</f>
        <v/>
      </c>
      <c r="AB83" s="856" t="str">
        <f>IF(ISNUMBER(AB31),'Cover Page'!$D$35/1000000*'1 macro-mapping'!AB31/'FX rate'!$C22,"")</f>
        <v/>
      </c>
      <c r="AC83" s="856" t="str">
        <f>IF(ISNUMBER(AC31),'Cover Page'!$D$35/1000000*'1 macro-mapping'!AC31/'FX rate'!$C22,"")</f>
        <v/>
      </c>
      <c r="AD83" s="856" t="str">
        <f>IF(ISNUMBER(AD31),'Cover Page'!$D$35/1000000*'1 macro-mapping'!AD31/'FX rate'!$C22,"")</f>
        <v/>
      </c>
      <c r="AE83" s="856" t="str">
        <f>IF(ISNUMBER(AE31),'Cover Page'!$D$35/1000000*'1 macro-mapping'!AE31/'FX rate'!$C22,"")</f>
        <v/>
      </c>
      <c r="AF83" s="856" t="str">
        <f>IF(ISNUMBER(AF31),'Cover Page'!$D$35/1000000*'1 macro-mapping'!AF31/'FX rate'!$C22,"")</f>
        <v/>
      </c>
      <c r="AG83" s="856" t="str">
        <f>IF(ISNUMBER(AG31),'Cover Page'!$D$35/1000000*'1 macro-mapping'!AG31/'FX rate'!$C22,"")</f>
        <v/>
      </c>
      <c r="AH83" s="856" t="str">
        <f>IF(ISNUMBER(AH31),'Cover Page'!$D$35/1000000*'1 macro-mapping'!AH31/'FX rate'!$C22,"")</f>
        <v/>
      </c>
      <c r="AI83" s="856" t="str">
        <f>IF(ISNUMBER(AI31),'Cover Page'!$D$35/1000000*'1 macro-mapping'!AI31/'FX rate'!$C22,"")</f>
        <v/>
      </c>
      <c r="AJ83" s="856" t="str">
        <f>IF(ISNUMBER(AJ31),'Cover Page'!$D$35/1000000*'1 macro-mapping'!AJ31/'FX rate'!$C22,"")</f>
        <v/>
      </c>
      <c r="AK83" s="856" t="str">
        <f>IF(ISNUMBER(AK31),'Cover Page'!$D$35/1000000*'1 macro-mapping'!AK31/'FX rate'!$C22,"")</f>
        <v/>
      </c>
      <c r="AL83" s="395"/>
      <c r="AM83" s="856" t="str">
        <f>IF(ISNUMBER(AM31),'Cover Page'!$D$35/1000000*'1 macro-mapping'!AM31/'FX rate'!$C22,"")</f>
        <v/>
      </c>
      <c r="AN83" s="1135" t="str">
        <f>IF(ISNUMBER(AN31),'Cover Page'!$D$35/1000000*'1 macro-mapping'!AN31/'FX rate'!$C22,"")</f>
        <v/>
      </c>
      <c r="AO83" s="1136" t="str">
        <f>IF(ISNUMBER(AO31),'Cover Page'!$D$35/1000000*'1 macro-mapping'!AO31/'FX rate'!$C22,"")</f>
        <v/>
      </c>
      <c r="AP83" s="1136" t="str">
        <f>IF(ISNUMBER(AP31),'Cover Page'!$D$35/1000000*'1 macro-mapping'!AP31/'FX rate'!$C22,"")</f>
        <v/>
      </c>
      <c r="AQ83" s="1136" t="str">
        <f>IF(ISNUMBER(AQ31),'Cover Page'!$D$35/1000000*'1 macro-mapping'!AQ31/'FX rate'!$C22,"")</f>
        <v/>
      </c>
      <c r="AR83" s="395"/>
      <c r="AS83" s="1136" t="str">
        <f>IF(ISNUMBER(AS31),'Cover Page'!$D$35/1000000*'1 macro-mapping'!AS31/'FX rate'!$C22,"")</f>
        <v/>
      </c>
      <c r="AT83" s="1136" t="str">
        <f>IF(ISNUMBER(AT31),'Cover Page'!$D$35/1000000*'1 macro-mapping'!AT31/'FX rate'!$C22,"")</f>
        <v/>
      </c>
      <c r="AU83" s="1136" t="str">
        <f>IF(ISNUMBER(AU31),'Cover Page'!$D$35/1000000*'1 macro-mapping'!AU31/'FX rate'!$C22,"")</f>
        <v/>
      </c>
      <c r="AV83" s="1136" t="str">
        <f>IF(ISNUMBER(AV31),'Cover Page'!$D$35/1000000*'1 macro-mapping'!AV31/'FX rate'!$C22,"")</f>
        <v/>
      </c>
      <c r="AW83" s="1136" t="str">
        <f>IF(ISNUMBER(AW31),'Cover Page'!$D$35/1000000*'1 macro-mapping'!AW31/'FX rate'!$C22,"")</f>
        <v/>
      </c>
    </row>
    <row r="84" spans="1:49" ht="14.25" customHeight="1" x14ac:dyDescent="0.3">
      <c r="A84" s="1849"/>
      <c r="B84" s="633">
        <v>2018</v>
      </c>
      <c r="C84" s="634">
        <f>IF(ISNUMBER(C32),'Cover Page'!$D$35/1000000*'1 macro-mapping'!C32/'FX rate'!$C23,"")</f>
        <v>0</v>
      </c>
      <c r="D84" s="849" t="str">
        <f>IF(ISNUMBER(D32),'Cover Page'!$D$35/1000000*'1 macro-mapping'!D32/'FX rate'!$C23,"")</f>
        <v/>
      </c>
      <c r="E84" s="635">
        <f>IF(ISNUMBER(E32),'Cover Page'!$D$35/1000000*'1 macro-mapping'!E32/'FX rate'!$C23,"")</f>
        <v>0</v>
      </c>
      <c r="F84" s="850" t="str">
        <f>IF(ISNUMBER(F32),'Cover Page'!$D$35/1000000*'1 macro-mapping'!F32/'FX rate'!$C23,"")</f>
        <v/>
      </c>
      <c r="G84" s="850" t="str">
        <f>IF(ISNUMBER(G32),'Cover Page'!$D$35/1000000*'1 macro-mapping'!G32/'FX rate'!$C23,"")</f>
        <v/>
      </c>
      <c r="H84" s="851" t="str">
        <f>IF(ISNUMBER(H32),'Cover Page'!$D$35/1000000*'1 macro-mapping'!H32/'FX rate'!$C23,"")</f>
        <v/>
      </c>
      <c r="I84" s="851" t="str">
        <f>IF(ISNUMBER(I32),'Cover Page'!$D$35/1000000*'1 macro-mapping'!I32/'FX rate'!$C23,"")</f>
        <v/>
      </c>
      <c r="J84" s="849" t="str">
        <f>IF(ISNUMBER(J32),'Cover Page'!$D$35/1000000*'1 macro-mapping'!J32/'FX rate'!$C23,"")</f>
        <v/>
      </c>
      <c r="K84" s="850" t="str">
        <f>IF(ISNUMBER(K32),'Cover Page'!$D$35/1000000*'1 macro-mapping'!K32/'FX rate'!$C23,"")</f>
        <v/>
      </c>
      <c r="L84" s="852" t="str">
        <f>IF(ISNUMBER(L32),'Cover Page'!$D$35/1000000*'1 macro-mapping'!L32/'FX rate'!$C23,"")</f>
        <v/>
      </c>
      <c r="M84" s="635">
        <f>IF(ISNUMBER(M32),'Cover Page'!$D$35/1000000*'1 macro-mapping'!M32/'FX rate'!$C23,"")</f>
        <v>0</v>
      </c>
      <c r="N84" s="854" t="str">
        <f>IF(ISNUMBER(N32),'Cover Page'!$D$35/1000000*'1 macro-mapping'!N32/'FX rate'!$C23,"")</f>
        <v/>
      </c>
      <c r="O84" s="850" t="str">
        <f>IF(ISNUMBER(O32),'Cover Page'!$D$35/1000000*'1 macro-mapping'!O32/'FX rate'!$C23,"")</f>
        <v/>
      </c>
      <c r="P84" s="853" t="str">
        <f>IF(ISNUMBER(P32),'Cover Page'!$D$35/1000000*'1 macro-mapping'!P32/'FX rate'!$C23,"")</f>
        <v/>
      </c>
      <c r="Q84" s="849" t="str">
        <f>IF(ISNUMBER(Q32),'Cover Page'!$D$35/1000000*'1 macro-mapping'!Q32/'FX rate'!$C23,"")</f>
        <v/>
      </c>
      <c r="R84" s="854" t="str">
        <f>IF(ISNUMBER(R32),'Cover Page'!$D$35/1000000*'1 macro-mapping'!R32/'FX rate'!$C23,"")</f>
        <v/>
      </c>
      <c r="S84" s="850" t="str">
        <f>IF(ISNUMBER(S32),'Cover Page'!$D$35/1000000*'1 macro-mapping'!S32/'FX rate'!$C23,"")</f>
        <v/>
      </c>
      <c r="T84" s="850" t="str">
        <f>IF(ISNUMBER(T32),'Cover Page'!$D$35/1000000*'1 macro-mapping'!T32/'FX rate'!$C23,"")</f>
        <v/>
      </c>
      <c r="U84" s="855" t="str">
        <f>IF(ISNUMBER(U32),'Cover Page'!$D$35/1000000*'1 macro-mapping'!U32/'FX rate'!$C23,"")</f>
        <v/>
      </c>
      <c r="V84" s="854" t="str">
        <f>IF(ISNUMBER(V32),'Cover Page'!$D$35/1000000*'1 macro-mapping'!V32/'FX rate'!$C23,"")</f>
        <v/>
      </c>
      <c r="W84" s="850" t="str">
        <f>IF(ISNUMBER(W32),'Cover Page'!$D$35/1000000*'1 macro-mapping'!W32/'FX rate'!$C23,"")</f>
        <v/>
      </c>
      <c r="X84" s="850" t="str">
        <f>IF(ISNUMBER(X32),'Cover Page'!$D$35/1000000*'1 macro-mapping'!X32/'FX rate'!$C23,"")</f>
        <v/>
      </c>
      <c r="Y84" s="856" t="str">
        <f>IF(ISNUMBER(Y32),'Cover Page'!$D$35/1000000*'1 macro-mapping'!Y32/'FX rate'!$C23,"")</f>
        <v/>
      </c>
      <c r="Z84" s="856" t="str">
        <f>IF(ISNUMBER(Z32),'Cover Page'!$D$35/1000000*'1 macro-mapping'!Z32/'FX rate'!$C23,"")</f>
        <v/>
      </c>
      <c r="AA84" s="856" t="str">
        <f>IF(ISNUMBER(AA32),'Cover Page'!$D$35/1000000*'1 macro-mapping'!AA32/'FX rate'!$C23,"")</f>
        <v/>
      </c>
      <c r="AB84" s="856" t="str">
        <f>IF(ISNUMBER(AB32),'Cover Page'!$D$35/1000000*'1 macro-mapping'!AB32/'FX rate'!$C23,"")</f>
        <v/>
      </c>
      <c r="AC84" s="856" t="str">
        <f>IF(ISNUMBER(AC32),'Cover Page'!$D$35/1000000*'1 macro-mapping'!AC32/'FX rate'!$C23,"")</f>
        <v/>
      </c>
      <c r="AD84" s="856" t="str">
        <f>IF(ISNUMBER(AD32),'Cover Page'!$D$35/1000000*'1 macro-mapping'!AD32/'FX rate'!$C23,"")</f>
        <v/>
      </c>
      <c r="AE84" s="856" t="str">
        <f>IF(ISNUMBER(AE32),'Cover Page'!$D$35/1000000*'1 macro-mapping'!AE32/'FX rate'!$C23,"")</f>
        <v/>
      </c>
      <c r="AF84" s="856" t="str">
        <f>IF(ISNUMBER(AF32),'Cover Page'!$D$35/1000000*'1 macro-mapping'!AF32/'FX rate'!$C23,"")</f>
        <v/>
      </c>
      <c r="AG84" s="856" t="str">
        <f>IF(ISNUMBER(AG32),'Cover Page'!$D$35/1000000*'1 macro-mapping'!AG32/'FX rate'!$C23,"")</f>
        <v/>
      </c>
      <c r="AH84" s="856" t="str">
        <f>IF(ISNUMBER(AH32),'Cover Page'!$D$35/1000000*'1 macro-mapping'!AH32/'FX rate'!$C23,"")</f>
        <v/>
      </c>
      <c r="AI84" s="856" t="str">
        <f>IF(ISNUMBER(AI32),'Cover Page'!$D$35/1000000*'1 macro-mapping'!AI32/'FX rate'!$C23,"")</f>
        <v/>
      </c>
      <c r="AJ84" s="856" t="str">
        <f>IF(ISNUMBER(AJ32),'Cover Page'!$D$35/1000000*'1 macro-mapping'!AJ32/'FX rate'!$C23,"")</f>
        <v/>
      </c>
      <c r="AK84" s="856" t="str">
        <f>IF(ISNUMBER(AK32),'Cover Page'!$D$35/1000000*'1 macro-mapping'!AK32/'FX rate'!$C23,"")</f>
        <v/>
      </c>
      <c r="AL84" s="395"/>
      <c r="AM84" s="856" t="str">
        <f>IF(ISNUMBER(AM32),'Cover Page'!$D$35/1000000*'1 macro-mapping'!AM32/'FX rate'!$C23,"")</f>
        <v/>
      </c>
      <c r="AN84" s="1135" t="str">
        <f>IF(ISNUMBER(AN32),'Cover Page'!$D$35/1000000*'1 macro-mapping'!AN32/'FX rate'!$C23,"")</f>
        <v/>
      </c>
      <c r="AO84" s="1136" t="str">
        <f>IF(ISNUMBER(AO32),'Cover Page'!$D$35/1000000*'1 macro-mapping'!AO32/'FX rate'!$C23,"")</f>
        <v/>
      </c>
      <c r="AP84" s="1136" t="str">
        <f>IF(ISNUMBER(AP32),'Cover Page'!$D$35/1000000*'1 macro-mapping'!AP32/'FX rate'!$C23,"")</f>
        <v/>
      </c>
      <c r="AQ84" s="1136" t="str">
        <f>IF(ISNUMBER(AQ32),'Cover Page'!$D$35/1000000*'1 macro-mapping'!AQ32/'FX rate'!$C23,"")</f>
        <v/>
      </c>
      <c r="AR84" s="395"/>
      <c r="AS84" s="1136" t="str">
        <f>IF(ISNUMBER(AS32),'Cover Page'!$D$35/1000000*'1 macro-mapping'!AS32/'FX rate'!$C23,"")</f>
        <v/>
      </c>
      <c r="AT84" s="1136" t="str">
        <f>IF(ISNUMBER(AT32),'Cover Page'!$D$35/1000000*'1 macro-mapping'!AT32/'FX rate'!$C23,"")</f>
        <v/>
      </c>
      <c r="AU84" s="1136" t="str">
        <f>IF(ISNUMBER(AU32),'Cover Page'!$D$35/1000000*'1 macro-mapping'!AU32/'FX rate'!$C23,"")</f>
        <v/>
      </c>
      <c r="AV84" s="1136" t="str">
        <f>IF(ISNUMBER(AV32),'Cover Page'!$D$35/1000000*'1 macro-mapping'!AV32/'FX rate'!$C23,"")</f>
        <v/>
      </c>
      <c r="AW84" s="1136" t="str">
        <f>IF(ISNUMBER(AW32),'Cover Page'!$D$35/1000000*'1 macro-mapping'!AW32/'FX rate'!$C23,"")</f>
        <v/>
      </c>
    </row>
    <row r="85" spans="1:49" ht="14.25" customHeight="1" thickBot="1" x14ac:dyDescent="0.35">
      <c r="A85" s="1849"/>
      <c r="B85" s="1322">
        <v>2019</v>
      </c>
      <c r="C85" s="1323">
        <f>IF(ISNUMBER(C33),'Cover Page'!$D$35/1000000*'1 macro-mapping'!C33/'FX rate'!$C24,"")</f>
        <v>0</v>
      </c>
      <c r="D85" s="638" t="str">
        <f>IF(ISNUMBER(D33),'Cover Page'!$D$35/1000000*'1 macro-mapping'!D33/'FX rate'!$C24,"")</f>
        <v/>
      </c>
      <c r="E85" s="638">
        <f>IF(ISNUMBER(E33),'Cover Page'!$D$35/1000000*'1 macro-mapping'!E33/'FX rate'!$C24,"")</f>
        <v>0</v>
      </c>
      <c r="F85" s="859" t="str">
        <f>IF(ISNUMBER(F33),'Cover Page'!$D$35/1000000*'1 macro-mapping'!F33/'FX rate'!$C24,"")</f>
        <v/>
      </c>
      <c r="G85" s="859" t="str">
        <f>IF(ISNUMBER(G33),'Cover Page'!$D$35/1000000*'1 macro-mapping'!G33/'FX rate'!$C24,"")</f>
        <v/>
      </c>
      <c r="H85" s="860" t="str">
        <f>IF(ISNUMBER(H33),'Cover Page'!$D$35/1000000*'1 macro-mapping'!H33/'FX rate'!$C24,"")</f>
        <v/>
      </c>
      <c r="I85" s="860" t="str">
        <f>IF(ISNUMBER(I33),'Cover Page'!$D$35/1000000*'1 macro-mapping'!I33/'FX rate'!$C24,"")</f>
        <v/>
      </c>
      <c r="J85" s="638" t="str">
        <f>IF(ISNUMBER(J33),'Cover Page'!$D$35/1000000*'1 macro-mapping'!J33/'FX rate'!$C24,"")</f>
        <v/>
      </c>
      <c r="K85" s="859" t="str">
        <f>IF(ISNUMBER(K33),'Cover Page'!$D$35/1000000*'1 macro-mapping'!K33/'FX rate'!$C24,"")</f>
        <v/>
      </c>
      <c r="L85" s="861" t="str">
        <f>IF(ISNUMBER(L33),'Cover Page'!$D$35/1000000*'1 macro-mapping'!L33/'FX rate'!$C24,"")</f>
        <v/>
      </c>
      <c r="M85" s="638">
        <f>IF(ISNUMBER(M33),'Cover Page'!$D$35/1000000*'1 macro-mapping'!M33/'FX rate'!$C24,"")</f>
        <v>0</v>
      </c>
      <c r="N85" s="862" t="str">
        <f>IF(ISNUMBER(N33),'Cover Page'!$D$35/1000000*'1 macro-mapping'!N33/'FX rate'!$C24,"")</f>
        <v/>
      </c>
      <c r="O85" s="859" t="str">
        <f>IF(ISNUMBER(O33),'Cover Page'!$D$35/1000000*'1 macro-mapping'!O33/'FX rate'!$C24,"")</f>
        <v/>
      </c>
      <c r="P85" s="863" t="str">
        <f>IF(ISNUMBER(P33),'Cover Page'!$D$35/1000000*'1 macro-mapping'!P33/'FX rate'!$C24,"")</f>
        <v/>
      </c>
      <c r="Q85" s="638" t="str">
        <f>IF(ISNUMBER(Q33),'Cover Page'!$D$35/1000000*'1 macro-mapping'!Q33/'FX rate'!$C24,"")</f>
        <v/>
      </c>
      <c r="R85" s="862" t="str">
        <f>IF(ISNUMBER(R33),'Cover Page'!$D$35/1000000*'1 macro-mapping'!R33/'FX rate'!$C24,"")</f>
        <v/>
      </c>
      <c r="S85" s="859" t="str">
        <f>IF(ISNUMBER(S33),'Cover Page'!$D$35/1000000*'1 macro-mapping'!S33/'FX rate'!$C24,"")</f>
        <v/>
      </c>
      <c r="T85" s="859" t="str">
        <f>IF(ISNUMBER(T33),'Cover Page'!$D$35/1000000*'1 macro-mapping'!T33/'FX rate'!$C24,"")</f>
        <v/>
      </c>
      <c r="U85" s="864" t="str">
        <f>IF(ISNUMBER(U33),'Cover Page'!$D$35/1000000*'1 macro-mapping'!U33/'FX rate'!$C24,"")</f>
        <v/>
      </c>
      <c r="V85" s="862" t="str">
        <f>IF(ISNUMBER(V33),'Cover Page'!$D$35/1000000*'1 macro-mapping'!V33/'FX rate'!$C24,"")</f>
        <v/>
      </c>
      <c r="W85" s="859" t="str">
        <f>IF(ISNUMBER(W33),'Cover Page'!$D$35/1000000*'1 macro-mapping'!W33/'FX rate'!$C24,"")</f>
        <v/>
      </c>
      <c r="X85" s="859" t="str">
        <f>IF(ISNUMBER(X33),'Cover Page'!$D$35/1000000*'1 macro-mapping'!X33/'FX rate'!$C24,"")</f>
        <v/>
      </c>
      <c r="Y85" s="865" t="str">
        <f>IF(ISNUMBER(Y33),'Cover Page'!$D$35/1000000*'1 macro-mapping'!Y33/'FX rate'!$C24,"")</f>
        <v/>
      </c>
      <c r="Z85" s="865" t="str">
        <f>IF(ISNUMBER(Z33),'Cover Page'!$D$35/1000000*'1 macro-mapping'!Z33/'FX rate'!$C24,"")</f>
        <v/>
      </c>
      <c r="AA85" s="865" t="str">
        <f>IF(ISNUMBER(AA33),'Cover Page'!$D$35/1000000*'1 macro-mapping'!AA33/'FX rate'!$C24,"")</f>
        <v/>
      </c>
      <c r="AB85" s="865" t="str">
        <f>IF(ISNUMBER(AB33),'Cover Page'!$D$35/1000000*'1 macro-mapping'!AB33/'FX rate'!$C24,"")</f>
        <v/>
      </c>
      <c r="AC85" s="865" t="str">
        <f>IF(ISNUMBER(AC33),'Cover Page'!$D$35/1000000*'1 macro-mapping'!AC33/'FX rate'!$C24,"")</f>
        <v/>
      </c>
      <c r="AD85" s="865" t="str">
        <f>IF(ISNUMBER(AD33),'Cover Page'!$D$35/1000000*'1 macro-mapping'!AD33/'FX rate'!$C24,"")</f>
        <v/>
      </c>
      <c r="AE85" s="865" t="str">
        <f>IF(ISNUMBER(AE33),'Cover Page'!$D$35/1000000*'1 macro-mapping'!AE33/'FX rate'!$C24,"")</f>
        <v/>
      </c>
      <c r="AF85" s="865" t="str">
        <f>IF(ISNUMBER(AF33),'Cover Page'!$D$35/1000000*'1 macro-mapping'!AF33/'FX rate'!$C24,"")</f>
        <v/>
      </c>
      <c r="AG85" s="865" t="str">
        <f>IF(ISNUMBER(AG33),'Cover Page'!$D$35/1000000*'1 macro-mapping'!AG33/'FX rate'!$C24,"")</f>
        <v/>
      </c>
      <c r="AH85" s="865" t="str">
        <f>IF(ISNUMBER(AH33),'Cover Page'!$D$35/1000000*'1 macro-mapping'!AH33/'FX rate'!$C24,"")</f>
        <v/>
      </c>
      <c r="AI85" s="865" t="str">
        <f>IF(ISNUMBER(AI33),'Cover Page'!$D$35/1000000*'1 macro-mapping'!AI33/'FX rate'!$C24,"")</f>
        <v/>
      </c>
      <c r="AJ85" s="865" t="str">
        <f>IF(ISNUMBER(AJ33),'Cover Page'!$D$35/1000000*'1 macro-mapping'!AJ33/'FX rate'!$C24,"")</f>
        <v/>
      </c>
      <c r="AK85" s="865" t="str">
        <f>IF(ISNUMBER(AK33),'Cover Page'!$D$35/1000000*'1 macro-mapping'!AK33/'FX rate'!$C24,"")</f>
        <v/>
      </c>
      <c r="AL85" s="395"/>
      <c r="AM85" s="865" t="str">
        <f>IF(ISNUMBER(AM33),'Cover Page'!$D$35/1000000*'1 macro-mapping'!AM33/'FX rate'!$C24,"")</f>
        <v/>
      </c>
      <c r="AN85" s="1005" t="str">
        <f>IF(ISNUMBER(AN33),'Cover Page'!$D$35/1000000*'1 macro-mapping'!AN33/'FX rate'!$C24,"")</f>
        <v/>
      </c>
      <c r="AO85" s="1006" t="str">
        <f>IF(ISNUMBER(AO33),'Cover Page'!$D$35/1000000*'1 macro-mapping'!AO33/'FX rate'!$C24,"")</f>
        <v/>
      </c>
      <c r="AP85" s="1006" t="str">
        <f>IF(ISNUMBER(AP33),'Cover Page'!$D$35/1000000*'1 macro-mapping'!AP33/'FX rate'!$C24,"")</f>
        <v/>
      </c>
      <c r="AQ85" s="1006" t="str">
        <f>IF(ISNUMBER(AQ33),'Cover Page'!$D$35/1000000*'1 macro-mapping'!AQ33/'FX rate'!$C24,"")</f>
        <v/>
      </c>
      <c r="AR85" s="395"/>
      <c r="AS85" s="1006"/>
      <c r="AT85" s="1006"/>
      <c r="AU85" s="1006"/>
      <c r="AV85" s="1006"/>
      <c r="AW85" s="1006"/>
    </row>
    <row r="86" spans="1:49" ht="14.25" customHeight="1" x14ac:dyDescent="0.3">
      <c r="A86" s="1849"/>
      <c r="M86" s="20"/>
    </row>
    <row r="87" spans="1:49" ht="14.25" customHeight="1" x14ac:dyDescent="0.3">
      <c r="A87" s="1849"/>
    </row>
    <row r="88" spans="1:49" ht="14.25" customHeight="1" x14ac:dyDescent="0.3">
      <c r="A88" s="1849"/>
    </row>
    <row r="89" spans="1:49" ht="14.25" hidden="1" customHeight="1" x14ac:dyDescent="0.3">
      <c r="A89" s="798"/>
      <c r="B89" s="1858" t="s">
        <v>217</v>
      </c>
      <c r="C89" s="641" t="s">
        <v>1</v>
      </c>
      <c r="D89" s="642" t="s">
        <v>2</v>
      </c>
      <c r="E89" s="642" t="s">
        <v>3</v>
      </c>
      <c r="F89" s="642" t="s">
        <v>85</v>
      </c>
      <c r="G89" s="642" t="s">
        <v>4</v>
      </c>
      <c r="H89" s="642" t="s">
        <v>5</v>
      </c>
      <c r="I89" s="643" t="s">
        <v>6</v>
      </c>
      <c r="J89" s="642" t="s">
        <v>7</v>
      </c>
      <c r="K89" s="642" t="s">
        <v>8</v>
      </c>
      <c r="L89" s="642" t="s">
        <v>9</v>
      </c>
      <c r="M89" s="642" t="s">
        <v>10</v>
      </c>
      <c r="N89" s="642" t="s">
        <v>11</v>
      </c>
      <c r="O89" s="642" t="s">
        <v>12</v>
      </c>
      <c r="P89" s="642" t="s">
        <v>13</v>
      </c>
      <c r="Q89" s="642" t="s">
        <v>14</v>
      </c>
      <c r="R89" s="642" t="s">
        <v>15</v>
      </c>
      <c r="S89" s="642" t="s">
        <v>16</v>
      </c>
      <c r="T89" s="642" t="s">
        <v>17</v>
      </c>
      <c r="U89" s="642" t="s">
        <v>18</v>
      </c>
      <c r="V89" s="642" t="s">
        <v>19</v>
      </c>
      <c r="W89" s="642" t="s">
        <v>20</v>
      </c>
      <c r="X89" s="642" t="s">
        <v>21</v>
      </c>
      <c r="Y89" s="642" t="s">
        <v>22</v>
      </c>
      <c r="Z89" s="642" t="s">
        <v>23</v>
      </c>
      <c r="AA89" s="642" t="s">
        <v>24</v>
      </c>
      <c r="AB89" s="642" t="s">
        <v>25</v>
      </c>
      <c r="AC89" s="642" t="s">
        <v>26</v>
      </c>
      <c r="AD89" s="642" t="s">
        <v>27</v>
      </c>
      <c r="AE89" s="642" t="s">
        <v>28</v>
      </c>
      <c r="AF89" s="642" t="s">
        <v>29</v>
      </c>
      <c r="AG89" s="642" t="s">
        <v>30</v>
      </c>
      <c r="AH89" s="642"/>
      <c r="AI89" s="642"/>
      <c r="AJ89" s="642" t="s">
        <v>31</v>
      </c>
      <c r="AK89" s="642" t="s">
        <v>32</v>
      </c>
      <c r="AL89" s="53"/>
      <c r="AM89" s="645"/>
      <c r="AN89" s="646"/>
      <c r="AO89" s="646"/>
      <c r="AP89" s="644"/>
      <c r="AQ89" s="644"/>
      <c r="AR89" s="53"/>
      <c r="AS89" s="642" t="s">
        <v>33</v>
      </c>
      <c r="AT89" s="642" t="s">
        <v>34</v>
      </c>
      <c r="AU89" s="642" t="s">
        <v>35</v>
      </c>
      <c r="AV89" s="642" t="s">
        <v>87</v>
      </c>
      <c r="AW89" s="642" t="s">
        <v>111</v>
      </c>
    </row>
    <row r="90" spans="1:49" ht="14.25" hidden="1" customHeight="1" x14ac:dyDescent="0.3">
      <c r="A90" s="798"/>
      <c r="B90" s="1859"/>
      <c r="C90" s="1860" t="s">
        <v>83</v>
      </c>
      <c r="D90" s="647"/>
      <c r="E90" s="647"/>
      <c r="F90" s="648"/>
      <c r="G90" s="648"/>
      <c r="H90" s="647"/>
      <c r="I90" s="647"/>
      <c r="J90" s="647"/>
      <c r="K90" s="648"/>
      <c r="L90" s="648"/>
      <c r="M90" s="647"/>
      <c r="N90" s="649"/>
      <c r="O90" s="648"/>
      <c r="P90" s="648"/>
      <c r="Q90" s="650"/>
      <c r="R90" s="650"/>
      <c r="S90" s="650"/>
      <c r="T90" s="650"/>
      <c r="U90" s="650"/>
      <c r="V90" s="650"/>
      <c r="W90" s="650"/>
      <c r="X90" s="650"/>
      <c r="Y90" s="650"/>
      <c r="Z90" s="650"/>
      <c r="AA90" s="650"/>
      <c r="AB90" s="650"/>
      <c r="AC90" s="650"/>
      <c r="AD90" s="650"/>
      <c r="AE90" s="650"/>
      <c r="AF90" s="650"/>
      <c r="AG90" s="650"/>
      <c r="AH90" s="650"/>
      <c r="AI90" s="650"/>
      <c r="AJ90" s="650"/>
      <c r="AK90" s="651"/>
      <c r="AL90" s="44"/>
      <c r="AM90" s="1860" t="s">
        <v>83</v>
      </c>
      <c r="AN90" s="647"/>
      <c r="AO90" s="653"/>
      <c r="AP90" s="947"/>
      <c r="AQ90" s="654"/>
      <c r="AR90" s="44"/>
      <c r="AS90" s="655"/>
      <c r="AT90" s="651"/>
      <c r="AU90" s="655"/>
      <c r="AV90" s="651"/>
      <c r="AW90" s="655"/>
    </row>
    <row r="91" spans="1:49" ht="14.25" hidden="1" customHeight="1" x14ac:dyDescent="0.3">
      <c r="A91" s="798"/>
      <c r="B91" s="1859"/>
      <c r="C91" s="1861"/>
      <c r="D91" s="1854" t="s">
        <v>36</v>
      </c>
      <c r="E91" s="1852" t="s">
        <v>218</v>
      </c>
      <c r="F91" s="656"/>
      <c r="G91" s="656"/>
      <c r="H91" s="1854" t="s">
        <v>219</v>
      </c>
      <c r="I91" s="1854" t="s">
        <v>220</v>
      </c>
      <c r="J91" s="1862" t="s">
        <v>221</v>
      </c>
      <c r="K91" s="656"/>
      <c r="L91" s="657"/>
      <c r="M91" s="1852" t="s">
        <v>222</v>
      </c>
      <c r="N91" s="658"/>
      <c r="O91" s="656"/>
      <c r="P91" s="656"/>
      <c r="Q91" s="659"/>
      <c r="R91" s="658"/>
      <c r="S91" s="658"/>
      <c r="T91" s="658"/>
      <c r="U91" s="658"/>
      <c r="V91" s="658"/>
      <c r="W91" s="658"/>
      <c r="X91" s="658"/>
      <c r="Y91" s="658"/>
      <c r="Z91" s="656"/>
      <c r="AA91" s="658"/>
      <c r="AB91" s="658"/>
      <c r="AC91" s="658"/>
      <c r="AD91" s="658"/>
      <c r="AE91" s="658"/>
      <c r="AF91" s="658"/>
      <c r="AG91" s="658"/>
      <c r="AH91" s="658"/>
      <c r="AI91" s="658"/>
      <c r="AJ91" s="660"/>
      <c r="AK91" s="1854" t="s">
        <v>281</v>
      </c>
      <c r="AL91" s="783"/>
      <c r="AM91" s="1861"/>
      <c r="AN91" s="1852" t="s">
        <v>294</v>
      </c>
      <c r="AO91" s="1853" t="s">
        <v>275</v>
      </c>
      <c r="AP91" s="947"/>
      <c r="AQ91" s="654"/>
      <c r="AR91" s="783"/>
      <c r="AS91" s="1850"/>
      <c r="AT91" s="1850"/>
      <c r="AU91" s="1850"/>
      <c r="AV91" s="1850"/>
      <c r="AW91" s="1850"/>
    </row>
    <row r="92" spans="1:49" ht="14.25" hidden="1" customHeight="1" x14ac:dyDescent="0.3">
      <c r="A92" s="798"/>
      <c r="B92" s="1859"/>
      <c r="C92" s="1861"/>
      <c r="D92" s="1854"/>
      <c r="E92" s="1852"/>
      <c r="F92" s="661"/>
      <c r="G92" s="661"/>
      <c r="H92" s="1854"/>
      <c r="I92" s="1854"/>
      <c r="J92" s="1852"/>
      <c r="K92" s="661"/>
      <c r="L92" s="662"/>
      <c r="M92" s="1852"/>
      <c r="N92" s="1862" t="s">
        <v>223</v>
      </c>
      <c r="O92" s="659"/>
      <c r="P92" s="659"/>
      <c r="Q92" s="1862" t="s">
        <v>289</v>
      </c>
      <c r="R92" s="1862" t="s">
        <v>288</v>
      </c>
      <c r="S92" s="659"/>
      <c r="T92" s="659"/>
      <c r="U92" s="659"/>
      <c r="V92" s="1862" t="s">
        <v>284</v>
      </c>
      <c r="W92" s="659"/>
      <c r="X92" s="663"/>
      <c r="Y92" s="1853" t="s">
        <v>39</v>
      </c>
      <c r="Z92" s="1853" t="s">
        <v>37</v>
      </c>
      <c r="AA92" s="1853" t="s">
        <v>84</v>
      </c>
      <c r="AB92" s="1853" t="s">
        <v>38</v>
      </c>
      <c r="AC92" s="1853" t="s">
        <v>401</v>
      </c>
      <c r="AD92" s="1853" t="s">
        <v>466</v>
      </c>
      <c r="AE92" s="1855" t="s">
        <v>467</v>
      </c>
      <c r="AF92" s="1855" t="s">
        <v>467</v>
      </c>
      <c r="AG92" s="1855" t="s">
        <v>467</v>
      </c>
      <c r="AH92" s="1130"/>
      <c r="AI92" s="1130"/>
      <c r="AJ92" s="1853" t="s">
        <v>468</v>
      </c>
      <c r="AK92" s="1854"/>
      <c r="AL92" s="783"/>
      <c r="AM92" s="1861"/>
      <c r="AN92" s="1852"/>
      <c r="AO92" s="1854"/>
      <c r="AP92" s="947"/>
      <c r="AQ92" s="654"/>
      <c r="AR92" s="783"/>
      <c r="AS92" s="1851"/>
      <c r="AT92" s="1851"/>
      <c r="AU92" s="1851"/>
      <c r="AV92" s="1851"/>
      <c r="AW92" s="1851"/>
    </row>
    <row r="93" spans="1:49" ht="14.25" hidden="1" customHeight="1" x14ac:dyDescent="0.3">
      <c r="A93" s="798"/>
      <c r="B93" s="1859"/>
      <c r="C93" s="1861"/>
      <c r="D93" s="1854"/>
      <c r="E93" s="1852"/>
      <c r="F93" s="664"/>
      <c r="G93" s="664"/>
      <c r="H93" s="1854"/>
      <c r="I93" s="1854"/>
      <c r="J93" s="1852"/>
      <c r="K93" s="664"/>
      <c r="L93" s="665"/>
      <c r="M93" s="1852"/>
      <c r="N93" s="1852"/>
      <c r="O93" s="664"/>
      <c r="P93" s="664"/>
      <c r="Q93" s="1852"/>
      <c r="R93" s="1852"/>
      <c r="S93" s="664"/>
      <c r="T93" s="664"/>
      <c r="U93" s="664"/>
      <c r="V93" s="1852"/>
      <c r="W93" s="666"/>
      <c r="X93" s="667"/>
      <c r="Y93" s="1854"/>
      <c r="Z93" s="1854"/>
      <c r="AA93" s="1854"/>
      <c r="AB93" s="1854"/>
      <c r="AC93" s="1854"/>
      <c r="AD93" s="1854"/>
      <c r="AE93" s="1856"/>
      <c r="AF93" s="1856"/>
      <c r="AG93" s="1856"/>
      <c r="AH93" s="1131"/>
      <c r="AI93" s="1131"/>
      <c r="AJ93" s="1854"/>
      <c r="AK93" s="1854"/>
      <c r="AL93" s="783"/>
      <c r="AM93" s="1861"/>
      <c r="AN93" s="1852"/>
      <c r="AO93" s="1854"/>
      <c r="AP93" s="947"/>
      <c r="AQ93" s="654"/>
      <c r="AR93" s="783"/>
      <c r="AS93" s="1851"/>
      <c r="AT93" s="1851"/>
      <c r="AU93" s="1851"/>
      <c r="AV93" s="1851"/>
      <c r="AW93" s="1851"/>
    </row>
    <row r="94" spans="1:49" ht="50.25" hidden="1" customHeight="1" x14ac:dyDescent="0.3">
      <c r="A94" s="798"/>
      <c r="B94" s="1859"/>
      <c r="C94" s="1861"/>
      <c r="D94" s="1854"/>
      <c r="E94" s="1852"/>
      <c r="F94" s="668" t="s">
        <v>199</v>
      </c>
      <c r="G94" s="668" t="s">
        <v>215</v>
      </c>
      <c r="H94" s="1854"/>
      <c r="I94" s="1854"/>
      <c r="J94" s="1852"/>
      <c r="K94" s="669" t="s">
        <v>109</v>
      </c>
      <c r="L94" s="670" t="s">
        <v>110</v>
      </c>
      <c r="M94" s="1852"/>
      <c r="N94" s="1863"/>
      <c r="O94" s="669" t="s">
        <v>224</v>
      </c>
      <c r="P94" s="671" t="s">
        <v>225</v>
      </c>
      <c r="Q94" s="1852"/>
      <c r="R94" s="1852"/>
      <c r="S94" s="671" t="s">
        <v>287</v>
      </c>
      <c r="T94" s="671" t="s">
        <v>286</v>
      </c>
      <c r="U94" s="671" t="s">
        <v>285</v>
      </c>
      <c r="V94" s="1852"/>
      <c r="W94" s="669" t="s">
        <v>283</v>
      </c>
      <c r="X94" s="668" t="s">
        <v>282</v>
      </c>
      <c r="Y94" s="1854"/>
      <c r="Z94" s="1854"/>
      <c r="AA94" s="1854"/>
      <c r="AB94" s="1854"/>
      <c r="AC94" s="1854"/>
      <c r="AD94" s="1857"/>
      <c r="AE94" s="1856"/>
      <c r="AF94" s="1856"/>
      <c r="AG94" s="1856"/>
      <c r="AH94" s="1131"/>
      <c r="AI94" s="1131"/>
      <c r="AJ94" s="1854"/>
      <c r="AK94" s="1854"/>
      <c r="AL94" s="782"/>
      <c r="AM94" s="1861"/>
      <c r="AN94" s="1852"/>
      <c r="AO94" s="1854"/>
      <c r="AP94" s="946"/>
      <c r="AQ94" s="672"/>
      <c r="AR94" s="782"/>
      <c r="AS94" s="1851"/>
      <c r="AT94" s="1851"/>
      <c r="AU94" s="1851"/>
      <c r="AV94" s="1851"/>
      <c r="AW94" s="1851"/>
    </row>
    <row r="95" spans="1:49" ht="14.25" hidden="1" customHeight="1" x14ac:dyDescent="0.3">
      <c r="A95" s="798"/>
      <c r="B95" s="673" t="s">
        <v>457</v>
      </c>
      <c r="C95" s="674" t="s">
        <v>276</v>
      </c>
      <c r="D95" s="675" t="s">
        <v>91</v>
      </c>
      <c r="E95" s="676" t="s">
        <v>203</v>
      </c>
      <c r="F95" s="677"/>
      <c r="G95" s="677"/>
      <c r="H95" s="676" t="s">
        <v>213</v>
      </c>
      <c r="I95" s="676" t="s">
        <v>209</v>
      </c>
      <c r="J95" s="676" t="s">
        <v>208</v>
      </c>
      <c r="K95" s="677"/>
      <c r="L95" s="678"/>
      <c r="M95" s="676"/>
      <c r="N95" s="679" t="s">
        <v>204</v>
      </c>
      <c r="O95" s="677"/>
      <c r="P95" s="680"/>
      <c r="Q95" s="675"/>
      <c r="R95" s="681"/>
      <c r="S95" s="677"/>
      <c r="T95" s="677"/>
      <c r="U95" s="682"/>
      <c r="V95" s="681"/>
      <c r="W95" s="677"/>
      <c r="X95" s="677"/>
      <c r="Y95" s="683"/>
      <c r="Z95" s="684"/>
      <c r="AA95" s="684"/>
      <c r="AB95" s="684"/>
      <c r="AC95" s="683"/>
      <c r="AD95" s="676" t="s">
        <v>206</v>
      </c>
      <c r="AE95" s="683"/>
      <c r="AF95" s="683"/>
      <c r="AG95" s="683"/>
      <c r="AH95" s="683"/>
      <c r="AI95" s="683"/>
      <c r="AJ95" s="683"/>
      <c r="AK95" s="684" t="s">
        <v>205</v>
      </c>
      <c r="AL95" s="454"/>
      <c r="AM95" s="685" t="s">
        <v>90</v>
      </c>
      <c r="AN95" s="676" t="s">
        <v>274</v>
      </c>
      <c r="AO95" s="684" t="s">
        <v>207</v>
      </c>
      <c r="AP95" s="686"/>
      <c r="AQ95" s="686"/>
      <c r="AR95" s="454"/>
      <c r="AS95" s="687"/>
      <c r="AT95" s="688"/>
      <c r="AU95" s="687"/>
      <c r="AV95" s="688"/>
      <c r="AW95" s="687"/>
    </row>
    <row r="96" spans="1:49" ht="14.25" hidden="1" customHeight="1" x14ac:dyDescent="0.3">
      <c r="A96" s="798"/>
      <c r="B96" s="689" t="s">
        <v>423</v>
      </c>
      <c r="C96" s="690" t="s">
        <v>424</v>
      </c>
      <c r="D96" s="691" t="s">
        <v>425</v>
      </c>
      <c r="E96" s="692" t="s">
        <v>426</v>
      </c>
      <c r="F96" s="693" t="s">
        <v>427</v>
      </c>
      <c r="G96" s="693" t="s">
        <v>428</v>
      </c>
      <c r="H96" s="692" t="s">
        <v>429</v>
      </c>
      <c r="I96" s="692" t="s">
        <v>430</v>
      </c>
      <c r="J96" s="692" t="s">
        <v>431</v>
      </c>
      <c r="K96" s="693" t="s">
        <v>432</v>
      </c>
      <c r="L96" s="694" t="s">
        <v>433</v>
      </c>
      <c r="M96" s="692" t="s">
        <v>434</v>
      </c>
      <c r="N96" s="695" t="s">
        <v>435</v>
      </c>
      <c r="O96" s="693" t="s">
        <v>436</v>
      </c>
      <c r="P96" s="696" t="s">
        <v>437</v>
      </c>
      <c r="Q96" s="691" t="s">
        <v>438</v>
      </c>
      <c r="R96" s="697" t="s">
        <v>439</v>
      </c>
      <c r="S96" s="693" t="s">
        <v>440</v>
      </c>
      <c r="T96" s="693" t="s">
        <v>441</v>
      </c>
      <c r="U96" s="698" t="s">
        <v>442</v>
      </c>
      <c r="V96" s="697" t="s">
        <v>443</v>
      </c>
      <c r="W96" s="693" t="s">
        <v>444</v>
      </c>
      <c r="X96" s="693" t="s">
        <v>445</v>
      </c>
      <c r="Y96" s="699" t="s">
        <v>446</v>
      </c>
      <c r="Z96" s="700" t="s">
        <v>447</v>
      </c>
      <c r="AA96" s="700" t="s">
        <v>448</v>
      </c>
      <c r="AB96" s="700" t="s">
        <v>449</v>
      </c>
      <c r="AC96" s="699" t="s">
        <v>450</v>
      </c>
      <c r="AD96" s="692" t="s">
        <v>451</v>
      </c>
      <c r="AE96" s="699"/>
      <c r="AF96" s="699"/>
      <c r="AG96" s="699"/>
      <c r="AH96" s="699"/>
      <c r="AI96" s="699"/>
      <c r="AJ96" s="699" t="s">
        <v>455</v>
      </c>
      <c r="AK96" s="700" t="s">
        <v>452</v>
      </c>
      <c r="AL96" s="455"/>
      <c r="AM96" s="701" t="s">
        <v>456</v>
      </c>
      <c r="AN96" s="692" t="s">
        <v>453</v>
      </c>
      <c r="AO96" s="700" t="s">
        <v>454</v>
      </c>
      <c r="AP96" s="686"/>
      <c r="AQ96" s="686"/>
      <c r="AR96" s="455"/>
      <c r="AS96" s="691"/>
      <c r="AT96" s="699"/>
      <c r="AU96" s="691"/>
      <c r="AV96" s="699"/>
      <c r="AW96" s="691"/>
    </row>
    <row r="97" spans="1:49" ht="14.25" customHeight="1" x14ac:dyDescent="0.3">
      <c r="A97" s="1848" t="s">
        <v>1080</v>
      </c>
      <c r="B97" s="702">
        <v>2002</v>
      </c>
      <c r="C97" s="703">
        <f>IF(ISNUMBER(C16),'Cover Page'!$D$35/1000000*'1 macro-mapping'!C16/'FX rate'!$C$24,"")</f>
        <v>0</v>
      </c>
      <c r="D97" s="704" t="str">
        <f>IF(ISNUMBER(D16),'Cover Page'!$D$35/1000000*'1 macro-mapping'!D16/'FX rate'!$C$24,"")</f>
        <v/>
      </c>
      <c r="E97" s="704">
        <f>IF(ISNUMBER(E16),'Cover Page'!$D$35/1000000*'1 macro-mapping'!E16/'FX rate'!$C$24,"")</f>
        <v>0</v>
      </c>
      <c r="F97" s="801" t="str">
        <f>IF(ISNUMBER(F16),'Cover Page'!$D$35/1000000*'1 macro-mapping'!F16/'FX rate'!$C$24,"")</f>
        <v/>
      </c>
      <c r="G97" s="801" t="str">
        <f>IF(ISNUMBER(G16),'Cover Page'!$D$35/1000000*'1 macro-mapping'!G16/'FX rate'!$C$24,"")</f>
        <v/>
      </c>
      <c r="H97" s="802" t="str">
        <f>IF(ISNUMBER(H16),'Cover Page'!$D$35/1000000*'1 macro-mapping'!H16/'FX rate'!$C$24,"")</f>
        <v/>
      </c>
      <c r="I97" s="802" t="str">
        <f>IF(ISNUMBER(I16),'Cover Page'!$D$35/1000000*'1 macro-mapping'!I16/'FX rate'!$C$24,"")</f>
        <v/>
      </c>
      <c r="J97" s="704" t="str">
        <f>IF(ISNUMBER(J16),'Cover Page'!$D$35/1000000*'1 macro-mapping'!J16/'FX rate'!$C$24,"")</f>
        <v/>
      </c>
      <c r="K97" s="801" t="str">
        <f>IF(ISNUMBER(K16),'Cover Page'!$D$35/1000000*'1 macro-mapping'!K16/'FX rate'!$C$24,"")</f>
        <v/>
      </c>
      <c r="L97" s="803" t="str">
        <f>IF(ISNUMBER(L16),'Cover Page'!$D$35/1000000*'1 macro-mapping'!L16/'FX rate'!$C$24,"")</f>
        <v/>
      </c>
      <c r="M97" s="704">
        <f>IF(ISNUMBER(M16),'Cover Page'!$D$35/1000000*'1 macro-mapping'!M16/'FX rate'!$C$24,"")</f>
        <v>0</v>
      </c>
      <c r="N97" s="804" t="str">
        <f>IF(ISNUMBER(N16),'Cover Page'!$D$35/1000000*'1 macro-mapping'!N16/'FX rate'!$C$24,"")</f>
        <v/>
      </c>
      <c r="O97" s="801" t="str">
        <f>IF(ISNUMBER(O16),'Cover Page'!$D$35/1000000*'1 macro-mapping'!O16/'FX rate'!$C$24,"")</f>
        <v/>
      </c>
      <c r="P97" s="805" t="str">
        <f>IF(ISNUMBER(P16),'Cover Page'!$D$35/1000000*'1 macro-mapping'!P16/'FX rate'!$C$24,"")</f>
        <v/>
      </c>
      <c r="Q97" s="704" t="str">
        <f>IF(ISNUMBER(Q16),'Cover Page'!$D$35/1000000*'1 macro-mapping'!Q16/'FX rate'!$C$24,"")</f>
        <v/>
      </c>
      <c r="R97" s="804" t="str">
        <f>IF(ISNUMBER(R16),'Cover Page'!$D$35/1000000*'1 macro-mapping'!R16/'FX rate'!$C$24,"")</f>
        <v/>
      </c>
      <c r="S97" s="801" t="str">
        <f>IF(ISNUMBER(S16),'Cover Page'!$D$35/1000000*'1 macro-mapping'!S16/'FX rate'!$C$24,"")</f>
        <v/>
      </c>
      <c r="T97" s="801" t="str">
        <f>IF(ISNUMBER(T16),'Cover Page'!$D$35/1000000*'1 macro-mapping'!T16/'FX rate'!$C$24,"")</f>
        <v/>
      </c>
      <c r="U97" s="806" t="str">
        <f>IF(ISNUMBER(U16),'Cover Page'!$D$35/1000000*'1 macro-mapping'!U16/'FX rate'!$C$24,"")</f>
        <v/>
      </c>
      <c r="V97" s="804" t="str">
        <f>IF(ISNUMBER(V16),'Cover Page'!$D$35/1000000*'1 macro-mapping'!V16/'FX rate'!$C$24,"")</f>
        <v/>
      </c>
      <c r="W97" s="801" t="str">
        <f>IF(ISNUMBER(W16),'Cover Page'!$D$35/1000000*'1 macro-mapping'!W16/'FX rate'!$C$24,"")</f>
        <v/>
      </c>
      <c r="X97" s="801" t="str">
        <f>IF(ISNUMBER(X16),'Cover Page'!$D$35/1000000*'1 macro-mapping'!X16/'FX rate'!$C$24,"")</f>
        <v/>
      </c>
      <c r="Y97" s="807" t="str">
        <f>IF(ISNUMBER(Y16),'Cover Page'!$D$35/1000000*'1 macro-mapping'!Y16/'FX rate'!$C$24,"")</f>
        <v/>
      </c>
      <c r="Z97" s="807" t="str">
        <f>IF(ISNUMBER(Z16),'Cover Page'!$D$35/1000000*'1 macro-mapping'!Z16/'FX rate'!$C$24,"")</f>
        <v/>
      </c>
      <c r="AA97" s="807" t="str">
        <f>IF(ISNUMBER(AA16),'Cover Page'!$D$35/1000000*'1 macro-mapping'!AA16/'FX rate'!$C$24,"")</f>
        <v/>
      </c>
      <c r="AB97" s="807" t="str">
        <f>IF(ISNUMBER(AB16),'Cover Page'!$D$35/1000000*'1 macro-mapping'!AB16/'FX rate'!$C$24,"")</f>
        <v/>
      </c>
      <c r="AC97" s="807" t="str">
        <f>IF(ISNUMBER(AC16),'Cover Page'!$D$35/1000000*'1 macro-mapping'!AC16/'FX rate'!$C$24,"")</f>
        <v/>
      </c>
      <c r="AD97" s="807" t="str">
        <f>IF(ISNUMBER(AD16),'Cover Page'!$D$35/1000000*'1 macro-mapping'!AD16/'FX rate'!$C$24,"")</f>
        <v/>
      </c>
      <c r="AE97" s="807" t="str">
        <f>IF(ISNUMBER(AE16),'Cover Page'!$D$35/1000000*'1 macro-mapping'!AE16/'FX rate'!$C$24,"")</f>
        <v/>
      </c>
      <c r="AF97" s="807" t="str">
        <f>IF(ISNUMBER(AF16),'Cover Page'!$D$35/1000000*'1 macro-mapping'!AF16/'FX rate'!$C$24,"")</f>
        <v/>
      </c>
      <c r="AG97" s="807" t="str">
        <f>IF(ISNUMBER(AG16),'Cover Page'!$D$35/1000000*'1 macro-mapping'!AG16/'FX rate'!$C$24,"")</f>
        <v/>
      </c>
      <c r="AH97" s="807" t="str">
        <f>IF(ISNUMBER(AH16),'Cover Page'!$D$35/1000000*'1 macro-mapping'!AH16/'FX rate'!$C$24,"")</f>
        <v/>
      </c>
      <c r="AI97" s="807" t="str">
        <f>IF(ISNUMBER(AI16),'Cover Page'!$D$35/1000000*'1 macro-mapping'!AI16/'FX rate'!$C$24,"")</f>
        <v/>
      </c>
      <c r="AJ97" s="807" t="str">
        <f>IF(ISNUMBER(AJ16),'Cover Page'!$D$35/1000000*'1 macro-mapping'!AJ16/'FX rate'!$C$24,"")</f>
        <v/>
      </c>
      <c r="AK97" s="807" t="str">
        <f>IF(ISNUMBER(AK16),'Cover Page'!$D$35/1000000*'1 macro-mapping'!AK16/'FX rate'!$C$24,"")</f>
        <v/>
      </c>
      <c r="AL97" s="456"/>
      <c r="AM97" s="807" t="str">
        <f>IF(ISNUMBER(AM16),'Cover Page'!$D$35/1000000*'1 macro-mapping'!AM16/'FX rate'!$C$24,"")</f>
        <v/>
      </c>
      <c r="AN97" s="807" t="str">
        <f>IF(ISNUMBER(AN16),'Cover Page'!$D$35/1000000*'1 macro-mapping'!AN16/'FX rate'!$C$24,"")</f>
        <v/>
      </c>
      <c r="AO97" s="807" t="str">
        <f>IF(ISNUMBER(AO16),'Cover Page'!$D$35/1000000*'1 macro-mapping'!AO16/'FX rate'!$C$24,"")</f>
        <v/>
      </c>
      <c r="AP97" s="807" t="str">
        <f>IF(ISNUMBER(AP16),'Cover Page'!$D$35/1000000*'1 macro-mapping'!AP16/'FX rate'!$C$24,"")</f>
        <v/>
      </c>
      <c r="AQ97" s="807" t="str">
        <f>IF(ISNUMBER(AQ16),'Cover Page'!$D$35/1000000*'1 macro-mapping'!AQ16/'FX rate'!$C$24,"")</f>
        <v/>
      </c>
      <c r="AR97" s="456"/>
      <c r="AS97" s="807" t="str">
        <f>IF(ISNUMBER(AS16),'Cover Page'!$D$35/1000000*'1 macro-mapping'!AS16/'FX rate'!$C$24,"")</f>
        <v/>
      </c>
      <c r="AT97" s="807" t="str">
        <f>IF(ISNUMBER(AT16),'Cover Page'!$D$35/1000000*'1 macro-mapping'!AT16/'FX rate'!$C$24,"")</f>
        <v/>
      </c>
      <c r="AU97" s="807" t="str">
        <f>IF(ISNUMBER(AU16),'Cover Page'!$D$35/1000000*'1 macro-mapping'!AU16/'FX rate'!$C$24,"")</f>
        <v/>
      </c>
      <c r="AV97" s="807" t="str">
        <f>IF(ISNUMBER(AV16),'Cover Page'!$D$35/1000000*'1 macro-mapping'!AV16/'FX rate'!$C$24,"")</f>
        <v/>
      </c>
      <c r="AW97" s="807" t="str">
        <f>IF(ISNUMBER(AW16),'Cover Page'!$D$35/1000000*'1 macro-mapping'!AW16/'FX rate'!$C$24,"")</f>
        <v/>
      </c>
    </row>
    <row r="98" spans="1:49" ht="14.25" customHeight="1" x14ac:dyDescent="0.3">
      <c r="A98" s="1848"/>
      <c r="B98" s="705">
        <v>2003</v>
      </c>
      <c r="C98" s="706">
        <f>IF(ISNUMBER(C17),'Cover Page'!$D$35/1000000*'1 macro-mapping'!C17/'FX rate'!$C$24,"")</f>
        <v>0</v>
      </c>
      <c r="D98" s="709" t="str">
        <f>IF(ISNUMBER(D17),'Cover Page'!$D$35/1000000*'1 macro-mapping'!D17/'FX rate'!$C$24,"")</f>
        <v/>
      </c>
      <c r="E98" s="707">
        <f>IF(ISNUMBER(E17),'Cover Page'!$D$35/1000000*'1 macro-mapping'!E17/'FX rate'!$C$24,"")</f>
        <v>0</v>
      </c>
      <c r="F98" s="808" t="str">
        <f>IF(ISNUMBER(F17),'Cover Page'!$D$35/1000000*'1 macro-mapping'!F17/'FX rate'!$C$24,"")</f>
        <v/>
      </c>
      <c r="G98" s="808" t="str">
        <f>IF(ISNUMBER(G17),'Cover Page'!$D$35/1000000*'1 macro-mapping'!G17/'FX rate'!$C$24,"")</f>
        <v/>
      </c>
      <c r="H98" s="800" t="str">
        <f>IF(ISNUMBER(H17),'Cover Page'!$D$35/1000000*'1 macro-mapping'!H17/'FX rate'!$C$24,"")</f>
        <v/>
      </c>
      <c r="I98" s="800" t="str">
        <f>IF(ISNUMBER(I17),'Cover Page'!$D$35/1000000*'1 macro-mapping'!I17/'FX rate'!$C$24,"")</f>
        <v/>
      </c>
      <c r="J98" s="709" t="str">
        <f>IF(ISNUMBER(J17),'Cover Page'!$D$35/1000000*'1 macro-mapping'!J17/'FX rate'!$C$24,"")</f>
        <v/>
      </c>
      <c r="K98" s="808" t="str">
        <f>IF(ISNUMBER(K17),'Cover Page'!$D$35/1000000*'1 macro-mapping'!K17/'FX rate'!$C$24,"")</f>
        <v/>
      </c>
      <c r="L98" s="809" t="str">
        <f>IF(ISNUMBER(L17),'Cover Page'!$D$35/1000000*'1 macro-mapping'!L17/'FX rate'!$C$24,"")</f>
        <v/>
      </c>
      <c r="M98" s="707">
        <f>IF(ISNUMBER(M17),'Cover Page'!$D$35/1000000*'1 macro-mapping'!M17/'FX rate'!$C$24,"")</f>
        <v>0</v>
      </c>
      <c r="N98" s="810" t="str">
        <f>IF(ISNUMBER(N17),'Cover Page'!$D$35/1000000*'1 macro-mapping'!N17/'FX rate'!$C$24,"")</f>
        <v/>
      </c>
      <c r="O98" s="808" t="str">
        <f>IF(ISNUMBER(O17),'Cover Page'!$D$35/1000000*'1 macro-mapping'!O17/'FX rate'!$C$24,"")</f>
        <v/>
      </c>
      <c r="P98" s="811" t="str">
        <f>IF(ISNUMBER(P17),'Cover Page'!$D$35/1000000*'1 macro-mapping'!P17/'FX rate'!$C$24,"")</f>
        <v/>
      </c>
      <c r="Q98" s="709" t="str">
        <f>IF(ISNUMBER(Q17),'Cover Page'!$D$35/1000000*'1 macro-mapping'!Q17/'FX rate'!$C$24,"")</f>
        <v/>
      </c>
      <c r="R98" s="812" t="str">
        <f>IF(ISNUMBER(R17),'Cover Page'!$D$35/1000000*'1 macro-mapping'!R17/'FX rate'!$C$24,"")</f>
        <v/>
      </c>
      <c r="S98" s="808" t="str">
        <f>IF(ISNUMBER(S17),'Cover Page'!$D$35/1000000*'1 macro-mapping'!S17/'FX rate'!$C$24,"")</f>
        <v/>
      </c>
      <c r="T98" s="808" t="str">
        <f>IF(ISNUMBER(T17),'Cover Page'!$D$35/1000000*'1 macro-mapping'!T17/'FX rate'!$C$24,"")</f>
        <v/>
      </c>
      <c r="U98" s="813" t="str">
        <f>IF(ISNUMBER(U17),'Cover Page'!$D$35/1000000*'1 macro-mapping'!U17/'FX rate'!$C$24,"")</f>
        <v/>
      </c>
      <c r="V98" s="812" t="str">
        <f>IF(ISNUMBER(V17),'Cover Page'!$D$35/1000000*'1 macro-mapping'!V17/'FX rate'!$C$24,"")</f>
        <v/>
      </c>
      <c r="W98" s="808" t="str">
        <f>IF(ISNUMBER(W17),'Cover Page'!$D$35/1000000*'1 macro-mapping'!W17/'FX rate'!$C$24,"")</f>
        <v/>
      </c>
      <c r="X98" s="808" t="str">
        <f>IF(ISNUMBER(X17),'Cover Page'!$D$35/1000000*'1 macro-mapping'!X17/'FX rate'!$C$24,"")</f>
        <v/>
      </c>
      <c r="Y98" s="814" t="str">
        <f>IF(ISNUMBER(Y17),'Cover Page'!$D$35/1000000*'1 macro-mapping'!Y17/'FX rate'!$C$24,"")</f>
        <v/>
      </c>
      <c r="Z98" s="814" t="str">
        <f>IF(ISNUMBER(Z17),'Cover Page'!$D$35/1000000*'1 macro-mapping'!Z17/'FX rate'!$C$24,"")</f>
        <v/>
      </c>
      <c r="AA98" s="814" t="str">
        <f>IF(ISNUMBER(AA17),'Cover Page'!$D$35/1000000*'1 macro-mapping'!AA17/'FX rate'!$C$24,"")</f>
        <v/>
      </c>
      <c r="AB98" s="814" t="str">
        <f>IF(ISNUMBER(AB17),'Cover Page'!$D$35/1000000*'1 macro-mapping'!AB17/'FX rate'!$C$24,"")</f>
        <v/>
      </c>
      <c r="AC98" s="814" t="str">
        <f>IF(ISNUMBER(AC17),'Cover Page'!$D$35/1000000*'1 macro-mapping'!AC17/'FX rate'!$C$24,"")</f>
        <v/>
      </c>
      <c r="AD98" s="814" t="str">
        <f>IF(ISNUMBER(AD17),'Cover Page'!$D$35/1000000*'1 macro-mapping'!AD17/'FX rate'!$C$24,"")</f>
        <v/>
      </c>
      <c r="AE98" s="814" t="str">
        <f>IF(ISNUMBER(AE17),'Cover Page'!$D$35/1000000*'1 macro-mapping'!AE17/'FX rate'!$C$24,"")</f>
        <v/>
      </c>
      <c r="AF98" s="814" t="str">
        <f>IF(ISNUMBER(AF17),'Cover Page'!$D$35/1000000*'1 macro-mapping'!AF17/'FX rate'!$C$24,"")</f>
        <v/>
      </c>
      <c r="AG98" s="814" t="str">
        <f>IF(ISNUMBER(AG17),'Cover Page'!$D$35/1000000*'1 macro-mapping'!AG17/'FX rate'!$C$24,"")</f>
        <v/>
      </c>
      <c r="AH98" s="814" t="str">
        <f>IF(ISNUMBER(AH17),'Cover Page'!$D$35/1000000*'1 macro-mapping'!AH17/'FX rate'!$C$24,"")</f>
        <v/>
      </c>
      <c r="AI98" s="814" t="str">
        <f>IF(ISNUMBER(AI17),'Cover Page'!$D$35/1000000*'1 macro-mapping'!AI17/'FX rate'!$C$24,"")</f>
        <v/>
      </c>
      <c r="AJ98" s="814" t="str">
        <f>IF(ISNUMBER(AJ17),'Cover Page'!$D$35/1000000*'1 macro-mapping'!AJ17/'FX rate'!$C$24,"")</f>
        <v/>
      </c>
      <c r="AK98" s="814" t="str">
        <f>IF(ISNUMBER(AK17),'Cover Page'!$D$35/1000000*'1 macro-mapping'!AK17/'FX rate'!$C$24,"")</f>
        <v/>
      </c>
      <c r="AL98" s="456"/>
      <c r="AM98" s="814" t="str">
        <f>IF(ISNUMBER(AM17),'Cover Page'!$D$35/1000000*'1 macro-mapping'!AM17/'FX rate'!$C$24,"")</f>
        <v/>
      </c>
      <c r="AN98" s="814" t="str">
        <f>IF(ISNUMBER(AN17),'Cover Page'!$D$35/1000000*'1 macro-mapping'!AN17/'FX rate'!$C$24,"")</f>
        <v/>
      </c>
      <c r="AO98" s="814" t="str">
        <f>IF(ISNUMBER(AO17),'Cover Page'!$D$35/1000000*'1 macro-mapping'!AO17/'FX rate'!$C$24,"")</f>
        <v/>
      </c>
      <c r="AP98" s="814" t="str">
        <f>IF(ISNUMBER(AP17),'Cover Page'!$D$35/1000000*'1 macro-mapping'!AP17/'FX rate'!$C$24,"")</f>
        <v/>
      </c>
      <c r="AQ98" s="814" t="str">
        <f>IF(ISNUMBER(AQ17),'Cover Page'!$D$35/1000000*'1 macro-mapping'!AQ17/'FX rate'!$C$24,"")</f>
        <v/>
      </c>
      <c r="AR98" s="456"/>
      <c r="AS98" s="814" t="str">
        <f>IF(ISNUMBER(AS17),'Cover Page'!$D$35/1000000*'1 macro-mapping'!AS17/'FX rate'!$C$24,"")</f>
        <v/>
      </c>
      <c r="AT98" s="814" t="str">
        <f>IF(ISNUMBER(AT17),'Cover Page'!$D$35/1000000*'1 macro-mapping'!AT17/'FX rate'!$C$24,"")</f>
        <v/>
      </c>
      <c r="AU98" s="814" t="str">
        <f>IF(ISNUMBER(AU17),'Cover Page'!$D$35/1000000*'1 macro-mapping'!AU17/'FX rate'!$C$24,"")</f>
        <v/>
      </c>
      <c r="AV98" s="814" t="str">
        <f>IF(ISNUMBER(AV17),'Cover Page'!$D$35/1000000*'1 macro-mapping'!AV17/'FX rate'!$C$24,"")</f>
        <v/>
      </c>
      <c r="AW98" s="814" t="str">
        <f>IF(ISNUMBER(AW17),'Cover Page'!$D$35/1000000*'1 macro-mapping'!AW17/'FX rate'!$C$24,"")</f>
        <v/>
      </c>
    </row>
    <row r="99" spans="1:49" ht="14.25" customHeight="1" x14ac:dyDescent="0.3">
      <c r="A99" s="1848"/>
      <c r="B99" s="705">
        <v>2004</v>
      </c>
      <c r="C99" s="706">
        <f>IF(ISNUMBER(C18),'Cover Page'!$D$35/1000000*'1 macro-mapping'!C18/'FX rate'!$C$24,"")</f>
        <v>0</v>
      </c>
      <c r="D99" s="709" t="str">
        <f>IF(ISNUMBER(D18),'Cover Page'!$D$35/1000000*'1 macro-mapping'!D18/'FX rate'!$C$24,"")</f>
        <v/>
      </c>
      <c r="E99" s="707">
        <f>IF(ISNUMBER(E18),'Cover Page'!$D$35/1000000*'1 macro-mapping'!E18/'FX rate'!$C$24,"")</f>
        <v>0</v>
      </c>
      <c r="F99" s="808" t="str">
        <f>IF(ISNUMBER(F18),'Cover Page'!$D$35/1000000*'1 macro-mapping'!F18/'FX rate'!$C$24,"")</f>
        <v/>
      </c>
      <c r="G99" s="808" t="str">
        <f>IF(ISNUMBER(G18),'Cover Page'!$D$35/1000000*'1 macro-mapping'!G18/'FX rate'!$C$24,"")</f>
        <v/>
      </c>
      <c r="H99" s="800" t="str">
        <f>IF(ISNUMBER(H18),'Cover Page'!$D$35/1000000*'1 macro-mapping'!H18/'FX rate'!$C$24,"")</f>
        <v/>
      </c>
      <c r="I99" s="800" t="str">
        <f>IF(ISNUMBER(I18),'Cover Page'!$D$35/1000000*'1 macro-mapping'!I18/'FX rate'!$C$24,"")</f>
        <v/>
      </c>
      <c r="J99" s="709" t="str">
        <f>IF(ISNUMBER(J18),'Cover Page'!$D$35/1000000*'1 macro-mapping'!J18/'FX rate'!$C$24,"")</f>
        <v/>
      </c>
      <c r="K99" s="808" t="str">
        <f>IF(ISNUMBER(K18),'Cover Page'!$D$35/1000000*'1 macro-mapping'!K18/'FX rate'!$C$24,"")</f>
        <v/>
      </c>
      <c r="L99" s="809" t="str">
        <f>IF(ISNUMBER(L18),'Cover Page'!$D$35/1000000*'1 macro-mapping'!L18/'FX rate'!$C$24,"")</f>
        <v/>
      </c>
      <c r="M99" s="707">
        <f>IF(ISNUMBER(M18),'Cover Page'!$D$35/1000000*'1 macro-mapping'!M18/'FX rate'!$C$24,"")</f>
        <v>0</v>
      </c>
      <c r="N99" s="810" t="str">
        <f>IF(ISNUMBER(N18),'Cover Page'!$D$35/1000000*'1 macro-mapping'!N18/'FX rate'!$C$24,"")</f>
        <v/>
      </c>
      <c r="O99" s="808" t="str">
        <f>IF(ISNUMBER(O18),'Cover Page'!$D$35/1000000*'1 macro-mapping'!O18/'FX rate'!$C$24,"")</f>
        <v/>
      </c>
      <c r="P99" s="811" t="str">
        <f>IF(ISNUMBER(P18),'Cover Page'!$D$35/1000000*'1 macro-mapping'!P18/'FX rate'!$C$24,"")</f>
        <v/>
      </c>
      <c r="Q99" s="709" t="str">
        <f>IF(ISNUMBER(Q18),'Cover Page'!$D$35/1000000*'1 macro-mapping'!Q18/'FX rate'!$C$24,"")</f>
        <v/>
      </c>
      <c r="R99" s="812" t="str">
        <f>IF(ISNUMBER(R18),'Cover Page'!$D$35/1000000*'1 macro-mapping'!R18/'FX rate'!$C$24,"")</f>
        <v/>
      </c>
      <c r="S99" s="808" t="str">
        <f>IF(ISNUMBER(S18),'Cover Page'!$D$35/1000000*'1 macro-mapping'!S18/'FX rate'!$C$24,"")</f>
        <v/>
      </c>
      <c r="T99" s="808" t="str">
        <f>IF(ISNUMBER(T18),'Cover Page'!$D$35/1000000*'1 macro-mapping'!T18/'FX rate'!$C$24,"")</f>
        <v/>
      </c>
      <c r="U99" s="813" t="str">
        <f>IF(ISNUMBER(U18),'Cover Page'!$D$35/1000000*'1 macro-mapping'!U18/'FX rate'!$C$24,"")</f>
        <v/>
      </c>
      <c r="V99" s="812" t="str">
        <f>IF(ISNUMBER(V18),'Cover Page'!$D$35/1000000*'1 macro-mapping'!V18/'FX rate'!$C$24,"")</f>
        <v/>
      </c>
      <c r="W99" s="808" t="str">
        <f>IF(ISNUMBER(W18),'Cover Page'!$D$35/1000000*'1 macro-mapping'!W18/'FX rate'!$C$24,"")</f>
        <v/>
      </c>
      <c r="X99" s="808" t="str">
        <f>IF(ISNUMBER(X18),'Cover Page'!$D$35/1000000*'1 macro-mapping'!X18/'FX rate'!$C$24,"")</f>
        <v/>
      </c>
      <c r="Y99" s="814" t="str">
        <f>IF(ISNUMBER(Y18),'Cover Page'!$D$35/1000000*'1 macro-mapping'!Y18/'FX rate'!$C$24,"")</f>
        <v/>
      </c>
      <c r="Z99" s="814" t="str">
        <f>IF(ISNUMBER(Z18),'Cover Page'!$D$35/1000000*'1 macro-mapping'!Z18/'FX rate'!$C$24,"")</f>
        <v/>
      </c>
      <c r="AA99" s="814" t="str">
        <f>IF(ISNUMBER(AA18),'Cover Page'!$D$35/1000000*'1 macro-mapping'!AA18/'FX rate'!$C$24,"")</f>
        <v/>
      </c>
      <c r="AB99" s="814" t="str">
        <f>IF(ISNUMBER(AB18),'Cover Page'!$D$35/1000000*'1 macro-mapping'!AB18/'FX rate'!$C$24,"")</f>
        <v/>
      </c>
      <c r="AC99" s="814" t="str">
        <f>IF(ISNUMBER(AC18),'Cover Page'!$D$35/1000000*'1 macro-mapping'!AC18/'FX rate'!$C$24,"")</f>
        <v/>
      </c>
      <c r="AD99" s="814" t="str">
        <f>IF(ISNUMBER(AD18),'Cover Page'!$D$35/1000000*'1 macro-mapping'!AD18/'FX rate'!$C$24,"")</f>
        <v/>
      </c>
      <c r="AE99" s="814" t="str">
        <f>IF(ISNUMBER(AE18),'Cover Page'!$D$35/1000000*'1 macro-mapping'!AE18/'FX rate'!$C$24,"")</f>
        <v/>
      </c>
      <c r="AF99" s="814" t="str">
        <f>IF(ISNUMBER(AF18),'Cover Page'!$D$35/1000000*'1 macro-mapping'!AF18/'FX rate'!$C$24,"")</f>
        <v/>
      </c>
      <c r="AG99" s="814" t="str">
        <f>IF(ISNUMBER(AG18),'Cover Page'!$D$35/1000000*'1 macro-mapping'!AG18/'FX rate'!$C$24,"")</f>
        <v/>
      </c>
      <c r="AH99" s="814" t="str">
        <f>IF(ISNUMBER(AH18),'Cover Page'!$D$35/1000000*'1 macro-mapping'!AH18/'FX rate'!$C$24,"")</f>
        <v/>
      </c>
      <c r="AI99" s="814" t="str">
        <f>IF(ISNUMBER(AI18),'Cover Page'!$D$35/1000000*'1 macro-mapping'!AI18/'FX rate'!$C$24,"")</f>
        <v/>
      </c>
      <c r="AJ99" s="814" t="str">
        <f>IF(ISNUMBER(AJ18),'Cover Page'!$D$35/1000000*'1 macro-mapping'!AJ18/'FX rate'!$C$24,"")</f>
        <v/>
      </c>
      <c r="AK99" s="814" t="str">
        <f>IF(ISNUMBER(AK18),'Cover Page'!$D$35/1000000*'1 macro-mapping'!AK18/'FX rate'!$C$24,"")</f>
        <v/>
      </c>
      <c r="AL99" s="456"/>
      <c r="AM99" s="814" t="str">
        <f>IF(ISNUMBER(AM18),'Cover Page'!$D$35/1000000*'1 macro-mapping'!AM18/'FX rate'!$C$24,"")</f>
        <v/>
      </c>
      <c r="AN99" s="814" t="str">
        <f>IF(ISNUMBER(AN18),'Cover Page'!$D$35/1000000*'1 macro-mapping'!AN18/'FX rate'!$C$24,"")</f>
        <v/>
      </c>
      <c r="AO99" s="814" t="str">
        <f>IF(ISNUMBER(AO18),'Cover Page'!$D$35/1000000*'1 macro-mapping'!AO18/'FX rate'!$C$24,"")</f>
        <v/>
      </c>
      <c r="AP99" s="814" t="str">
        <f>IF(ISNUMBER(AP18),'Cover Page'!$D$35/1000000*'1 macro-mapping'!AP18/'FX rate'!$C$24,"")</f>
        <v/>
      </c>
      <c r="AQ99" s="814" t="str">
        <f>IF(ISNUMBER(AQ18),'Cover Page'!$D$35/1000000*'1 macro-mapping'!AQ18/'FX rate'!$C$24,"")</f>
        <v/>
      </c>
      <c r="AR99" s="395"/>
      <c r="AS99" s="814" t="str">
        <f>IF(ISNUMBER(AS18),'Cover Page'!$D$35/1000000*'1 macro-mapping'!AS18/'FX rate'!$C$24,"")</f>
        <v/>
      </c>
      <c r="AT99" s="814" t="str">
        <f>IF(ISNUMBER(AT18),'Cover Page'!$D$35/1000000*'1 macro-mapping'!AT18/'FX rate'!$C$24,"")</f>
        <v/>
      </c>
      <c r="AU99" s="814" t="str">
        <f>IF(ISNUMBER(AU18),'Cover Page'!$D$35/1000000*'1 macro-mapping'!AU18/'FX rate'!$C$24,"")</f>
        <v/>
      </c>
      <c r="AV99" s="814" t="str">
        <f>IF(ISNUMBER(AV18),'Cover Page'!$D$35/1000000*'1 macro-mapping'!AV18/'FX rate'!$C$24,"")</f>
        <v/>
      </c>
      <c r="AW99" s="814" t="str">
        <f>IF(ISNUMBER(AW18),'Cover Page'!$D$35/1000000*'1 macro-mapping'!AW18/'FX rate'!$C$24,"")</f>
        <v/>
      </c>
    </row>
    <row r="100" spans="1:49" ht="14.25" customHeight="1" x14ac:dyDescent="0.3">
      <c r="A100" s="1848"/>
      <c r="B100" s="705">
        <v>2005</v>
      </c>
      <c r="C100" s="706">
        <f>IF(ISNUMBER(C19),'Cover Page'!$D$35/1000000*'1 macro-mapping'!C19/'FX rate'!$C$24,"")</f>
        <v>0</v>
      </c>
      <c r="D100" s="709" t="str">
        <f>IF(ISNUMBER(D19),'Cover Page'!$D$35/1000000*'1 macro-mapping'!D19/'FX rate'!$C$24,"")</f>
        <v/>
      </c>
      <c r="E100" s="707">
        <f>IF(ISNUMBER(E19),'Cover Page'!$D$35/1000000*'1 macro-mapping'!E19/'FX rate'!$C$24,"")</f>
        <v>0</v>
      </c>
      <c r="F100" s="808" t="str">
        <f>IF(ISNUMBER(F19),'Cover Page'!$D$35/1000000*'1 macro-mapping'!F19/'FX rate'!$C$24,"")</f>
        <v/>
      </c>
      <c r="G100" s="808" t="str">
        <f>IF(ISNUMBER(G19),'Cover Page'!$D$35/1000000*'1 macro-mapping'!G19/'FX rate'!$C$24,"")</f>
        <v/>
      </c>
      <c r="H100" s="800" t="str">
        <f>IF(ISNUMBER(H19),'Cover Page'!$D$35/1000000*'1 macro-mapping'!H19/'FX rate'!$C$24,"")</f>
        <v/>
      </c>
      <c r="I100" s="800" t="str">
        <f>IF(ISNUMBER(I19),'Cover Page'!$D$35/1000000*'1 macro-mapping'!I19/'FX rate'!$C$24,"")</f>
        <v/>
      </c>
      <c r="J100" s="709" t="str">
        <f>IF(ISNUMBER(J19),'Cover Page'!$D$35/1000000*'1 macro-mapping'!J19/'FX rate'!$C$24,"")</f>
        <v/>
      </c>
      <c r="K100" s="808" t="str">
        <f>IF(ISNUMBER(K19),'Cover Page'!$D$35/1000000*'1 macro-mapping'!K19/'FX rate'!$C$24,"")</f>
        <v/>
      </c>
      <c r="L100" s="809" t="str">
        <f>IF(ISNUMBER(L19),'Cover Page'!$D$35/1000000*'1 macro-mapping'!L19/'FX rate'!$C$24,"")</f>
        <v/>
      </c>
      <c r="M100" s="707">
        <f>IF(ISNUMBER(M19),'Cover Page'!$D$35/1000000*'1 macro-mapping'!M19/'FX rate'!$C$24,"")</f>
        <v>0</v>
      </c>
      <c r="N100" s="810" t="str">
        <f>IF(ISNUMBER(N19),'Cover Page'!$D$35/1000000*'1 macro-mapping'!N19/'FX rate'!$C$24,"")</f>
        <v/>
      </c>
      <c r="O100" s="808" t="str">
        <f>IF(ISNUMBER(O19),'Cover Page'!$D$35/1000000*'1 macro-mapping'!O19/'FX rate'!$C$24,"")</f>
        <v/>
      </c>
      <c r="P100" s="811" t="str">
        <f>IF(ISNUMBER(P19),'Cover Page'!$D$35/1000000*'1 macro-mapping'!P19/'FX rate'!$C$24,"")</f>
        <v/>
      </c>
      <c r="Q100" s="709" t="str">
        <f>IF(ISNUMBER(Q19),'Cover Page'!$D$35/1000000*'1 macro-mapping'!Q19/'FX rate'!$C$24,"")</f>
        <v/>
      </c>
      <c r="R100" s="812" t="str">
        <f>IF(ISNUMBER(R19),'Cover Page'!$D$35/1000000*'1 macro-mapping'!R19/'FX rate'!$C$24,"")</f>
        <v/>
      </c>
      <c r="S100" s="808" t="str">
        <f>IF(ISNUMBER(S19),'Cover Page'!$D$35/1000000*'1 macro-mapping'!S19/'FX rate'!$C$24,"")</f>
        <v/>
      </c>
      <c r="T100" s="808" t="str">
        <f>IF(ISNUMBER(T19),'Cover Page'!$D$35/1000000*'1 macro-mapping'!T19/'FX rate'!$C$24,"")</f>
        <v/>
      </c>
      <c r="U100" s="813" t="str">
        <f>IF(ISNUMBER(U19),'Cover Page'!$D$35/1000000*'1 macro-mapping'!U19/'FX rate'!$C$24,"")</f>
        <v/>
      </c>
      <c r="V100" s="812" t="str">
        <f>IF(ISNUMBER(V19),'Cover Page'!$D$35/1000000*'1 macro-mapping'!V19/'FX rate'!$C$24,"")</f>
        <v/>
      </c>
      <c r="W100" s="808" t="str">
        <f>IF(ISNUMBER(W19),'Cover Page'!$D$35/1000000*'1 macro-mapping'!W19/'FX rate'!$C$24,"")</f>
        <v/>
      </c>
      <c r="X100" s="808" t="str">
        <f>IF(ISNUMBER(X19),'Cover Page'!$D$35/1000000*'1 macro-mapping'!X19/'FX rate'!$C$24,"")</f>
        <v/>
      </c>
      <c r="Y100" s="814" t="str">
        <f>IF(ISNUMBER(Y19),'Cover Page'!$D$35/1000000*'1 macro-mapping'!Y19/'FX rate'!$C$24,"")</f>
        <v/>
      </c>
      <c r="Z100" s="814" t="str">
        <f>IF(ISNUMBER(Z19),'Cover Page'!$D$35/1000000*'1 macro-mapping'!Z19/'FX rate'!$C$24,"")</f>
        <v/>
      </c>
      <c r="AA100" s="814" t="str">
        <f>IF(ISNUMBER(AA19),'Cover Page'!$D$35/1000000*'1 macro-mapping'!AA19/'FX rate'!$C$24,"")</f>
        <v/>
      </c>
      <c r="AB100" s="814" t="str">
        <f>IF(ISNUMBER(AB19),'Cover Page'!$D$35/1000000*'1 macro-mapping'!AB19/'FX rate'!$C$24,"")</f>
        <v/>
      </c>
      <c r="AC100" s="814" t="str">
        <f>IF(ISNUMBER(AC19),'Cover Page'!$D$35/1000000*'1 macro-mapping'!AC19/'FX rate'!$C$24,"")</f>
        <v/>
      </c>
      <c r="AD100" s="814" t="str">
        <f>IF(ISNUMBER(AD19),'Cover Page'!$D$35/1000000*'1 macro-mapping'!AD19/'FX rate'!$C$24,"")</f>
        <v/>
      </c>
      <c r="AE100" s="814" t="str">
        <f>IF(ISNUMBER(AE19),'Cover Page'!$D$35/1000000*'1 macro-mapping'!AE19/'FX rate'!$C$24,"")</f>
        <v/>
      </c>
      <c r="AF100" s="814" t="str">
        <f>IF(ISNUMBER(AF19),'Cover Page'!$D$35/1000000*'1 macro-mapping'!AF19/'FX rate'!$C$24,"")</f>
        <v/>
      </c>
      <c r="AG100" s="814" t="str">
        <f>IF(ISNUMBER(AG19),'Cover Page'!$D$35/1000000*'1 macro-mapping'!AG19/'FX rate'!$C$24,"")</f>
        <v/>
      </c>
      <c r="AH100" s="814" t="str">
        <f>IF(ISNUMBER(AH19),'Cover Page'!$D$35/1000000*'1 macro-mapping'!AH19/'FX rate'!$C$24,"")</f>
        <v/>
      </c>
      <c r="AI100" s="814" t="str">
        <f>IF(ISNUMBER(AI19),'Cover Page'!$D$35/1000000*'1 macro-mapping'!AI19/'FX rate'!$C$24,"")</f>
        <v/>
      </c>
      <c r="AJ100" s="814" t="str">
        <f>IF(ISNUMBER(AJ19),'Cover Page'!$D$35/1000000*'1 macro-mapping'!AJ19/'FX rate'!$C$24,"")</f>
        <v/>
      </c>
      <c r="AK100" s="814" t="str">
        <f>IF(ISNUMBER(AK19),'Cover Page'!$D$35/1000000*'1 macro-mapping'!AK19/'FX rate'!$C$24,"")</f>
        <v/>
      </c>
      <c r="AL100" s="395"/>
      <c r="AM100" s="814" t="str">
        <f>IF(ISNUMBER(AM19),'Cover Page'!$D$35/1000000*'1 macro-mapping'!AM19/'FX rate'!$C$24,"")</f>
        <v/>
      </c>
      <c r="AN100" s="814" t="str">
        <f>IF(ISNUMBER(AN19),'Cover Page'!$D$35/1000000*'1 macro-mapping'!AN19/'FX rate'!$C$24,"")</f>
        <v/>
      </c>
      <c r="AO100" s="814" t="str">
        <f>IF(ISNUMBER(AO19),'Cover Page'!$D$35/1000000*'1 macro-mapping'!AO19/'FX rate'!$C$24,"")</f>
        <v/>
      </c>
      <c r="AP100" s="814" t="str">
        <f>IF(ISNUMBER(AP19),'Cover Page'!$D$35/1000000*'1 macro-mapping'!AP19/'FX rate'!$C$24,"")</f>
        <v/>
      </c>
      <c r="AQ100" s="814" t="str">
        <f>IF(ISNUMBER(AQ19),'Cover Page'!$D$35/1000000*'1 macro-mapping'!AQ19/'FX rate'!$C$24,"")</f>
        <v/>
      </c>
      <c r="AR100" s="395"/>
      <c r="AS100" s="814" t="str">
        <f>IF(ISNUMBER(AS19),'Cover Page'!$D$35/1000000*'1 macro-mapping'!AS19/'FX rate'!$C$24,"")</f>
        <v/>
      </c>
      <c r="AT100" s="814" t="str">
        <f>IF(ISNUMBER(AT19),'Cover Page'!$D$35/1000000*'1 macro-mapping'!AT19/'FX rate'!$C$24,"")</f>
        <v/>
      </c>
      <c r="AU100" s="814" t="str">
        <f>IF(ISNUMBER(AU19),'Cover Page'!$D$35/1000000*'1 macro-mapping'!AU19/'FX rate'!$C$24,"")</f>
        <v/>
      </c>
      <c r="AV100" s="814" t="str">
        <f>IF(ISNUMBER(AV19),'Cover Page'!$D$35/1000000*'1 macro-mapping'!AV19/'FX rate'!$C$24,"")</f>
        <v/>
      </c>
      <c r="AW100" s="814" t="str">
        <f>IF(ISNUMBER(AW19),'Cover Page'!$D$35/1000000*'1 macro-mapping'!AW19/'FX rate'!$C$24,"")</f>
        <v/>
      </c>
    </row>
    <row r="101" spans="1:49" ht="14.25" customHeight="1" x14ac:dyDescent="0.3">
      <c r="A101" s="1848"/>
      <c r="B101" s="705">
        <v>2006</v>
      </c>
      <c r="C101" s="706">
        <f>IF(ISNUMBER(C20),'Cover Page'!$D$35/1000000*'1 macro-mapping'!C20/'FX rate'!$C$24,"")</f>
        <v>0</v>
      </c>
      <c r="D101" s="709" t="str">
        <f>IF(ISNUMBER(D20),'Cover Page'!$D$35/1000000*'1 macro-mapping'!D20/'FX rate'!$C$24,"")</f>
        <v/>
      </c>
      <c r="E101" s="707">
        <f>IF(ISNUMBER(E20),'Cover Page'!$D$35/1000000*'1 macro-mapping'!E20/'FX rate'!$C$24,"")</f>
        <v>0</v>
      </c>
      <c r="F101" s="808" t="str">
        <f>IF(ISNUMBER(F20),'Cover Page'!$D$35/1000000*'1 macro-mapping'!F20/'FX rate'!$C$24,"")</f>
        <v/>
      </c>
      <c r="G101" s="808" t="str">
        <f>IF(ISNUMBER(G20),'Cover Page'!$D$35/1000000*'1 macro-mapping'!G20/'FX rate'!$C$24,"")</f>
        <v/>
      </c>
      <c r="H101" s="800" t="str">
        <f>IF(ISNUMBER(H20),'Cover Page'!$D$35/1000000*'1 macro-mapping'!H20/'FX rate'!$C$24,"")</f>
        <v/>
      </c>
      <c r="I101" s="800" t="str">
        <f>IF(ISNUMBER(I20),'Cover Page'!$D$35/1000000*'1 macro-mapping'!I20/'FX rate'!$C$24,"")</f>
        <v/>
      </c>
      <c r="J101" s="709" t="str">
        <f>IF(ISNUMBER(J20),'Cover Page'!$D$35/1000000*'1 macro-mapping'!J20/'FX rate'!$C$24,"")</f>
        <v/>
      </c>
      <c r="K101" s="808" t="str">
        <f>IF(ISNUMBER(K20),'Cover Page'!$D$35/1000000*'1 macro-mapping'!K20/'FX rate'!$C$24,"")</f>
        <v/>
      </c>
      <c r="L101" s="809" t="str">
        <f>IF(ISNUMBER(L20),'Cover Page'!$D$35/1000000*'1 macro-mapping'!L20/'FX rate'!$C$24,"")</f>
        <v/>
      </c>
      <c r="M101" s="707">
        <f>IF(ISNUMBER(M20),'Cover Page'!$D$35/1000000*'1 macro-mapping'!M20/'FX rate'!$C$24,"")</f>
        <v>0</v>
      </c>
      <c r="N101" s="810" t="str">
        <f>IF(ISNUMBER(N20),'Cover Page'!$D$35/1000000*'1 macro-mapping'!N20/'FX rate'!$C$24,"")</f>
        <v/>
      </c>
      <c r="O101" s="808" t="str">
        <f>IF(ISNUMBER(O20),'Cover Page'!$D$35/1000000*'1 macro-mapping'!O20/'FX rate'!$C$24,"")</f>
        <v/>
      </c>
      <c r="P101" s="811" t="str">
        <f>IF(ISNUMBER(P20),'Cover Page'!$D$35/1000000*'1 macro-mapping'!P20/'FX rate'!$C$24,"")</f>
        <v/>
      </c>
      <c r="Q101" s="709" t="str">
        <f>IF(ISNUMBER(Q20),'Cover Page'!$D$35/1000000*'1 macro-mapping'!Q20/'FX rate'!$C$24,"")</f>
        <v/>
      </c>
      <c r="R101" s="812" t="str">
        <f>IF(ISNUMBER(R20),'Cover Page'!$D$35/1000000*'1 macro-mapping'!R20/'FX rate'!$C$24,"")</f>
        <v/>
      </c>
      <c r="S101" s="808" t="str">
        <f>IF(ISNUMBER(S20),'Cover Page'!$D$35/1000000*'1 macro-mapping'!S20/'FX rate'!$C$24,"")</f>
        <v/>
      </c>
      <c r="T101" s="808" t="str">
        <f>IF(ISNUMBER(T20),'Cover Page'!$D$35/1000000*'1 macro-mapping'!T20/'FX rate'!$C$24,"")</f>
        <v/>
      </c>
      <c r="U101" s="813" t="str">
        <f>IF(ISNUMBER(U20),'Cover Page'!$D$35/1000000*'1 macro-mapping'!U20/'FX rate'!$C$24,"")</f>
        <v/>
      </c>
      <c r="V101" s="812" t="str">
        <f>IF(ISNUMBER(V20),'Cover Page'!$D$35/1000000*'1 macro-mapping'!V20/'FX rate'!$C$24,"")</f>
        <v/>
      </c>
      <c r="W101" s="808" t="str">
        <f>IF(ISNUMBER(W20),'Cover Page'!$D$35/1000000*'1 macro-mapping'!W20/'FX rate'!$C$24,"")</f>
        <v/>
      </c>
      <c r="X101" s="808" t="str">
        <f>IF(ISNUMBER(X20),'Cover Page'!$D$35/1000000*'1 macro-mapping'!X20/'FX rate'!$C$24,"")</f>
        <v/>
      </c>
      <c r="Y101" s="814" t="str">
        <f>IF(ISNUMBER(Y20),'Cover Page'!$D$35/1000000*'1 macro-mapping'!Y20/'FX rate'!$C$24,"")</f>
        <v/>
      </c>
      <c r="Z101" s="814" t="str">
        <f>IF(ISNUMBER(Z20),'Cover Page'!$D$35/1000000*'1 macro-mapping'!Z20/'FX rate'!$C$24,"")</f>
        <v/>
      </c>
      <c r="AA101" s="814" t="str">
        <f>IF(ISNUMBER(AA20),'Cover Page'!$D$35/1000000*'1 macro-mapping'!AA20/'FX rate'!$C$24,"")</f>
        <v/>
      </c>
      <c r="AB101" s="814" t="str">
        <f>IF(ISNUMBER(AB20),'Cover Page'!$D$35/1000000*'1 macro-mapping'!AB20/'FX rate'!$C$24,"")</f>
        <v/>
      </c>
      <c r="AC101" s="814" t="str">
        <f>IF(ISNUMBER(AC20),'Cover Page'!$D$35/1000000*'1 macro-mapping'!AC20/'FX rate'!$C$24,"")</f>
        <v/>
      </c>
      <c r="AD101" s="814" t="str">
        <f>IF(ISNUMBER(AD20),'Cover Page'!$D$35/1000000*'1 macro-mapping'!AD20/'FX rate'!$C$24,"")</f>
        <v/>
      </c>
      <c r="AE101" s="814" t="str">
        <f>IF(ISNUMBER(AE20),'Cover Page'!$D$35/1000000*'1 macro-mapping'!AE20/'FX rate'!$C$24,"")</f>
        <v/>
      </c>
      <c r="AF101" s="814" t="str">
        <f>IF(ISNUMBER(AF20),'Cover Page'!$D$35/1000000*'1 macro-mapping'!AF20/'FX rate'!$C$24,"")</f>
        <v/>
      </c>
      <c r="AG101" s="814" t="str">
        <f>IF(ISNUMBER(AG20),'Cover Page'!$D$35/1000000*'1 macro-mapping'!AG20/'FX rate'!$C$24,"")</f>
        <v/>
      </c>
      <c r="AH101" s="814" t="str">
        <f>IF(ISNUMBER(AH20),'Cover Page'!$D$35/1000000*'1 macro-mapping'!AH20/'FX rate'!$C$24,"")</f>
        <v/>
      </c>
      <c r="AI101" s="814" t="str">
        <f>IF(ISNUMBER(AI20),'Cover Page'!$D$35/1000000*'1 macro-mapping'!AI20/'FX rate'!$C$24,"")</f>
        <v/>
      </c>
      <c r="AJ101" s="814" t="str">
        <f>IF(ISNUMBER(AJ20),'Cover Page'!$D$35/1000000*'1 macro-mapping'!AJ20/'FX rate'!$C$24,"")</f>
        <v/>
      </c>
      <c r="AK101" s="814" t="str">
        <f>IF(ISNUMBER(AK20),'Cover Page'!$D$35/1000000*'1 macro-mapping'!AK20/'FX rate'!$C$24,"")</f>
        <v/>
      </c>
      <c r="AL101" s="395"/>
      <c r="AM101" s="814" t="str">
        <f>IF(ISNUMBER(AM20),'Cover Page'!$D$35/1000000*'1 macro-mapping'!AM20/'FX rate'!$C$24,"")</f>
        <v/>
      </c>
      <c r="AN101" s="814" t="str">
        <f>IF(ISNUMBER(AN20),'Cover Page'!$D$35/1000000*'1 macro-mapping'!AN20/'FX rate'!$C$24,"")</f>
        <v/>
      </c>
      <c r="AO101" s="814" t="str">
        <f>IF(ISNUMBER(AO20),'Cover Page'!$D$35/1000000*'1 macro-mapping'!AO20/'FX rate'!$C$24,"")</f>
        <v/>
      </c>
      <c r="AP101" s="814" t="str">
        <f>IF(ISNUMBER(AP20),'Cover Page'!$D$35/1000000*'1 macro-mapping'!AP20/'FX rate'!$C$24,"")</f>
        <v/>
      </c>
      <c r="AQ101" s="814" t="str">
        <f>IF(ISNUMBER(AQ20),'Cover Page'!$D$35/1000000*'1 macro-mapping'!AQ20/'FX rate'!$C$24,"")</f>
        <v/>
      </c>
      <c r="AR101" s="395"/>
      <c r="AS101" s="814" t="str">
        <f>IF(ISNUMBER(AS20),'Cover Page'!$D$35/1000000*'1 macro-mapping'!AS20/'FX rate'!$C$24,"")</f>
        <v/>
      </c>
      <c r="AT101" s="814" t="str">
        <f>IF(ISNUMBER(AT20),'Cover Page'!$D$35/1000000*'1 macro-mapping'!AT20/'FX rate'!$C$24,"")</f>
        <v/>
      </c>
      <c r="AU101" s="814" t="str">
        <f>IF(ISNUMBER(AU20),'Cover Page'!$D$35/1000000*'1 macro-mapping'!AU20/'FX rate'!$C$24,"")</f>
        <v/>
      </c>
      <c r="AV101" s="814" t="str">
        <f>IF(ISNUMBER(AV20),'Cover Page'!$D$35/1000000*'1 macro-mapping'!AV20/'FX rate'!$C$24,"")</f>
        <v/>
      </c>
      <c r="AW101" s="814" t="str">
        <f>IF(ISNUMBER(AW20),'Cover Page'!$D$35/1000000*'1 macro-mapping'!AW20/'FX rate'!$C$24,"")</f>
        <v/>
      </c>
    </row>
    <row r="102" spans="1:49" ht="14.25" customHeight="1" x14ac:dyDescent="0.3">
      <c r="A102" s="1848"/>
      <c r="B102" s="705">
        <v>2007</v>
      </c>
      <c r="C102" s="706">
        <f>IF(ISNUMBER(C21),'Cover Page'!$D$35/1000000*'1 macro-mapping'!C21/'FX rate'!$C$24,"")</f>
        <v>0</v>
      </c>
      <c r="D102" s="709" t="str">
        <f>IF(ISNUMBER(D21),'Cover Page'!$D$35/1000000*'1 macro-mapping'!D21/'FX rate'!$C$24,"")</f>
        <v/>
      </c>
      <c r="E102" s="707">
        <f>IF(ISNUMBER(E21),'Cover Page'!$D$35/1000000*'1 macro-mapping'!E21/'FX rate'!$C$24,"")</f>
        <v>0</v>
      </c>
      <c r="F102" s="808" t="str">
        <f>IF(ISNUMBER(F21),'Cover Page'!$D$35/1000000*'1 macro-mapping'!F21/'FX rate'!$C$24,"")</f>
        <v/>
      </c>
      <c r="G102" s="808" t="str">
        <f>IF(ISNUMBER(G21),'Cover Page'!$D$35/1000000*'1 macro-mapping'!G21/'FX rate'!$C$24,"")</f>
        <v/>
      </c>
      <c r="H102" s="800" t="str">
        <f>IF(ISNUMBER(H21),'Cover Page'!$D$35/1000000*'1 macro-mapping'!H21/'FX rate'!$C$24,"")</f>
        <v/>
      </c>
      <c r="I102" s="800" t="str">
        <f>IF(ISNUMBER(I21),'Cover Page'!$D$35/1000000*'1 macro-mapping'!I21/'FX rate'!$C$24,"")</f>
        <v/>
      </c>
      <c r="J102" s="709" t="str">
        <f>IF(ISNUMBER(J21),'Cover Page'!$D$35/1000000*'1 macro-mapping'!J21/'FX rate'!$C$24,"")</f>
        <v/>
      </c>
      <c r="K102" s="808" t="str">
        <f>IF(ISNUMBER(K21),'Cover Page'!$D$35/1000000*'1 macro-mapping'!K21/'FX rate'!$C$24,"")</f>
        <v/>
      </c>
      <c r="L102" s="809" t="str">
        <f>IF(ISNUMBER(L21),'Cover Page'!$D$35/1000000*'1 macro-mapping'!L21/'FX rate'!$C$24,"")</f>
        <v/>
      </c>
      <c r="M102" s="707">
        <f>IF(ISNUMBER(M21),'Cover Page'!$D$35/1000000*'1 macro-mapping'!M21/'FX rate'!$C$24,"")</f>
        <v>0</v>
      </c>
      <c r="N102" s="810" t="str">
        <f>IF(ISNUMBER(N21),'Cover Page'!$D$35/1000000*'1 macro-mapping'!N21/'FX rate'!$C$24,"")</f>
        <v/>
      </c>
      <c r="O102" s="808" t="str">
        <f>IF(ISNUMBER(O21),'Cover Page'!$D$35/1000000*'1 macro-mapping'!O21/'FX rate'!$C$24,"")</f>
        <v/>
      </c>
      <c r="P102" s="811" t="str">
        <f>IF(ISNUMBER(P21),'Cover Page'!$D$35/1000000*'1 macro-mapping'!P21/'FX rate'!$C$24,"")</f>
        <v/>
      </c>
      <c r="Q102" s="709" t="str">
        <f>IF(ISNUMBER(Q21),'Cover Page'!$D$35/1000000*'1 macro-mapping'!Q21/'FX rate'!$C$24,"")</f>
        <v/>
      </c>
      <c r="R102" s="812" t="str">
        <f>IF(ISNUMBER(R21),'Cover Page'!$D$35/1000000*'1 macro-mapping'!R21/'FX rate'!$C$24,"")</f>
        <v/>
      </c>
      <c r="S102" s="808" t="str">
        <f>IF(ISNUMBER(S21),'Cover Page'!$D$35/1000000*'1 macro-mapping'!S21/'FX rate'!$C$24,"")</f>
        <v/>
      </c>
      <c r="T102" s="808" t="str">
        <f>IF(ISNUMBER(T21),'Cover Page'!$D$35/1000000*'1 macro-mapping'!T21/'FX rate'!$C$24,"")</f>
        <v/>
      </c>
      <c r="U102" s="813" t="str">
        <f>IF(ISNUMBER(U21),'Cover Page'!$D$35/1000000*'1 macro-mapping'!U21/'FX rate'!$C$24,"")</f>
        <v/>
      </c>
      <c r="V102" s="812" t="str">
        <f>IF(ISNUMBER(V21),'Cover Page'!$D$35/1000000*'1 macro-mapping'!V21/'FX rate'!$C$24,"")</f>
        <v/>
      </c>
      <c r="W102" s="808" t="str">
        <f>IF(ISNUMBER(W21),'Cover Page'!$D$35/1000000*'1 macro-mapping'!W21/'FX rate'!$C$24,"")</f>
        <v/>
      </c>
      <c r="X102" s="808" t="str">
        <f>IF(ISNUMBER(X21),'Cover Page'!$D$35/1000000*'1 macro-mapping'!X21/'FX rate'!$C$24,"")</f>
        <v/>
      </c>
      <c r="Y102" s="814" t="str">
        <f>IF(ISNUMBER(Y21),'Cover Page'!$D$35/1000000*'1 macro-mapping'!Y21/'FX rate'!$C$24,"")</f>
        <v/>
      </c>
      <c r="Z102" s="814" t="str">
        <f>IF(ISNUMBER(Z21),'Cover Page'!$D$35/1000000*'1 macro-mapping'!Z21/'FX rate'!$C$24,"")</f>
        <v/>
      </c>
      <c r="AA102" s="814" t="str">
        <f>IF(ISNUMBER(AA21),'Cover Page'!$D$35/1000000*'1 macro-mapping'!AA21/'FX rate'!$C$24,"")</f>
        <v/>
      </c>
      <c r="AB102" s="814" t="str">
        <f>IF(ISNUMBER(AB21),'Cover Page'!$D$35/1000000*'1 macro-mapping'!AB21/'FX rate'!$C$24,"")</f>
        <v/>
      </c>
      <c r="AC102" s="814" t="str">
        <f>IF(ISNUMBER(AC21),'Cover Page'!$D$35/1000000*'1 macro-mapping'!AC21/'FX rate'!$C$24,"")</f>
        <v/>
      </c>
      <c r="AD102" s="814" t="str">
        <f>IF(ISNUMBER(AD21),'Cover Page'!$D$35/1000000*'1 macro-mapping'!AD21/'FX rate'!$C$24,"")</f>
        <v/>
      </c>
      <c r="AE102" s="814" t="str">
        <f>IF(ISNUMBER(AE21),'Cover Page'!$D$35/1000000*'1 macro-mapping'!AE21/'FX rate'!$C$24,"")</f>
        <v/>
      </c>
      <c r="AF102" s="814" t="str">
        <f>IF(ISNUMBER(AF21),'Cover Page'!$D$35/1000000*'1 macro-mapping'!AF21/'FX rate'!$C$24,"")</f>
        <v/>
      </c>
      <c r="AG102" s="814" t="str">
        <f>IF(ISNUMBER(AG21),'Cover Page'!$D$35/1000000*'1 macro-mapping'!AG21/'FX rate'!$C$24,"")</f>
        <v/>
      </c>
      <c r="AH102" s="814" t="str">
        <f>IF(ISNUMBER(AH21),'Cover Page'!$D$35/1000000*'1 macro-mapping'!AH21/'FX rate'!$C$24,"")</f>
        <v/>
      </c>
      <c r="AI102" s="814" t="str">
        <f>IF(ISNUMBER(AI21),'Cover Page'!$D$35/1000000*'1 macro-mapping'!AI21/'FX rate'!$C$24,"")</f>
        <v/>
      </c>
      <c r="AJ102" s="814" t="str">
        <f>IF(ISNUMBER(AJ21),'Cover Page'!$D$35/1000000*'1 macro-mapping'!AJ21/'FX rate'!$C$24,"")</f>
        <v/>
      </c>
      <c r="AK102" s="814" t="str">
        <f>IF(ISNUMBER(AK21),'Cover Page'!$D$35/1000000*'1 macro-mapping'!AK21/'FX rate'!$C$24,"")</f>
        <v/>
      </c>
      <c r="AL102" s="395"/>
      <c r="AM102" s="814" t="str">
        <f>IF(ISNUMBER(AM21),'Cover Page'!$D$35/1000000*'1 macro-mapping'!AM21/'FX rate'!$C$24,"")</f>
        <v/>
      </c>
      <c r="AN102" s="814" t="str">
        <f>IF(ISNUMBER(AN21),'Cover Page'!$D$35/1000000*'1 macro-mapping'!AN21/'FX rate'!$C$24,"")</f>
        <v/>
      </c>
      <c r="AO102" s="814" t="str">
        <f>IF(ISNUMBER(AO21),'Cover Page'!$D$35/1000000*'1 macro-mapping'!AO21/'FX rate'!$C$24,"")</f>
        <v/>
      </c>
      <c r="AP102" s="814" t="str">
        <f>IF(ISNUMBER(AP21),'Cover Page'!$D$35/1000000*'1 macro-mapping'!AP21/'FX rate'!$C$24,"")</f>
        <v/>
      </c>
      <c r="AQ102" s="814" t="str">
        <f>IF(ISNUMBER(AQ21),'Cover Page'!$D$35/1000000*'1 macro-mapping'!AQ21/'FX rate'!$C$24,"")</f>
        <v/>
      </c>
      <c r="AR102" s="395"/>
      <c r="AS102" s="814" t="str">
        <f>IF(ISNUMBER(AS21),'Cover Page'!$D$35/1000000*'1 macro-mapping'!AS21/'FX rate'!$C$24,"")</f>
        <v/>
      </c>
      <c r="AT102" s="814" t="str">
        <f>IF(ISNUMBER(AT21),'Cover Page'!$D$35/1000000*'1 macro-mapping'!AT21/'FX rate'!$C$24,"")</f>
        <v/>
      </c>
      <c r="AU102" s="814" t="str">
        <f>IF(ISNUMBER(AU21),'Cover Page'!$D$35/1000000*'1 macro-mapping'!AU21/'FX rate'!$C$24,"")</f>
        <v/>
      </c>
      <c r="AV102" s="814" t="str">
        <f>IF(ISNUMBER(AV21),'Cover Page'!$D$35/1000000*'1 macro-mapping'!AV21/'FX rate'!$C$24,"")</f>
        <v/>
      </c>
      <c r="AW102" s="814" t="str">
        <f>IF(ISNUMBER(AW21),'Cover Page'!$D$35/1000000*'1 macro-mapping'!AW21/'FX rate'!$C$24,"")</f>
        <v/>
      </c>
    </row>
    <row r="103" spans="1:49" ht="14.25" customHeight="1" x14ac:dyDescent="0.3">
      <c r="A103" s="1848"/>
      <c r="B103" s="705">
        <v>2008</v>
      </c>
      <c r="C103" s="706">
        <f>IF(ISNUMBER(C22),'Cover Page'!$D$35/1000000*'1 macro-mapping'!C22/'FX rate'!$C$24,"")</f>
        <v>0</v>
      </c>
      <c r="D103" s="709" t="str">
        <f>IF(ISNUMBER(D22),'Cover Page'!$D$35/1000000*'1 macro-mapping'!D22/'FX rate'!$C$24,"")</f>
        <v/>
      </c>
      <c r="E103" s="707">
        <f>IF(ISNUMBER(E22),'Cover Page'!$D$35/1000000*'1 macro-mapping'!E22/'FX rate'!$C$24,"")</f>
        <v>0</v>
      </c>
      <c r="F103" s="808" t="str">
        <f>IF(ISNUMBER(F22),'Cover Page'!$D$35/1000000*'1 macro-mapping'!F22/'FX rate'!$C$24,"")</f>
        <v/>
      </c>
      <c r="G103" s="808" t="str">
        <f>IF(ISNUMBER(G22),'Cover Page'!$D$35/1000000*'1 macro-mapping'!G22/'FX rate'!$C$24,"")</f>
        <v/>
      </c>
      <c r="H103" s="800" t="str">
        <f>IF(ISNUMBER(H22),'Cover Page'!$D$35/1000000*'1 macro-mapping'!H22/'FX rate'!$C$24,"")</f>
        <v/>
      </c>
      <c r="I103" s="800" t="str">
        <f>IF(ISNUMBER(I22),'Cover Page'!$D$35/1000000*'1 macro-mapping'!I22/'FX rate'!$C$24,"")</f>
        <v/>
      </c>
      <c r="J103" s="709" t="str">
        <f>IF(ISNUMBER(J22),'Cover Page'!$D$35/1000000*'1 macro-mapping'!J22/'FX rate'!$C$24,"")</f>
        <v/>
      </c>
      <c r="K103" s="808" t="str">
        <f>IF(ISNUMBER(K22),'Cover Page'!$D$35/1000000*'1 macro-mapping'!K22/'FX rate'!$C$24,"")</f>
        <v/>
      </c>
      <c r="L103" s="809" t="str">
        <f>IF(ISNUMBER(L22),'Cover Page'!$D$35/1000000*'1 macro-mapping'!L22/'FX rate'!$C$24,"")</f>
        <v/>
      </c>
      <c r="M103" s="707">
        <f>IF(ISNUMBER(M22),'Cover Page'!$D$35/1000000*'1 macro-mapping'!M22/'FX rate'!$C$24,"")</f>
        <v>0</v>
      </c>
      <c r="N103" s="810" t="str">
        <f>IF(ISNUMBER(N22),'Cover Page'!$D$35/1000000*'1 macro-mapping'!N22/'FX rate'!$C$24,"")</f>
        <v/>
      </c>
      <c r="O103" s="808" t="str">
        <f>IF(ISNUMBER(O22),'Cover Page'!$D$35/1000000*'1 macro-mapping'!O22/'FX rate'!$C$24,"")</f>
        <v/>
      </c>
      <c r="P103" s="811" t="str">
        <f>IF(ISNUMBER(P22),'Cover Page'!$D$35/1000000*'1 macro-mapping'!P22/'FX rate'!$C$24,"")</f>
        <v/>
      </c>
      <c r="Q103" s="709" t="str">
        <f>IF(ISNUMBER(Q22),'Cover Page'!$D$35/1000000*'1 macro-mapping'!Q22/'FX rate'!$C$24,"")</f>
        <v/>
      </c>
      <c r="R103" s="812" t="str">
        <f>IF(ISNUMBER(R22),'Cover Page'!$D$35/1000000*'1 macro-mapping'!R22/'FX rate'!$C$24,"")</f>
        <v/>
      </c>
      <c r="S103" s="808" t="str">
        <f>IF(ISNUMBER(S22),'Cover Page'!$D$35/1000000*'1 macro-mapping'!S22/'FX rate'!$C$24,"")</f>
        <v/>
      </c>
      <c r="T103" s="808" t="str">
        <f>IF(ISNUMBER(T22),'Cover Page'!$D$35/1000000*'1 macro-mapping'!T22/'FX rate'!$C$24,"")</f>
        <v/>
      </c>
      <c r="U103" s="813" t="str">
        <f>IF(ISNUMBER(U22),'Cover Page'!$D$35/1000000*'1 macro-mapping'!U22/'FX rate'!$C$24,"")</f>
        <v/>
      </c>
      <c r="V103" s="812" t="str">
        <f>IF(ISNUMBER(V22),'Cover Page'!$D$35/1000000*'1 macro-mapping'!V22/'FX rate'!$C$24,"")</f>
        <v/>
      </c>
      <c r="W103" s="808" t="str">
        <f>IF(ISNUMBER(W22),'Cover Page'!$D$35/1000000*'1 macro-mapping'!W22/'FX rate'!$C$24,"")</f>
        <v/>
      </c>
      <c r="X103" s="808" t="str">
        <f>IF(ISNUMBER(X22),'Cover Page'!$D$35/1000000*'1 macro-mapping'!X22/'FX rate'!$C$24,"")</f>
        <v/>
      </c>
      <c r="Y103" s="814" t="str">
        <f>IF(ISNUMBER(Y22),'Cover Page'!$D$35/1000000*'1 macro-mapping'!Y22/'FX rate'!$C$24,"")</f>
        <v/>
      </c>
      <c r="Z103" s="814" t="str">
        <f>IF(ISNUMBER(Z22),'Cover Page'!$D$35/1000000*'1 macro-mapping'!Z22/'FX rate'!$C$24,"")</f>
        <v/>
      </c>
      <c r="AA103" s="814" t="str">
        <f>IF(ISNUMBER(AA22),'Cover Page'!$D$35/1000000*'1 macro-mapping'!AA22/'FX rate'!$C$24,"")</f>
        <v/>
      </c>
      <c r="AB103" s="814" t="str">
        <f>IF(ISNUMBER(AB22),'Cover Page'!$D$35/1000000*'1 macro-mapping'!AB22/'FX rate'!$C$24,"")</f>
        <v/>
      </c>
      <c r="AC103" s="814" t="str">
        <f>IF(ISNUMBER(AC22),'Cover Page'!$D$35/1000000*'1 macro-mapping'!AC22/'FX rate'!$C$24,"")</f>
        <v/>
      </c>
      <c r="AD103" s="814" t="str">
        <f>IF(ISNUMBER(AD22),'Cover Page'!$D$35/1000000*'1 macro-mapping'!AD22/'FX rate'!$C$24,"")</f>
        <v/>
      </c>
      <c r="AE103" s="814" t="str">
        <f>IF(ISNUMBER(AE22),'Cover Page'!$D$35/1000000*'1 macro-mapping'!AE22/'FX rate'!$C$24,"")</f>
        <v/>
      </c>
      <c r="AF103" s="814" t="str">
        <f>IF(ISNUMBER(AF22),'Cover Page'!$D$35/1000000*'1 macro-mapping'!AF22/'FX rate'!$C$24,"")</f>
        <v/>
      </c>
      <c r="AG103" s="814" t="str">
        <f>IF(ISNUMBER(AG22),'Cover Page'!$D$35/1000000*'1 macro-mapping'!AG22/'FX rate'!$C$24,"")</f>
        <v/>
      </c>
      <c r="AH103" s="814" t="str">
        <f>IF(ISNUMBER(AH22),'Cover Page'!$D$35/1000000*'1 macro-mapping'!AH22/'FX rate'!$C$24,"")</f>
        <v/>
      </c>
      <c r="AI103" s="814" t="str">
        <f>IF(ISNUMBER(AI22),'Cover Page'!$D$35/1000000*'1 macro-mapping'!AI22/'FX rate'!$C$24,"")</f>
        <v/>
      </c>
      <c r="AJ103" s="814" t="str">
        <f>IF(ISNUMBER(AJ22),'Cover Page'!$D$35/1000000*'1 macro-mapping'!AJ22/'FX rate'!$C$24,"")</f>
        <v/>
      </c>
      <c r="AK103" s="814" t="str">
        <f>IF(ISNUMBER(AK22),'Cover Page'!$D$35/1000000*'1 macro-mapping'!AK22/'FX rate'!$C$24,"")</f>
        <v/>
      </c>
      <c r="AL103" s="395"/>
      <c r="AM103" s="814" t="str">
        <f>IF(ISNUMBER(AM22),'Cover Page'!$D$35/1000000*'1 macro-mapping'!AM22/'FX rate'!$C$24,"")</f>
        <v/>
      </c>
      <c r="AN103" s="814" t="str">
        <f>IF(ISNUMBER(AN22),'Cover Page'!$D$35/1000000*'1 macro-mapping'!AN22/'FX rate'!$C$24,"")</f>
        <v/>
      </c>
      <c r="AO103" s="814" t="str">
        <f>IF(ISNUMBER(AO22),'Cover Page'!$D$35/1000000*'1 macro-mapping'!AO22/'FX rate'!$C$24,"")</f>
        <v/>
      </c>
      <c r="AP103" s="814" t="str">
        <f>IF(ISNUMBER(AP22),'Cover Page'!$D$35/1000000*'1 macro-mapping'!AP22/'FX rate'!$C$24,"")</f>
        <v/>
      </c>
      <c r="AQ103" s="814" t="str">
        <f>IF(ISNUMBER(AQ22),'Cover Page'!$D$35/1000000*'1 macro-mapping'!AQ22/'FX rate'!$C$24,"")</f>
        <v/>
      </c>
      <c r="AR103" s="395"/>
      <c r="AS103" s="814" t="str">
        <f>IF(ISNUMBER(AS22),'Cover Page'!$D$35/1000000*'1 macro-mapping'!AS22/'FX rate'!$C$24,"")</f>
        <v/>
      </c>
      <c r="AT103" s="814" t="str">
        <f>IF(ISNUMBER(AT22),'Cover Page'!$D$35/1000000*'1 macro-mapping'!AT22/'FX rate'!$C$24,"")</f>
        <v/>
      </c>
      <c r="AU103" s="814" t="str">
        <f>IF(ISNUMBER(AU22),'Cover Page'!$D$35/1000000*'1 macro-mapping'!AU22/'FX rate'!$C$24,"")</f>
        <v/>
      </c>
      <c r="AV103" s="814" t="str">
        <f>IF(ISNUMBER(AV22),'Cover Page'!$D$35/1000000*'1 macro-mapping'!AV22/'FX rate'!$C$24,"")</f>
        <v/>
      </c>
      <c r="AW103" s="814" t="str">
        <f>IF(ISNUMBER(AW22),'Cover Page'!$D$35/1000000*'1 macro-mapping'!AW22/'FX rate'!$C$24,"")</f>
        <v/>
      </c>
    </row>
    <row r="104" spans="1:49" ht="14.25" customHeight="1" x14ac:dyDescent="0.3">
      <c r="A104" s="1848"/>
      <c r="B104" s="705">
        <v>2009</v>
      </c>
      <c r="C104" s="706">
        <f>IF(ISNUMBER(C23),'Cover Page'!$D$35/1000000*'1 macro-mapping'!C23/'FX rate'!$C$24,"")</f>
        <v>0</v>
      </c>
      <c r="D104" s="709" t="str">
        <f>IF(ISNUMBER(D23),'Cover Page'!$D$35/1000000*'1 macro-mapping'!D23/'FX rate'!$C$24,"")</f>
        <v/>
      </c>
      <c r="E104" s="707">
        <f>IF(ISNUMBER(E23),'Cover Page'!$D$35/1000000*'1 macro-mapping'!E23/'FX rate'!$C$24,"")</f>
        <v>0</v>
      </c>
      <c r="F104" s="808" t="str">
        <f>IF(ISNUMBER(F23),'Cover Page'!$D$35/1000000*'1 macro-mapping'!F23/'FX rate'!$C$24,"")</f>
        <v/>
      </c>
      <c r="G104" s="808" t="str">
        <f>IF(ISNUMBER(G23),'Cover Page'!$D$35/1000000*'1 macro-mapping'!G23/'FX rate'!$C$24,"")</f>
        <v/>
      </c>
      <c r="H104" s="800" t="str">
        <f>IF(ISNUMBER(H23),'Cover Page'!$D$35/1000000*'1 macro-mapping'!H23/'FX rate'!$C$24,"")</f>
        <v/>
      </c>
      <c r="I104" s="800" t="str">
        <f>IF(ISNUMBER(I23),'Cover Page'!$D$35/1000000*'1 macro-mapping'!I23/'FX rate'!$C$24,"")</f>
        <v/>
      </c>
      <c r="J104" s="709" t="str">
        <f>IF(ISNUMBER(J23),'Cover Page'!$D$35/1000000*'1 macro-mapping'!J23/'FX rate'!$C$24,"")</f>
        <v/>
      </c>
      <c r="K104" s="808" t="str">
        <f>IF(ISNUMBER(K23),'Cover Page'!$D$35/1000000*'1 macro-mapping'!K23/'FX rate'!$C$24,"")</f>
        <v/>
      </c>
      <c r="L104" s="809" t="str">
        <f>IF(ISNUMBER(L23),'Cover Page'!$D$35/1000000*'1 macro-mapping'!L23/'FX rate'!$C$24,"")</f>
        <v/>
      </c>
      <c r="M104" s="707">
        <f>IF(ISNUMBER(M23),'Cover Page'!$D$35/1000000*'1 macro-mapping'!M23/'FX rate'!$C$24,"")</f>
        <v>0</v>
      </c>
      <c r="N104" s="810" t="str">
        <f>IF(ISNUMBER(N23),'Cover Page'!$D$35/1000000*'1 macro-mapping'!N23/'FX rate'!$C$24,"")</f>
        <v/>
      </c>
      <c r="O104" s="808" t="str">
        <f>IF(ISNUMBER(O23),'Cover Page'!$D$35/1000000*'1 macro-mapping'!O23/'FX rate'!$C$24,"")</f>
        <v/>
      </c>
      <c r="P104" s="811" t="str">
        <f>IF(ISNUMBER(P23),'Cover Page'!$D$35/1000000*'1 macro-mapping'!P23/'FX rate'!$C$24,"")</f>
        <v/>
      </c>
      <c r="Q104" s="709" t="str">
        <f>IF(ISNUMBER(Q23),'Cover Page'!$D$35/1000000*'1 macro-mapping'!Q23/'FX rate'!$C$24,"")</f>
        <v/>
      </c>
      <c r="R104" s="812" t="str">
        <f>IF(ISNUMBER(R23),'Cover Page'!$D$35/1000000*'1 macro-mapping'!R23/'FX rate'!$C$24,"")</f>
        <v/>
      </c>
      <c r="S104" s="808" t="str">
        <f>IF(ISNUMBER(S23),'Cover Page'!$D$35/1000000*'1 macro-mapping'!S23/'FX rate'!$C$24,"")</f>
        <v/>
      </c>
      <c r="T104" s="808" t="str">
        <f>IF(ISNUMBER(T23),'Cover Page'!$D$35/1000000*'1 macro-mapping'!T23/'FX rate'!$C$24,"")</f>
        <v/>
      </c>
      <c r="U104" s="813" t="str">
        <f>IF(ISNUMBER(U23),'Cover Page'!$D$35/1000000*'1 macro-mapping'!U23/'FX rate'!$C$24,"")</f>
        <v/>
      </c>
      <c r="V104" s="812" t="str">
        <f>IF(ISNUMBER(V23),'Cover Page'!$D$35/1000000*'1 macro-mapping'!V23/'FX rate'!$C$24,"")</f>
        <v/>
      </c>
      <c r="W104" s="808" t="str">
        <f>IF(ISNUMBER(W23),'Cover Page'!$D$35/1000000*'1 macro-mapping'!W23/'FX rate'!$C$24,"")</f>
        <v/>
      </c>
      <c r="X104" s="808" t="str">
        <f>IF(ISNUMBER(X23),'Cover Page'!$D$35/1000000*'1 macro-mapping'!X23/'FX rate'!$C$24,"")</f>
        <v/>
      </c>
      <c r="Y104" s="814" t="str">
        <f>IF(ISNUMBER(Y23),'Cover Page'!$D$35/1000000*'1 macro-mapping'!Y23/'FX rate'!$C$24,"")</f>
        <v/>
      </c>
      <c r="Z104" s="814" t="str">
        <f>IF(ISNUMBER(Z23),'Cover Page'!$D$35/1000000*'1 macro-mapping'!Z23/'FX rate'!$C$24,"")</f>
        <v/>
      </c>
      <c r="AA104" s="814" t="str">
        <f>IF(ISNUMBER(AA23),'Cover Page'!$D$35/1000000*'1 macro-mapping'!AA23/'FX rate'!$C$24,"")</f>
        <v/>
      </c>
      <c r="AB104" s="814" t="str">
        <f>IF(ISNUMBER(AB23),'Cover Page'!$D$35/1000000*'1 macro-mapping'!AB23/'FX rate'!$C$24,"")</f>
        <v/>
      </c>
      <c r="AC104" s="814" t="str">
        <f>IF(ISNUMBER(AC23),'Cover Page'!$D$35/1000000*'1 macro-mapping'!AC23/'FX rate'!$C$24,"")</f>
        <v/>
      </c>
      <c r="AD104" s="814" t="str">
        <f>IF(ISNUMBER(AD23),'Cover Page'!$D$35/1000000*'1 macro-mapping'!AD23/'FX rate'!$C$24,"")</f>
        <v/>
      </c>
      <c r="AE104" s="814" t="str">
        <f>IF(ISNUMBER(AE23),'Cover Page'!$D$35/1000000*'1 macro-mapping'!AE23/'FX rate'!$C$24,"")</f>
        <v/>
      </c>
      <c r="AF104" s="814" t="str">
        <f>IF(ISNUMBER(AF23),'Cover Page'!$D$35/1000000*'1 macro-mapping'!AF23/'FX rate'!$C$24,"")</f>
        <v/>
      </c>
      <c r="AG104" s="814" t="str">
        <f>IF(ISNUMBER(AG23),'Cover Page'!$D$35/1000000*'1 macro-mapping'!AG23/'FX rate'!$C$24,"")</f>
        <v/>
      </c>
      <c r="AH104" s="814" t="str">
        <f>IF(ISNUMBER(AH23),'Cover Page'!$D$35/1000000*'1 macro-mapping'!AH23/'FX rate'!$C$24,"")</f>
        <v/>
      </c>
      <c r="AI104" s="814" t="str">
        <f>IF(ISNUMBER(AI23),'Cover Page'!$D$35/1000000*'1 macro-mapping'!AI23/'FX rate'!$C$24,"")</f>
        <v/>
      </c>
      <c r="AJ104" s="814" t="str">
        <f>IF(ISNUMBER(AJ23),'Cover Page'!$D$35/1000000*'1 macro-mapping'!AJ23/'FX rate'!$C$24,"")</f>
        <v/>
      </c>
      <c r="AK104" s="814" t="str">
        <f>IF(ISNUMBER(AK23),'Cover Page'!$D$35/1000000*'1 macro-mapping'!AK23/'FX rate'!$C$24,"")</f>
        <v/>
      </c>
      <c r="AL104" s="395"/>
      <c r="AM104" s="814" t="str">
        <f>IF(ISNUMBER(AM23),'Cover Page'!$D$35/1000000*'1 macro-mapping'!AM23/'FX rate'!$C$24,"")</f>
        <v/>
      </c>
      <c r="AN104" s="814" t="str">
        <f>IF(ISNUMBER(AN23),'Cover Page'!$D$35/1000000*'1 macro-mapping'!AN23/'FX rate'!$C$24,"")</f>
        <v/>
      </c>
      <c r="AO104" s="814" t="str">
        <f>IF(ISNUMBER(AO23),'Cover Page'!$D$35/1000000*'1 macro-mapping'!AO23/'FX rate'!$C$24,"")</f>
        <v/>
      </c>
      <c r="AP104" s="814" t="str">
        <f>IF(ISNUMBER(AP23),'Cover Page'!$D$35/1000000*'1 macro-mapping'!AP23/'FX rate'!$C$24,"")</f>
        <v/>
      </c>
      <c r="AQ104" s="814" t="str">
        <f>IF(ISNUMBER(AQ23),'Cover Page'!$D$35/1000000*'1 macro-mapping'!AQ23/'FX rate'!$C$24,"")</f>
        <v/>
      </c>
      <c r="AR104" s="395"/>
      <c r="AS104" s="814" t="str">
        <f>IF(ISNUMBER(AS23),'Cover Page'!$D$35/1000000*'1 macro-mapping'!AS23/'FX rate'!$C$24,"")</f>
        <v/>
      </c>
      <c r="AT104" s="814" t="str">
        <f>IF(ISNUMBER(AT23),'Cover Page'!$D$35/1000000*'1 macro-mapping'!AT23/'FX rate'!$C$24,"")</f>
        <v/>
      </c>
      <c r="AU104" s="814" t="str">
        <f>IF(ISNUMBER(AU23),'Cover Page'!$D$35/1000000*'1 macro-mapping'!AU23/'FX rate'!$C$24,"")</f>
        <v/>
      </c>
      <c r="AV104" s="814" t="str">
        <f>IF(ISNUMBER(AV23),'Cover Page'!$D$35/1000000*'1 macro-mapping'!AV23/'FX rate'!$C$24,"")</f>
        <v/>
      </c>
      <c r="AW104" s="814" t="str">
        <f>IF(ISNUMBER(AW23),'Cover Page'!$D$35/1000000*'1 macro-mapping'!AW23/'FX rate'!$C$24,"")</f>
        <v/>
      </c>
    </row>
    <row r="105" spans="1:49" ht="14.25" customHeight="1" x14ac:dyDescent="0.3">
      <c r="A105" s="1848"/>
      <c r="B105" s="705">
        <v>2010</v>
      </c>
      <c r="C105" s="706">
        <f>IF(ISNUMBER(C24),'Cover Page'!$D$35/1000000*'1 macro-mapping'!C24/'FX rate'!$C$24,"")</f>
        <v>0</v>
      </c>
      <c r="D105" s="709" t="str">
        <f>IF(ISNUMBER(D24),'Cover Page'!$D$35/1000000*'1 macro-mapping'!D24/'FX rate'!$C$24,"")</f>
        <v/>
      </c>
      <c r="E105" s="707">
        <f>IF(ISNUMBER(E24),'Cover Page'!$D$35/1000000*'1 macro-mapping'!E24/'FX rate'!$C$24,"")</f>
        <v>0</v>
      </c>
      <c r="F105" s="808" t="str">
        <f>IF(ISNUMBER(F24),'Cover Page'!$D$35/1000000*'1 macro-mapping'!F24/'FX rate'!$C$24,"")</f>
        <v/>
      </c>
      <c r="G105" s="808" t="str">
        <f>IF(ISNUMBER(G24),'Cover Page'!$D$35/1000000*'1 macro-mapping'!G24/'FX rate'!$C$24,"")</f>
        <v/>
      </c>
      <c r="H105" s="800" t="str">
        <f>IF(ISNUMBER(H24),'Cover Page'!$D$35/1000000*'1 macro-mapping'!H24/'FX rate'!$C$24,"")</f>
        <v/>
      </c>
      <c r="I105" s="800" t="str">
        <f>IF(ISNUMBER(I24),'Cover Page'!$D$35/1000000*'1 macro-mapping'!I24/'FX rate'!$C$24,"")</f>
        <v/>
      </c>
      <c r="J105" s="709" t="str">
        <f>IF(ISNUMBER(J24),'Cover Page'!$D$35/1000000*'1 macro-mapping'!J24/'FX rate'!$C$24,"")</f>
        <v/>
      </c>
      <c r="K105" s="808" t="str">
        <f>IF(ISNUMBER(K24),'Cover Page'!$D$35/1000000*'1 macro-mapping'!K24/'FX rate'!$C$24,"")</f>
        <v/>
      </c>
      <c r="L105" s="809" t="str">
        <f>IF(ISNUMBER(L24),'Cover Page'!$D$35/1000000*'1 macro-mapping'!L24/'FX rate'!$C$24,"")</f>
        <v/>
      </c>
      <c r="M105" s="707">
        <f>IF(ISNUMBER(M24),'Cover Page'!$D$35/1000000*'1 macro-mapping'!M24/'FX rate'!$C$24,"")</f>
        <v>0</v>
      </c>
      <c r="N105" s="810" t="str">
        <f>IF(ISNUMBER(N24),'Cover Page'!$D$35/1000000*'1 macro-mapping'!N24/'FX rate'!$C$24,"")</f>
        <v/>
      </c>
      <c r="O105" s="808" t="str">
        <f>IF(ISNUMBER(O24),'Cover Page'!$D$35/1000000*'1 macro-mapping'!O24/'FX rate'!$C$24,"")</f>
        <v/>
      </c>
      <c r="P105" s="811" t="str">
        <f>IF(ISNUMBER(P24),'Cover Page'!$D$35/1000000*'1 macro-mapping'!P24/'FX rate'!$C$24,"")</f>
        <v/>
      </c>
      <c r="Q105" s="709" t="str">
        <f>IF(ISNUMBER(Q24),'Cover Page'!$D$35/1000000*'1 macro-mapping'!Q24/'FX rate'!$C$24,"")</f>
        <v/>
      </c>
      <c r="R105" s="812" t="str">
        <f>IF(ISNUMBER(R24),'Cover Page'!$D$35/1000000*'1 macro-mapping'!R24/'FX rate'!$C$24,"")</f>
        <v/>
      </c>
      <c r="S105" s="808" t="str">
        <f>IF(ISNUMBER(S24),'Cover Page'!$D$35/1000000*'1 macro-mapping'!S24/'FX rate'!$C$24,"")</f>
        <v/>
      </c>
      <c r="T105" s="808" t="str">
        <f>IF(ISNUMBER(T24),'Cover Page'!$D$35/1000000*'1 macro-mapping'!T24/'FX rate'!$C$24,"")</f>
        <v/>
      </c>
      <c r="U105" s="813" t="str">
        <f>IF(ISNUMBER(U24),'Cover Page'!$D$35/1000000*'1 macro-mapping'!U24/'FX rate'!$C$24,"")</f>
        <v/>
      </c>
      <c r="V105" s="812" t="str">
        <f>IF(ISNUMBER(V24),'Cover Page'!$D$35/1000000*'1 macro-mapping'!V24/'FX rate'!$C$24,"")</f>
        <v/>
      </c>
      <c r="W105" s="808" t="str">
        <f>IF(ISNUMBER(W24),'Cover Page'!$D$35/1000000*'1 macro-mapping'!W24/'FX rate'!$C$24,"")</f>
        <v/>
      </c>
      <c r="X105" s="808" t="str">
        <f>IF(ISNUMBER(X24),'Cover Page'!$D$35/1000000*'1 macro-mapping'!X24/'FX rate'!$C$24,"")</f>
        <v/>
      </c>
      <c r="Y105" s="814" t="str">
        <f>IF(ISNUMBER(Y24),'Cover Page'!$D$35/1000000*'1 macro-mapping'!Y24/'FX rate'!$C$24,"")</f>
        <v/>
      </c>
      <c r="Z105" s="814" t="str">
        <f>IF(ISNUMBER(Z24),'Cover Page'!$D$35/1000000*'1 macro-mapping'!Z24/'FX rate'!$C$24,"")</f>
        <v/>
      </c>
      <c r="AA105" s="814" t="str">
        <f>IF(ISNUMBER(AA24),'Cover Page'!$D$35/1000000*'1 macro-mapping'!AA24/'FX rate'!$C$24,"")</f>
        <v/>
      </c>
      <c r="AB105" s="814" t="str">
        <f>IF(ISNUMBER(AB24),'Cover Page'!$D$35/1000000*'1 macro-mapping'!AB24/'FX rate'!$C$24,"")</f>
        <v/>
      </c>
      <c r="AC105" s="814" t="str">
        <f>IF(ISNUMBER(AC24),'Cover Page'!$D$35/1000000*'1 macro-mapping'!AC24/'FX rate'!$C$24,"")</f>
        <v/>
      </c>
      <c r="AD105" s="814" t="str">
        <f>IF(ISNUMBER(AD24),'Cover Page'!$D$35/1000000*'1 macro-mapping'!AD24/'FX rate'!$C$24,"")</f>
        <v/>
      </c>
      <c r="AE105" s="814" t="str">
        <f>IF(ISNUMBER(AE24),'Cover Page'!$D$35/1000000*'1 macro-mapping'!AE24/'FX rate'!$C$24,"")</f>
        <v/>
      </c>
      <c r="AF105" s="814" t="str">
        <f>IF(ISNUMBER(AF24),'Cover Page'!$D$35/1000000*'1 macro-mapping'!AF24/'FX rate'!$C$24,"")</f>
        <v/>
      </c>
      <c r="AG105" s="814" t="str">
        <f>IF(ISNUMBER(AG24),'Cover Page'!$D$35/1000000*'1 macro-mapping'!AG24/'FX rate'!$C$24,"")</f>
        <v/>
      </c>
      <c r="AH105" s="814" t="str">
        <f>IF(ISNUMBER(AH24),'Cover Page'!$D$35/1000000*'1 macro-mapping'!AH24/'FX rate'!$C$24,"")</f>
        <v/>
      </c>
      <c r="AI105" s="814" t="str">
        <f>IF(ISNUMBER(AI24),'Cover Page'!$D$35/1000000*'1 macro-mapping'!AI24/'FX rate'!$C$24,"")</f>
        <v/>
      </c>
      <c r="AJ105" s="814" t="str">
        <f>IF(ISNUMBER(AJ24),'Cover Page'!$D$35/1000000*'1 macro-mapping'!AJ24/'FX rate'!$C$24,"")</f>
        <v/>
      </c>
      <c r="AK105" s="814" t="str">
        <f>IF(ISNUMBER(AK24),'Cover Page'!$D$35/1000000*'1 macro-mapping'!AK24/'FX rate'!$C$24,"")</f>
        <v/>
      </c>
      <c r="AL105" s="395"/>
      <c r="AM105" s="814" t="str">
        <f>IF(ISNUMBER(AM24),'Cover Page'!$D$35/1000000*'1 macro-mapping'!AM24/'FX rate'!$C$24,"")</f>
        <v/>
      </c>
      <c r="AN105" s="814" t="str">
        <f>IF(ISNUMBER(AN24),'Cover Page'!$D$35/1000000*'1 macro-mapping'!AN24/'FX rate'!$C$24,"")</f>
        <v/>
      </c>
      <c r="AO105" s="814" t="str">
        <f>IF(ISNUMBER(AO24),'Cover Page'!$D$35/1000000*'1 macro-mapping'!AO24/'FX rate'!$C$24,"")</f>
        <v/>
      </c>
      <c r="AP105" s="814" t="str">
        <f>IF(ISNUMBER(AP24),'Cover Page'!$D$35/1000000*'1 macro-mapping'!AP24/'FX rate'!$C$24,"")</f>
        <v/>
      </c>
      <c r="AQ105" s="814" t="str">
        <f>IF(ISNUMBER(AQ24),'Cover Page'!$D$35/1000000*'1 macro-mapping'!AQ24/'FX rate'!$C$24,"")</f>
        <v/>
      </c>
      <c r="AR105" s="395"/>
      <c r="AS105" s="814" t="str">
        <f>IF(ISNUMBER(AS24),'Cover Page'!$D$35/1000000*'1 macro-mapping'!AS24/'FX rate'!$C$24,"")</f>
        <v/>
      </c>
      <c r="AT105" s="814" t="str">
        <f>IF(ISNUMBER(AT24),'Cover Page'!$D$35/1000000*'1 macro-mapping'!AT24/'FX rate'!$C$24,"")</f>
        <v/>
      </c>
      <c r="AU105" s="814" t="str">
        <f>IF(ISNUMBER(AU24),'Cover Page'!$D$35/1000000*'1 macro-mapping'!AU24/'FX rate'!$C$24,"")</f>
        <v/>
      </c>
      <c r="AV105" s="814" t="str">
        <f>IF(ISNUMBER(AV24),'Cover Page'!$D$35/1000000*'1 macro-mapping'!AV24/'FX rate'!$C$24,"")</f>
        <v/>
      </c>
      <c r="AW105" s="814" t="str">
        <f>IF(ISNUMBER(AW24),'Cover Page'!$D$35/1000000*'1 macro-mapping'!AW24/'FX rate'!$C$24,"")</f>
        <v/>
      </c>
    </row>
    <row r="106" spans="1:49" ht="14.25" customHeight="1" x14ac:dyDescent="0.3">
      <c r="A106" s="1848"/>
      <c r="B106" s="705">
        <v>2011</v>
      </c>
      <c r="C106" s="706">
        <f>IF(ISNUMBER(C25),'Cover Page'!$D$35/1000000*'1 macro-mapping'!C25/'FX rate'!$C$24,"")</f>
        <v>0</v>
      </c>
      <c r="D106" s="709" t="str">
        <f>IF(ISNUMBER(D25),'Cover Page'!$D$35/1000000*'1 macro-mapping'!D25/'FX rate'!$C$24,"")</f>
        <v/>
      </c>
      <c r="E106" s="707">
        <f>IF(ISNUMBER(E25),'Cover Page'!$D$35/1000000*'1 macro-mapping'!E25/'FX rate'!$C$24,"")</f>
        <v>0</v>
      </c>
      <c r="F106" s="808" t="str">
        <f>IF(ISNUMBER(F25),'Cover Page'!$D$35/1000000*'1 macro-mapping'!F25/'FX rate'!$C$24,"")</f>
        <v/>
      </c>
      <c r="G106" s="808" t="str">
        <f>IF(ISNUMBER(G25),'Cover Page'!$D$35/1000000*'1 macro-mapping'!G25/'FX rate'!$C$24,"")</f>
        <v/>
      </c>
      <c r="H106" s="800" t="str">
        <f>IF(ISNUMBER(H25),'Cover Page'!$D$35/1000000*'1 macro-mapping'!H25/'FX rate'!$C$24,"")</f>
        <v/>
      </c>
      <c r="I106" s="800" t="str">
        <f>IF(ISNUMBER(I25),'Cover Page'!$D$35/1000000*'1 macro-mapping'!I25/'FX rate'!$C$24,"")</f>
        <v/>
      </c>
      <c r="J106" s="709" t="str">
        <f>IF(ISNUMBER(J25),'Cover Page'!$D$35/1000000*'1 macro-mapping'!J25/'FX rate'!$C$24,"")</f>
        <v/>
      </c>
      <c r="K106" s="808" t="str">
        <f>IF(ISNUMBER(K25),'Cover Page'!$D$35/1000000*'1 macro-mapping'!K25/'FX rate'!$C$24,"")</f>
        <v/>
      </c>
      <c r="L106" s="809" t="str">
        <f>IF(ISNUMBER(L25),'Cover Page'!$D$35/1000000*'1 macro-mapping'!L25/'FX rate'!$C$24,"")</f>
        <v/>
      </c>
      <c r="M106" s="707">
        <f>IF(ISNUMBER(M25),'Cover Page'!$D$35/1000000*'1 macro-mapping'!M25/'FX rate'!$C$24,"")</f>
        <v>0</v>
      </c>
      <c r="N106" s="810" t="str">
        <f>IF(ISNUMBER(N25),'Cover Page'!$D$35/1000000*'1 macro-mapping'!N25/'FX rate'!$C$24,"")</f>
        <v/>
      </c>
      <c r="O106" s="808" t="str">
        <f>IF(ISNUMBER(O25),'Cover Page'!$D$35/1000000*'1 macro-mapping'!O25/'FX rate'!$C$24,"")</f>
        <v/>
      </c>
      <c r="P106" s="811" t="str">
        <f>IF(ISNUMBER(P25),'Cover Page'!$D$35/1000000*'1 macro-mapping'!P25/'FX rate'!$C$24,"")</f>
        <v/>
      </c>
      <c r="Q106" s="709" t="str">
        <f>IF(ISNUMBER(Q25),'Cover Page'!$D$35/1000000*'1 macro-mapping'!Q25/'FX rate'!$C$24,"")</f>
        <v/>
      </c>
      <c r="R106" s="812" t="str">
        <f>IF(ISNUMBER(R25),'Cover Page'!$D$35/1000000*'1 macro-mapping'!R25/'FX rate'!$C$24,"")</f>
        <v/>
      </c>
      <c r="S106" s="808" t="str">
        <f>IF(ISNUMBER(S25),'Cover Page'!$D$35/1000000*'1 macro-mapping'!S25/'FX rate'!$C$24,"")</f>
        <v/>
      </c>
      <c r="T106" s="808" t="str">
        <f>IF(ISNUMBER(T25),'Cover Page'!$D$35/1000000*'1 macro-mapping'!T25/'FX rate'!$C$24,"")</f>
        <v/>
      </c>
      <c r="U106" s="813" t="str">
        <f>IF(ISNUMBER(U25),'Cover Page'!$D$35/1000000*'1 macro-mapping'!U25/'FX rate'!$C$24,"")</f>
        <v/>
      </c>
      <c r="V106" s="812" t="str">
        <f>IF(ISNUMBER(V25),'Cover Page'!$D$35/1000000*'1 macro-mapping'!V25/'FX rate'!$C$24,"")</f>
        <v/>
      </c>
      <c r="W106" s="808" t="str">
        <f>IF(ISNUMBER(W25),'Cover Page'!$D$35/1000000*'1 macro-mapping'!W25/'FX rate'!$C$24,"")</f>
        <v/>
      </c>
      <c r="X106" s="808" t="str">
        <f>IF(ISNUMBER(X25),'Cover Page'!$D$35/1000000*'1 macro-mapping'!X25/'FX rate'!$C$24,"")</f>
        <v/>
      </c>
      <c r="Y106" s="814" t="str">
        <f>IF(ISNUMBER(Y25),'Cover Page'!$D$35/1000000*'1 macro-mapping'!Y25/'FX rate'!$C$24,"")</f>
        <v/>
      </c>
      <c r="Z106" s="814" t="str">
        <f>IF(ISNUMBER(Z25),'Cover Page'!$D$35/1000000*'1 macro-mapping'!Z25/'FX rate'!$C$24,"")</f>
        <v/>
      </c>
      <c r="AA106" s="814" t="str">
        <f>IF(ISNUMBER(AA25),'Cover Page'!$D$35/1000000*'1 macro-mapping'!AA25/'FX rate'!$C$24,"")</f>
        <v/>
      </c>
      <c r="AB106" s="814" t="str">
        <f>IF(ISNUMBER(AB25),'Cover Page'!$D$35/1000000*'1 macro-mapping'!AB25/'FX rate'!$C$24,"")</f>
        <v/>
      </c>
      <c r="AC106" s="814" t="str">
        <f>IF(ISNUMBER(AC25),'Cover Page'!$D$35/1000000*'1 macro-mapping'!AC25/'FX rate'!$C$24,"")</f>
        <v/>
      </c>
      <c r="AD106" s="814" t="str">
        <f>IF(ISNUMBER(AD25),'Cover Page'!$D$35/1000000*'1 macro-mapping'!AD25/'FX rate'!$C$24,"")</f>
        <v/>
      </c>
      <c r="AE106" s="814" t="str">
        <f>IF(ISNUMBER(AE25),'Cover Page'!$D$35/1000000*'1 macro-mapping'!AE25/'FX rate'!$C$24,"")</f>
        <v/>
      </c>
      <c r="AF106" s="814" t="str">
        <f>IF(ISNUMBER(AF25),'Cover Page'!$D$35/1000000*'1 macro-mapping'!AF25/'FX rate'!$C$24,"")</f>
        <v/>
      </c>
      <c r="AG106" s="814" t="str">
        <f>IF(ISNUMBER(AG25),'Cover Page'!$D$35/1000000*'1 macro-mapping'!AG25/'FX rate'!$C$24,"")</f>
        <v/>
      </c>
      <c r="AH106" s="814" t="str">
        <f>IF(ISNUMBER(AH25),'Cover Page'!$D$35/1000000*'1 macro-mapping'!AH25/'FX rate'!$C$24,"")</f>
        <v/>
      </c>
      <c r="AI106" s="814" t="str">
        <f>IF(ISNUMBER(AI25),'Cover Page'!$D$35/1000000*'1 macro-mapping'!AI25/'FX rate'!$C$24,"")</f>
        <v/>
      </c>
      <c r="AJ106" s="814" t="str">
        <f>IF(ISNUMBER(AJ25),'Cover Page'!$D$35/1000000*'1 macro-mapping'!AJ25/'FX rate'!$C$24,"")</f>
        <v/>
      </c>
      <c r="AK106" s="814" t="str">
        <f>IF(ISNUMBER(AK25),'Cover Page'!$D$35/1000000*'1 macro-mapping'!AK25/'FX rate'!$C$24,"")</f>
        <v/>
      </c>
      <c r="AL106" s="395"/>
      <c r="AM106" s="814" t="str">
        <f>IF(ISNUMBER(AM25),'Cover Page'!$D$35/1000000*'1 macro-mapping'!AM25/'FX rate'!$C$24,"")</f>
        <v/>
      </c>
      <c r="AN106" s="814" t="str">
        <f>IF(ISNUMBER(AN25),'Cover Page'!$D$35/1000000*'1 macro-mapping'!AN25/'FX rate'!$C$24,"")</f>
        <v/>
      </c>
      <c r="AO106" s="814" t="str">
        <f>IF(ISNUMBER(AO25),'Cover Page'!$D$35/1000000*'1 macro-mapping'!AO25/'FX rate'!$C$24,"")</f>
        <v/>
      </c>
      <c r="AP106" s="814" t="str">
        <f>IF(ISNUMBER(AP25),'Cover Page'!$D$35/1000000*'1 macro-mapping'!AP25/'FX rate'!$C$24,"")</f>
        <v/>
      </c>
      <c r="AQ106" s="814" t="str">
        <f>IF(ISNUMBER(AQ25),'Cover Page'!$D$35/1000000*'1 macro-mapping'!AQ25/'FX rate'!$C$24,"")</f>
        <v/>
      </c>
      <c r="AR106" s="395"/>
      <c r="AS106" s="814" t="str">
        <f>IF(ISNUMBER(AS25),'Cover Page'!$D$35/1000000*'1 macro-mapping'!AS25/'FX rate'!$C$24,"")</f>
        <v/>
      </c>
      <c r="AT106" s="814" t="str">
        <f>IF(ISNUMBER(AT25),'Cover Page'!$D$35/1000000*'1 macro-mapping'!AT25/'FX rate'!$C$24,"")</f>
        <v/>
      </c>
      <c r="AU106" s="814" t="str">
        <f>IF(ISNUMBER(AU25),'Cover Page'!$D$35/1000000*'1 macro-mapping'!AU25/'FX rate'!$C$24,"")</f>
        <v/>
      </c>
      <c r="AV106" s="814" t="str">
        <f>IF(ISNUMBER(AV25),'Cover Page'!$D$35/1000000*'1 macro-mapping'!AV25/'FX rate'!$C$24,"")</f>
        <v/>
      </c>
      <c r="AW106" s="814" t="str">
        <f>IF(ISNUMBER(AW25),'Cover Page'!$D$35/1000000*'1 macro-mapping'!AW25/'FX rate'!$C$24,"")</f>
        <v/>
      </c>
    </row>
    <row r="107" spans="1:49" ht="14.25" customHeight="1" x14ac:dyDescent="0.3">
      <c r="A107" s="1848"/>
      <c r="B107" s="705">
        <v>2012</v>
      </c>
      <c r="C107" s="706">
        <f>IF(ISNUMBER(C26),'Cover Page'!$D$35/1000000*'1 macro-mapping'!C26/'FX rate'!$C$24,"")</f>
        <v>0</v>
      </c>
      <c r="D107" s="709" t="str">
        <f>IF(ISNUMBER(D26),'Cover Page'!$D$35/1000000*'1 macro-mapping'!D26/'FX rate'!$C$24,"")</f>
        <v/>
      </c>
      <c r="E107" s="707">
        <f>IF(ISNUMBER(E26),'Cover Page'!$D$35/1000000*'1 macro-mapping'!E26/'FX rate'!$C$24,"")</f>
        <v>0</v>
      </c>
      <c r="F107" s="808" t="str">
        <f>IF(ISNUMBER(F26),'Cover Page'!$D$35/1000000*'1 macro-mapping'!F26/'FX rate'!$C$24,"")</f>
        <v/>
      </c>
      <c r="G107" s="808" t="str">
        <f>IF(ISNUMBER(G26),'Cover Page'!$D$35/1000000*'1 macro-mapping'!G26/'FX rate'!$C$24,"")</f>
        <v/>
      </c>
      <c r="H107" s="800" t="str">
        <f>IF(ISNUMBER(H26),'Cover Page'!$D$35/1000000*'1 macro-mapping'!H26/'FX rate'!$C$24,"")</f>
        <v/>
      </c>
      <c r="I107" s="800" t="str">
        <f>IF(ISNUMBER(I26),'Cover Page'!$D$35/1000000*'1 macro-mapping'!I26/'FX rate'!$C$24,"")</f>
        <v/>
      </c>
      <c r="J107" s="709" t="str">
        <f>IF(ISNUMBER(J26),'Cover Page'!$D$35/1000000*'1 macro-mapping'!J26/'FX rate'!$C$24,"")</f>
        <v/>
      </c>
      <c r="K107" s="808" t="str">
        <f>IF(ISNUMBER(K26),'Cover Page'!$D$35/1000000*'1 macro-mapping'!K26/'FX rate'!$C$24,"")</f>
        <v/>
      </c>
      <c r="L107" s="809" t="str">
        <f>IF(ISNUMBER(L26),'Cover Page'!$D$35/1000000*'1 macro-mapping'!L26/'FX rate'!$C$24,"")</f>
        <v/>
      </c>
      <c r="M107" s="707">
        <f>IF(ISNUMBER(M26),'Cover Page'!$D$35/1000000*'1 macro-mapping'!M26/'FX rate'!$C$24,"")</f>
        <v>0</v>
      </c>
      <c r="N107" s="810" t="str">
        <f>IF(ISNUMBER(N26),'Cover Page'!$D$35/1000000*'1 macro-mapping'!N26/'FX rate'!$C$24,"")</f>
        <v/>
      </c>
      <c r="O107" s="808" t="str">
        <f>IF(ISNUMBER(O26),'Cover Page'!$D$35/1000000*'1 macro-mapping'!O26/'FX rate'!$C$24,"")</f>
        <v/>
      </c>
      <c r="P107" s="811" t="str">
        <f>IF(ISNUMBER(P26),'Cover Page'!$D$35/1000000*'1 macro-mapping'!P26/'FX rate'!$C$24,"")</f>
        <v/>
      </c>
      <c r="Q107" s="709" t="str">
        <f>IF(ISNUMBER(Q26),'Cover Page'!$D$35/1000000*'1 macro-mapping'!Q26/'FX rate'!$C$24,"")</f>
        <v/>
      </c>
      <c r="R107" s="812" t="str">
        <f>IF(ISNUMBER(R26),'Cover Page'!$D$35/1000000*'1 macro-mapping'!R26/'FX rate'!$C$24,"")</f>
        <v/>
      </c>
      <c r="S107" s="808" t="str">
        <f>IF(ISNUMBER(S26),'Cover Page'!$D$35/1000000*'1 macro-mapping'!S26/'FX rate'!$C$24,"")</f>
        <v/>
      </c>
      <c r="T107" s="808" t="str">
        <f>IF(ISNUMBER(T26),'Cover Page'!$D$35/1000000*'1 macro-mapping'!T26/'FX rate'!$C$24,"")</f>
        <v/>
      </c>
      <c r="U107" s="813" t="str">
        <f>IF(ISNUMBER(U26),'Cover Page'!$D$35/1000000*'1 macro-mapping'!U26/'FX rate'!$C$24,"")</f>
        <v/>
      </c>
      <c r="V107" s="812" t="str">
        <f>IF(ISNUMBER(V26),'Cover Page'!$D$35/1000000*'1 macro-mapping'!V26/'FX rate'!$C$24,"")</f>
        <v/>
      </c>
      <c r="W107" s="808" t="str">
        <f>IF(ISNUMBER(W26),'Cover Page'!$D$35/1000000*'1 macro-mapping'!W26/'FX rate'!$C$24,"")</f>
        <v/>
      </c>
      <c r="X107" s="808" t="str">
        <f>IF(ISNUMBER(X26),'Cover Page'!$D$35/1000000*'1 macro-mapping'!X26/'FX rate'!$C$24,"")</f>
        <v/>
      </c>
      <c r="Y107" s="814" t="str">
        <f>IF(ISNUMBER(Y26),'Cover Page'!$D$35/1000000*'1 macro-mapping'!Y26/'FX rate'!$C$24,"")</f>
        <v/>
      </c>
      <c r="Z107" s="814" t="str">
        <f>IF(ISNUMBER(Z26),'Cover Page'!$D$35/1000000*'1 macro-mapping'!Z26/'FX rate'!$C$24,"")</f>
        <v/>
      </c>
      <c r="AA107" s="814" t="str">
        <f>IF(ISNUMBER(AA26),'Cover Page'!$D$35/1000000*'1 macro-mapping'!AA26/'FX rate'!$C$24,"")</f>
        <v/>
      </c>
      <c r="AB107" s="814" t="str">
        <f>IF(ISNUMBER(AB26),'Cover Page'!$D$35/1000000*'1 macro-mapping'!AB26/'FX rate'!$C$24,"")</f>
        <v/>
      </c>
      <c r="AC107" s="814" t="str">
        <f>IF(ISNUMBER(AC26),'Cover Page'!$D$35/1000000*'1 macro-mapping'!AC26/'FX rate'!$C$24,"")</f>
        <v/>
      </c>
      <c r="AD107" s="814" t="str">
        <f>IF(ISNUMBER(AD26),'Cover Page'!$D$35/1000000*'1 macro-mapping'!AD26/'FX rate'!$C$24,"")</f>
        <v/>
      </c>
      <c r="AE107" s="814" t="str">
        <f>IF(ISNUMBER(AE26),'Cover Page'!$D$35/1000000*'1 macro-mapping'!AE26/'FX rate'!$C$24,"")</f>
        <v/>
      </c>
      <c r="AF107" s="814" t="str">
        <f>IF(ISNUMBER(AF26),'Cover Page'!$D$35/1000000*'1 macro-mapping'!AF26/'FX rate'!$C$24,"")</f>
        <v/>
      </c>
      <c r="AG107" s="814" t="str">
        <f>IF(ISNUMBER(AG26),'Cover Page'!$D$35/1000000*'1 macro-mapping'!AG26/'FX rate'!$C$24,"")</f>
        <v/>
      </c>
      <c r="AH107" s="814" t="str">
        <f>IF(ISNUMBER(AH26),'Cover Page'!$D$35/1000000*'1 macro-mapping'!AH26/'FX rate'!$C$24,"")</f>
        <v/>
      </c>
      <c r="AI107" s="814" t="str">
        <f>IF(ISNUMBER(AI26),'Cover Page'!$D$35/1000000*'1 macro-mapping'!AI26/'FX rate'!$C$24,"")</f>
        <v/>
      </c>
      <c r="AJ107" s="814" t="str">
        <f>IF(ISNUMBER(AJ26),'Cover Page'!$D$35/1000000*'1 macro-mapping'!AJ26/'FX rate'!$C$24,"")</f>
        <v/>
      </c>
      <c r="AK107" s="814" t="str">
        <f>IF(ISNUMBER(AK26),'Cover Page'!$D$35/1000000*'1 macro-mapping'!AK26/'FX rate'!$C$24,"")</f>
        <v/>
      </c>
      <c r="AL107" s="395"/>
      <c r="AM107" s="814" t="str">
        <f>IF(ISNUMBER(AM26),'Cover Page'!$D$35/1000000*'1 macro-mapping'!AM26/'FX rate'!$C$24,"")</f>
        <v/>
      </c>
      <c r="AN107" s="814" t="str">
        <f>IF(ISNUMBER(AN26),'Cover Page'!$D$35/1000000*'1 macro-mapping'!AN26/'FX rate'!$C$24,"")</f>
        <v/>
      </c>
      <c r="AO107" s="814" t="str">
        <f>IF(ISNUMBER(AO26),'Cover Page'!$D$35/1000000*'1 macro-mapping'!AO26/'FX rate'!$C$24,"")</f>
        <v/>
      </c>
      <c r="AP107" s="814" t="str">
        <f>IF(ISNUMBER(AP26),'Cover Page'!$D$35/1000000*'1 macro-mapping'!AP26/'FX rate'!$C$24,"")</f>
        <v/>
      </c>
      <c r="AQ107" s="814" t="str">
        <f>IF(ISNUMBER(AQ26),'Cover Page'!$D$35/1000000*'1 macro-mapping'!AQ26/'FX rate'!$C$24,"")</f>
        <v/>
      </c>
      <c r="AR107" s="395"/>
      <c r="AS107" s="814" t="str">
        <f>IF(ISNUMBER(AS26),'Cover Page'!$D$35/1000000*'1 macro-mapping'!AS26/'FX rate'!$C$24,"")</f>
        <v/>
      </c>
      <c r="AT107" s="814" t="str">
        <f>IF(ISNUMBER(AT26),'Cover Page'!$D$35/1000000*'1 macro-mapping'!AT26/'FX rate'!$C$24,"")</f>
        <v/>
      </c>
      <c r="AU107" s="814" t="str">
        <f>IF(ISNUMBER(AU26),'Cover Page'!$D$35/1000000*'1 macro-mapping'!AU26/'FX rate'!$C$24,"")</f>
        <v/>
      </c>
      <c r="AV107" s="814" t="str">
        <f>IF(ISNUMBER(AV26),'Cover Page'!$D$35/1000000*'1 macro-mapping'!AV26/'FX rate'!$C$24,"")</f>
        <v/>
      </c>
      <c r="AW107" s="814" t="str">
        <f>IF(ISNUMBER(AW26),'Cover Page'!$D$35/1000000*'1 macro-mapping'!AW26/'FX rate'!$C$24,"")</f>
        <v/>
      </c>
    </row>
    <row r="108" spans="1:49" ht="14.25" customHeight="1" x14ac:dyDescent="0.3">
      <c r="A108" s="1848"/>
      <c r="B108" s="705">
        <v>2013</v>
      </c>
      <c r="C108" s="706">
        <f>IF(ISNUMBER(C27),'Cover Page'!$D$35/1000000*'1 macro-mapping'!C27/'FX rate'!$C$24,"")</f>
        <v>0</v>
      </c>
      <c r="D108" s="709" t="str">
        <f>IF(ISNUMBER(D27),'Cover Page'!$D$35/1000000*'1 macro-mapping'!D27/'FX rate'!$C$24,"")</f>
        <v/>
      </c>
      <c r="E108" s="707">
        <f>IF(ISNUMBER(E27),'Cover Page'!$D$35/1000000*'1 macro-mapping'!E27/'FX rate'!$C$24,"")</f>
        <v>0</v>
      </c>
      <c r="F108" s="808" t="str">
        <f>IF(ISNUMBER(F27),'Cover Page'!$D$35/1000000*'1 macro-mapping'!F27/'FX rate'!$C$24,"")</f>
        <v/>
      </c>
      <c r="G108" s="808" t="str">
        <f>IF(ISNUMBER(G27),'Cover Page'!$D$35/1000000*'1 macro-mapping'!G27/'FX rate'!$C$24,"")</f>
        <v/>
      </c>
      <c r="H108" s="800" t="str">
        <f>IF(ISNUMBER(H27),'Cover Page'!$D$35/1000000*'1 macro-mapping'!H27/'FX rate'!$C$24,"")</f>
        <v/>
      </c>
      <c r="I108" s="800" t="str">
        <f>IF(ISNUMBER(I27),'Cover Page'!$D$35/1000000*'1 macro-mapping'!I27/'FX rate'!$C$24,"")</f>
        <v/>
      </c>
      <c r="J108" s="709" t="str">
        <f>IF(ISNUMBER(J27),'Cover Page'!$D$35/1000000*'1 macro-mapping'!J27/'FX rate'!$C$24,"")</f>
        <v/>
      </c>
      <c r="K108" s="808" t="str">
        <f>IF(ISNUMBER(K27),'Cover Page'!$D$35/1000000*'1 macro-mapping'!K27/'FX rate'!$C$24,"")</f>
        <v/>
      </c>
      <c r="L108" s="809" t="str">
        <f>IF(ISNUMBER(L27),'Cover Page'!$D$35/1000000*'1 macro-mapping'!L27/'FX rate'!$C$24,"")</f>
        <v/>
      </c>
      <c r="M108" s="707">
        <f>IF(ISNUMBER(M27),'Cover Page'!$D$35/1000000*'1 macro-mapping'!M27/'FX rate'!$C$24,"")</f>
        <v>0</v>
      </c>
      <c r="N108" s="810" t="str">
        <f>IF(ISNUMBER(N27),'Cover Page'!$D$35/1000000*'1 macro-mapping'!N27/'FX rate'!$C$24,"")</f>
        <v/>
      </c>
      <c r="O108" s="808" t="str">
        <f>IF(ISNUMBER(O27),'Cover Page'!$D$35/1000000*'1 macro-mapping'!O27/'FX rate'!$C$24,"")</f>
        <v/>
      </c>
      <c r="P108" s="811" t="str">
        <f>IF(ISNUMBER(P27),'Cover Page'!$D$35/1000000*'1 macro-mapping'!P27/'FX rate'!$C$24,"")</f>
        <v/>
      </c>
      <c r="Q108" s="709" t="str">
        <f>IF(ISNUMBER(Q27),'Cover Page'!$D$35/1000000*'1 macro-mapping'!Q27/'FX rate'!$C$24,"")</f>
        <v/>
      </c>
      <c r="R108" s="812" t="str">
        <f>IF(ISNUMBER(R27),'Cover Page'!$D$35/1000000*'1 macro-mapping'!R27/'FX rate'!$C$24,"")</f>
        <v/>
      </c>
      <c r="S108" s="808" t="str">
        <f>IF(ISNUMBER(S27),'Cover Page'!$D$35/1000000*'1 macro-mapping'!S27/'FX rate'!$C$24,"")</f>
        <v/>
      </c>
      <c r="T108" s="808" t="str">
        <f>IF(ISNUMBER(T27),'Cover Page'!$D$35/1000000*'1 macro-mapping'!T27/'FX rate'!$C$24,"")</f>
        <v/>
      </c>
      <c r="U108" s="813" t="str">
        <f>IF(ISNUMBER(U27),'Cover Page'!$D$35/1000000*'1 macro-mapping'!U27/'FX rate'!$C$24,"")</f>
        <v/>
      </c>
      <c r="V108" s="812" t="str">
        <f>IF(ISNUMBER(V27),'Cover Page'!$D$35/1000000*'1 macro-mapping'!V27/'FX rate'!$C$24,"")</f>
        <v/>
      </c>
      <c r="W108" s="808" t="str">
        <f>IF(ISNUMBER(W27),'Cover Page'!$D$35/1000000*'1 macro-mapping'!W27/'FX rate'!$C$24,"")</f>
        <v/>
      </c>
      <c r="X108" s="808" t="str">
        <f>IF(ISNUMBER(X27),'Cover Page'!$D$35/1000000*'1 macro-mapping'!X27/'FX rate'!$C$24,"")</f>
        <v/>
      </c>
      <c r="Y108" s="814" t="str">
        <f>IF(ISNUMBER(Y27),'Cover Page'!$D$35/1000000*'1 macro-mapping'!Y27/'FX rate'!$C$24,"")</f>
        <v/>
      </c>
      <c r="Z108" s="814" t="str">
        <f>IF(ISNUMBER(Z27),'Cover Page'!$D$35/1000000*'1 macro-mapping'!Z27/'FX rate'!$C$24,"")</f>
        <v/>
      </c>
      <c r="AA108" s="814" t="str">
        <f>IF(ISNUMBER(AA27),'Cover Page'!$D$35/1000000*'1 macro-mapping'!AA27/'FX rate'!$C$24,"")</f>
        <v/>
      </c>
      <c r="AB108" s="814" t="str">
        <f>IF(ISNUMBER(AB27),'Cover Page'!$D$35/1000000*'1 macro-mapping'!AB27/'FX rate'!$C$24,"")</f>
        <v/>
      </c>
      <c r="AC108" s="814" t="str">
        <f>IF(ISNUMBER(AC27),'Cover Page'!$D$35/1000000*'1 macro-mapping'!AC27/'FX rate'!$C$24,"")</f>
        <v/>
      </c>
      <c r="AD108" s="814" t="str">
        <f>IF(ISNUMBER(AD27),'Cover Page'!$D$35/1000000*'1 macro-mapping'!AD27/'FX rate'!$C$24,"")</f>
        <v/>
      </c>
      <c r="AE108" s="814" t="str">
        <f>IF(ISNUMBER(AE27),'Cover Page'!$D$35/1000000*'1 macro-mapping'!AE27/'FX rate'!$C$24,"")</f>
        <v/>
      </c>
      <c r="AF108" s="814" t="str">
        <f>IF(ISNUMBER(AF27),'Cover Page'!$D$35/1000000*'1 macro-mapping'!AF27/'FX rate'!$C$24,"")</f>
        <v/>
      </c>
      <c r="AG108" s="814" t="str">
        <f>IF(ISNUMBER(AG27),'Cover Page'!$D$35/1000000*'1 macro-mapping'!AG27/'FX rate'!$C$24,"")</f>
        <v/>
      </c>
      <c r="AH108" s="814" t="str">
        <f>IF(ISNUMBER(AH27),'Cover Page'!$D$35/1000000*'1 macro-mapping'!AH27/'FX rate'!$C$24,"")</f>
        <v/>
      </c>
      <c r="AI108" s="814" t="str">
        <f>IF(ISNUMBER(AI27),'Cover Page'!$D$35/1000000*'1 macro-mapping'!AI27/'FX rate'!$C$24,"")</f>
        <v/>
      </c>
      <c r="AJ108" s="814" t="str">
        <f>IF(ISNUMBER(AJ27),'Cover Page'!$D$35/1000000*'1 macro-mapping'!AJ27/'FX rate'!$C$24,"")</f>
        <v/>
      </c>
      <c r="AK108" s="814" t="str">
        <f>IF(ISNUMBER(AK27),'Cover Page'!$D$35/1000000*'1 macro-mapping'!AK27/'FX rate'!$C$24,"")</f>
        <v/>
      </c>
      <c r="AL108" s="395"/>
      <c r="AM108" s="814" t="str">
        <f>IF(ISNUMBER(AM27),'Cover Page'!$D$35/1000000*'1 macro-mapping'!AM27/'FX rate'!$C$24,"")</f>
        <v/>
      </c>
      <c r="AN108" s="814" t="str">
        <f>IF(ISNUMBER(AN27),'Cover Page'!$D$35/1000000*'1 macro-mapping'!AN27/'FX rate'!$C$24,"")</f>
        <v/>
      </c>
      <c r="AO108" s="814" t="str">
        <f>IF(ISNUMBER(AO27),'Cover Page'!$D$35/1000000*'1 macro-mapping'!AO27/'FX rate'!$C$24,"")</f>
        <v/>
      </c>
      <c r="AP108" s="814" t="str">
        <f>IF(ISNUMBER(AP27),'Cover Page'!$D$35/1000000*'1 macro-mapping'!AP27/'FX rate'!$C$24,"")</f>
        <v/>
      </c>
      <c r="AQ108" s="814" t="str">
        <f>IF(ISNUMBER(AQ27),'Cover Page'!$D$35/1000000*'1 macro-mapping'!AQ27/'FX rate'!$C$24,"")</f>
        <v/>
      </c>
      <c r="AR108" s="395"/>
      <c r="AS108" s="814" t="str">
        <f>IF(ISNUMBER(AS27),'Cover Page'!$D$35/1000000*'1 macro-mapping'!AS27/'FX rate'!$C$24,"")</f>
        <v/>
      </c>
      <c r="AT108" s="814" t="str">
        <f>IF(ISNUMBER(AT27),'Cover Page'!$D$35/1000000*'1 macro-mapping'!AT27/'FX rate'!$C$24,"")</f>
        <v/>
      </c>
      <c r="AU108" s="814" t="str">
        <f>IF(ISNUMBER(AU27),'Cover Page'!$D$35/1000000*'1 macro-mapping'!AU27/'FX rate'!$C$24,"")</f>
        <v/>
      </c>
      <c r="AV108" s="814" t="str">
        <f>IF(ISNUMBER(AV27),'Cover Page'!$D$35/1000000*'1 macro-mapping'!AV27/'FX rate'!$C$24,"")</f>
        <v/>
      </c>
      <c r="AW108" s="814" t="str">
        <f>IF(ISNUMBER(AW27),'Cover Page'!$D$35/1000000*'1 macro-mapping'!AW27/'FX rate'!$C$24,"")</f>
        <v/>
      </c>
    </row>
    <row r="109" spans="1:49" ht="14.25" customHeight="1" x14ac:dyDescent="0.3">
      <c r="A109" s="1848"/>
      <c r="B109" s="708">
        <v>2014</v>
      </c>
      <c r="C109" s="706">
        <f>IF(ISNUMBER(C28),'Cover Page'!$D$35/1000000*'1 macro-mapping'!C28/'FX rate'!$C$24,"")</f>
        <v>0</v>
      </c>
      <c r="D109" s="815" t="str">
        <f>IF(ISNUMBER(D28),'Cover Page'!$D$35/1000000*'1 macro-mapping'!D28/'FX rate'!$C$24,"")</f>
        <v/>
      </c>
      <c r="E109" s="707">
        <f>IF(ISNUMBER(E28),'Cover Page'!$D$35/1000000*'1 macro-mapping'!E28/'FX rate'!$C$24,"")</f>
        <v>0</v>
      </c>
      <c r="F109" s="816" t="str">
        <f>IF(ISNUMBER(F28),'Cover Page'!$D$35/1000000*'1 macro-mapping'!F28/'FX rate'!$C$24,"")</f>
        <v/>
      </c>
      <c r="G109" s="816" t="str">
        <f>IF(ISNUMBER(G28),'Cover Page'!$D$35/1000000*'1 macro-mapping'!G28/'FX rate'!$C$24,"")</f>
        <v/>
      </c>
      <c r="H109" s="817" t="str">
        <f>IF(ISNUMBER(H28),'Cover Page'!$D$35/1000000*'1 macro-mapping'!H28/'FX rate'!$C$24,"")</f>
        <v/>
      </c>
      <c r="I109" s="817" t="str">
        <f>IF(ISNUMBER(I28),'Cover Page'!$D$35/1000000*'1 macro-mapping'!I28/'FX rate'!$C$24,"")</f>
        <v/>
      </c>
      <c r="J109" s="815" t="str">
        <f>IF(ISNUMBER(J28),'Cover Page'!$D$35/1000000*'1 macro-mapping'!J28/'FX rate'!$C$24,"")</f>
        <v/>
      </c>
      <c r="K109" s="816" t="str">
        <f>IF(ISNUMBER(K28),'Cover Page'!$D$35/1000000*'1 macro-mapping'!K28/'FX rate'!$C$24,"")</f>
        <v/>
      </c>
      <c r="L109" s="818" t="str">
        <f>IF(ISNUMBER(L28),'Cover Page'!$D$35/1000000*'1 macro-mapping'!L28/'FX rate'!$C$24,"")</f>
        <v/>
      </c>
      <c r="M109" s="707">
        <f>IF(ISNUMBER(M28),'Cover Page'!$D$35/1000000*'1 macro-mapping'!M28/'FX rate'!$C$24,"")</f>
        <v>0</v>
      </c>
      <c r="N109" s="810" t="str">
        <f>IF(ISNUMBER(N28),'Cover Page'!$D$35/1000000*'1 macro-mapping'!N28/'FX rate'!$C$24,"")</f>
        <v/>
      </c>
      <c r="O109" s="816" t="str">
        <f>IF(ISNUMBER(O28),'Cover Page'!$D$35/1000000*'1 macro-mapping'!O28/'FX rate'!$C$24,"")</f>
        <v/>
      </c>
      <c r="P109" s="819" t="str">
        <f>IF(ISNUMBER(P28),'Cover Page'!$D$35/1000000*'1 macro-mapping'!P28/'FX rate'!$C$24,"")</f>
        <v/>
      </c>
      <c r="Q109" s="815" t="str">
        <f>IF(ISNUMBER(Q28),'Cover Page'!$D$35/1000000*'1 macro-mapping'!Q28/'FX rate'!$C$24,"")</f>
        <v/>
      </c>
      <c r="R109" s="820" t="str">
        <f>IF(ISNUMBER(R28),'Cover Page'!$D$35/1000000*'1 macro-mapping'!R28/'FX rate'!$C$24,"")</f>
        <v/>
      </c>
      <c r="S109" s="816" t="str">
        <f>IF(ISNUMBER(S28),'Cover Page'!$D$35/1000000*'1 macro-mapping'!S28/'FX rate'!$C$24,"")</f>
        <v/>
      </c>
      <c r="T109" s="816" t="str">
        <f>IF(ISNUMBER(T28),'Cover Page'!$D$35/1000000*'1 macro-mapping'!T28/'FX rate'!$C$24,"")</f>
        <v/>
      </c>
      <c r="U109" s="821" t="str">
        <f>IF(ISNUMBER(U28),'Cover Page'!$D$35/1000000*'1 macro-mapping'!U28/'FX rate'!$C$24,"")</f>
        <v/>
      </c>
      <c r="V109" s="820" t="str">
        <f>IF(ISNUMBER(V28),'Cover Page'!$D$35/1000000*'1 macro-mapping'!V28/'FX rate'!$C$24,"")</f>
        <v/>
      </c>
      <c r="W109" s="816" t="str">
        <f>IF(ISNUMBER(W28),'Cover Page'!$D$35/1000000*'1 macro-mapping'!W28/'FX rate'!$C$24,"")</f>
        <v/>
      </c>
      <c r="X109" s="816" t="str">
        <f>IF(ISNUMBER(X28),'Cover Page'!$D$35/1000000*'1 macro-mapping'!X28/'FX rate'!$C$24,"")</f>
        <v/>
      </c>
      <c r="Y109" s="822" t="str">
        <f>IF(ISNUMBER(Y28),'Cover Page'!$D$35/1000000*'1 macro-mapping'!Y28/'FX rate'!$C$24,"")</f>
        <v/>
      </c>
      <c r="Z109" s="822" t="str">
        <f>IF(ISNUMBER(Z28),'Cover Page'!$D$35/1000000*'1 macro-mapping'!Z28/'FX rate'!$C$24,"")</f>
        <v/>
      </c>
      <c r="AA109" s="822" t="str">
        <f>IF(ISNUMBER(AA28),'Cover Page'!$D$35/1000000*'1 macro-mapping'!AA28/'FX rate'!$C$24,"")</f>
        <v/>
      </c>
      <c r="AB109" s="822" t="str">
        <f>IF(ISNUMBER(AB28),'Cover Page'!$D$35/1000000*'1 macro-mapping'!AB28/'FX rate'!$C$24,"")</f>
        <v/>
      </c>
      <c r="AC109" s="822" t="str">
        <f>IF(ISNUMBER(AC28),'Cover Page'!$D$35/1000000*'1 macro-mapping'!AC28/'FX rate'!$C$24,"")</f>
        <v/>
      </c>
      <c r="AD109" s="822" t="str">
        <f>IF(ISNUMBER(AD28),'Cover Page'!$D$35/1000000*'1 macro-mapping'!AD28/'FX rate'!$C$24,"")</f>
        <v/>
      </c>
      <c r="AE109" s="822" t="str">
        <f>IF(ISNUMBER(AE28),'Cover Page'!$D$35/1000000*'1 macro-mapping'!AE28/'FX rate'!$C$24,"")</f>
        <v/>
      </c>
      <c r="AF109" s="822" t="str">
        <f>IF(ISNUMBER(AF28),'Cover Page'!$D$35/1000000*'1 macro-mapping'!AF28/'FX rate'!$C$24,"")</f>
        <v/>
      </c>
      <c r="AG109" s="822" t="str">
        <f>IF(ISNUMBER(AG28),'Cover Page'!$D$35/1000000*'1 macro-mapping'!AG28/'FX rate'!$C$24,"")</f>
        <v/>
      </c>
      <c r="AH109" s="822" t="str">
        <f>IF(ISNUMBER(AH28),'Cover Page'!$D$35/1000000*'1 macro-mapping'!AH28/'FX rate'!$C$24,"")</f>
        <v/>
      </c>
      <c r="AI109" s="822" t="str">
        <f>IF(ISNUMBER(AI28),'Cover Page'!$D$35/1000000*'1 macro-mapping'!AI28/'FX rate'!$C$24,"")</f>
        <v/>
      </c>
      <c r="AJ109" s="822" t="str">
        <f>IF(ISNUMBER(AJ28),'Cover Page'!$D$35/1000000*'1 macro-mapping'!AJ28/'FX rate'!$C$24,"")</f>
        <v/>
      </c>
      <c r="AK109" s="822" t="str">
        <f>IF(ISNUMBER(AK28),'Cover Page'!$D$35/1000000*'1 macro-mapping'!AK28/'FX rate'!$C$24,"")</f>
        <v/>
      </c>
      <c r="AL109" s="395"/>
      <c r="AM109" s="822" t="str">
        <f>IF(ISNUMBER(AM28),'Cover Page'!$D$35/1000000*'1 macro-mapping'!AM28/'FX rate'!$C$24,"")</f>
        <v/>
      </c>
      <c r="AN109" s="822" t="str">
        <f>IF(ISNUMBER(AN28),'Cover Page'!$D$35/1000000*'1 macro-mapping'!AN28/'FX rate'!$C$24,"")</f>
        <v/>
      </c>
      <c r="AO109" s="822" t="str">
        <f>IF(ISNUMBER(AO28),'Cover Page'!$D$35/1000000*'1 macro-mapping'!AO28/'FX rate'!$C$24,"")</f>
        <v/>
      </c>
      <c r="AP109" s="822" t="str">
        <f>IF(ISNUMBER(AP28),'Cover Page'!$D$35/1000000*'1 macro-mapping'!AP28/'FX rate'!$C$24,"")</f>
        <v/>
      </c>
      <c r="AQ109" s="822" t="str">
        <f>IF(ISNUMBER(AQ28),'Cover Page'!$D$35/1000000*'1 macro-mapping'!AQ28/'FX rate'!$C$24,"")</f>
        <v/>
      </c>
      <c r="AR109" s="395"/>
      <c r="AS109" s="822" t="str">
        <f>IF(ISNUMBER(AS28),'Cover Page'!$D$35/1000000*'1 macro-mapping'!AS28/'FX rate'!$C$24,"")</f>
        <v/>
      </c>
      <c r="AT109" s="822" t="str">
        <f>IF(ISNUMBER(AT28),'Cover Page'!$D$35/1000000*'1 macro-mapping'!AT28/'FX rate'!$C$24,"")</f>
        <v/>
      </c>
      <c r="AU109" s="822" t="str">
        <f>IF(ISNUMBER(AU28),'Cover Page'!$D$35/1000000*'1 macro-mapping'!AU28/'FX rate'!$C$24,"")</f>
        <v/>
      </c>
      <c r="AV109" s="822" t="str">
        <f>IF(ISNUMBER(AV28),'Cover Page'!$D$35/1000000*'1 macro-mapping'!AV28/'FX rate'!$C$24,"")</f>
        <v/>
      </c>
      <c r="AW109" s="822" t="str">
        <f>IF(ISNUMBER(AW28),'Cover Page'!$D$35/1000000*'1 macro-mapping'!AW28/'FX rate'!$C$24,"")</f>
        <v/>
      </c>
    </row>
    <row r="110" spans="1:49" ht="14.25" customHeight="1" x14ac:dyDescent="0.3">
      <c r="A110" s="1848"/>
      <c r="B110" s="705">
        <v>2015</v>
      </c>
      <c r="C110" s="706">
        <f>IF(ISNUMBER(C29),'Cover Page'!$D$35/1000000*'1 macro-mapping'!C29/'FX rate'!$C$24,"")</f>
        <v>0</v>
      </c>
      <c r="D110" s="709" t="str">
        <f>IF(ISNUMBER(D29),'Cover Page'!$D$35/1000000*'1 macro-mapping'!D29/'FX rate'!$C$24,"")</f>
        <v/>
      </c>
      <c r="E110" s="707">
        <f>IF(ISNUMBER(E29),'Cover Page'!$D$35/1000000*'1 macro-mapping'!E29/'FX rate'!$C$24,"")</f>
        <v>0</v>
      </c>
      <c r="F110" s="808" t="str">
        <f>IF(ISNUMBER(F29),'Cover Page'!$D$35/1000000*'1 macro-mapping'!F29/'FX rate'!$C$24,"")</f>
        <v/>
      </c>
      <c r="G110" s="808" t="str">
        <f>IF(ISNUMBER(G29),'Cover Page'!$D$35/1000000*'1 macro-mapping'!G29/'FX rate'!$C$24,"")</f>
        <v/>
      </c>
      <c r="H110" s="800" t="str">
        <f>IF(ISNUMBER(H29),'Cover Page'!$D$35/1000000*'1 macro-mapping'!H29/'FX rate'!$C$24,"")</f>
        <v/>
      </c>
      <c r="I110" s="800" t="str">
        <f>IF(ISNUMBER(I29),'Cover Page'!$D$35/1000000*'1 macro-mapping'!I29/'FX rate'!$C$24,"")</f>
        <v/>
      </c>
      <c r="J110" s="709" t="str">
        <f>IF(ISNUMBER(J29),'Cover Page'!$D$35/1000000*'1 macro-mapping'!J29/'FX rate'!$C$24,"")</f>
        <v/>
      </c>
      <c r="K110" s="808" t="str">
        <f>IF(ISNUMBER(K29),'Cover Page'!$D$35/1000000*'1 macro-mapping'!K29/'FX rate'!$C$24,"")</f>
        <v/>
      </c>
      <c r="L110" s="809" t="str">
        <f>IF(ISNUMBER(L29),'Cover Page'!$D$35/1000000*'1 macro-mapping'!L29/'FX rate'!$C$24,"")</f>
        <v/>
      </c>
      <c r="M110" s="707">
        <f>IF(ISNUMBER(M29),'Cover Page'!$D$35/1000000*'1 macro-mapping'!M29/'FX rate'!$C$24,"")</f>
        <v>0</v>
      </c>
      <c r="N110" s="812" t="str">
        <f>IF(ISNUMBER(N29),'Cover Page'!$D$35/1000000*'1 macro-mapping'!N29/'FX rate'!$C$24,"")</f>
        <v/>
      </c>
      <c r="O110" s="808" t="str">
        <f>IF(ISNUMBER(O29),'Cover Page'!$D$35/1000000*'1 macro-mapping'!O29/'FX rate'!$C$24,"")</f>
        <v/>
      </c>
      <c r="P110" s="811" t="str">
        <f>IF(ISNUMBER(P29),'Cover Page'!$D$35/1000000*'1 macro-mapping'!P29/'FX rate'!$C$24,"")</f>
        <v/>
      </c>
      <c r="Q110" s="709" t="str">
        <f>IF(ISNUMBER(Q29),'Cover Page'!$D$35/1000000*'1 macro-mapping'!Q29/'FX rate'!$C$24,"")</f>
        <v/>
      </c>
      <c r="R110" s="812" t="str">
        <f>IF(ISNUMBER(R29),'Cover Page'!$D$35/1000000*'1 macro-mapping'!R29/'FX rate'!$C$24,"")</f>
        <v/>
      </c>
      <c r="S110" s="808" t="str">
        <f>IF(ISNUMBER(S29),'Cover Page'!$D$35/1000000*'1 macro-mapping'!S29/'FX rate'!$C$24,"")</f>
        <v/>
      </c>
      <c r="T110" s="808" t="str">
        <f>IF(ISNUMBER(T29),'Cover Page'!$D$35/1000000*'1 macro-mapping'!T29/'FX rate'!$C$24,"")</f>
        <v/>
      </c>
      <c r="U110" s="813" t="str">
        <f>IF(ISNUMBER(U29),'Cover Page'!$D$35/1000000*'1 macro-mapping'!U29/'FX rate'!$C$24,"")</f>
        <v/>
      </c>
      <c r="V110" s="812" t="str">
        <f>IF(ISNUMBER(V29),'Cover Page'!$D$35/1000000*'1 macro-mapping'!V29/'FX rate'!$C$24,"")</f>
        <v/>
      </c>
      <c r="W110" s="808" t="str">
        <f>IF(ISNUMBER(W29),'Cover Page'!$D$35/1000000*'1 macro-mapping'!W29/'FX rate'!$C$24,"")</f>
        <v/>
      </c>
      <c r="X110" s="808" t="str">
        <f>IF(ISNUMBER(X29),'Cover Page'!$D$35/1000000*'1 macro-mapping'!X29/'FX rate'!$C$24,"")</f>
        <v/>
      </c>
      <c r="Y110" s="814" t="str">
        <f>IF(ISNUMBER(Y29),'Cover Page'!$D$35/1000000*'1 macro-mapping'!Y29/'FX rate'!$C$24,"")</f>
        <v/>
      </c>
      <c r="Z110" s="814" t="str">
        <f>IF(ISNUMBER(Z29),'Cover Page'!$D$35/1000000*'1 macro-mapping'!Z29/'FX rate'!$C$24,"")</f>
        <v/>
      </c>
      <c r="AA110" s="814" t="str">
        <f>IF(ISNUMBER(AA29),'Cover Page'!$D$35/1000000*'1 macro-mapping'!AA29/'FX rate'!$C$24,"")</f>
        <v/>
      </c>
      <c r="AB110" s="814" t="str">
        <f>IF(ISNUMBER(AB29),'Cover Page'!$D$35/1000000*'1 macro-mapping'!AB29/'FX rate'!$C$24,"")</f>
        <v/>
      </c>
      <c r="AC110" s="814" t="str">
        <f>IF(ISNUMBER(AC29),'Cover Page'!$D$35/1000000*'1 macro-mapping'!AC29/'FX rate'!$C$24,"")</f>
        <v/>
      </c>
      <c r="AD110" s="814" t="str">
        <f>IF(ISNUMBER(AD29),'Cover Page'!$D$35/1000000*'1 macro-mapping'!AD29/'FX rate'!$C$24,"")</f>
        <v/>
      </c>
      <c r="AE110" s="814" t="str">
        <f>IF(ISNUMBER(AE29),'Cover Page'!$D$35/1000000*'1 macro-mapping'!AE29/'FX rate'!$C$24,"")</f>
        <v/>
      </c>
      <c r="AF110" s="814" t="str">
        <f>IF(ISNUMBER(AF29),'Cover Page'!$D$35/1000000*'1 macro-mapping'!AF29/'FX rate'!$C$24,"")</f>
        <v/>
      </c>
      <c r="AG110" s="814" t="str">
        <f>IF(ISNUMBER(AG29),'Cover Page'!$D$35/1000000*'1 macro-mapping'!AG29/'FX rate'!$C$24,"")</f>
        <v/>
      </c>
      <c r="AH110" s="814" t="str">
        <f>IF(ISNUMBER(AH29),'Cover Page'!$D$35/1000000*'1 macro-mapping'!AH29/'FX rate'!$C$24,"")</f>
        <v/>
      </c>
      <c r="AI110" s="814" t="str">
        <f>IF(ISNUMBER(AI29),'Cover Page'!$D$35/1000000*'1 macro-mapping'!AI29/'FX rate'!$C$24,"")</f>
        <v/>
      </c>
      <c r="AJ110" s="814" t="str">
        <f>IF(ISNUMBER(AJ29),'Cover Page'!$D$35/1000000*'1 macro-mapping'!AJ29/'FX rate'!$C$24,"")</f>
        <v/>
      </c>
      <c r="AK110" s="814" t="str">
        <f>IF(ISNUMBER(AK29),'Cover Page'!$D$35/1000000*'1 macro-mapping'!AK29/'FX rate'!$C$24,"")</f>
        <v/>
      </c>
      <c r="AL110" s="395"/>
      <c r="AM110" s="814" t="str">
        <f>IF(ISNUMBER(AM29),'Cover Page'!$D$35/1000000*'1 macro-mapping'!AM29/'FX rate'!$C$24,"")</f>
        <v/>
      </c>
      <c r="AN110" s="814" t="str">
        <f>IF(ISNUMBER(AN29),'Cover Page'!$D$35/1000000*'1 macro-mapping'!AN29/'FX rate'!$C$24,"")</f>
        <v/>
      </c>
      <c r="AO110" s="814" t="str">
        <f>IF(ISNUMBER(AO29),'Cover Page'!$D$35/1000000*'1 macro-mapping'!AO29/'FX rate'!$C$24,"")</f>
        <v/>
      </c>
      <c r="AP110" s="814" t="str">
        <f>IF(ISNUMBER(AP29),'Cover Page'!$D$35/1000000*'1 macro-mapping'!AP29/'FX rate'!$C$24,"")</f>
        <v/>
      </c>
      <c r="AQ110" s="814" t="str">
        <f>IF(ISNUMBER(AQ29),'Cover Page'!$D$35/1000000*'1 macro-mapping'!AQ29/'FX rate'!$C$24,"")</f>
        <v/>
      </c>
      <c r="AR110" s="395"/>
      <c r="AS110" s="814" t="str">
        <f>IF(ISNUMBER(AS29),'Cover Page'!$D$35/1000000*'1 macro-mapping'!AS29/'FX rate'!$C$24,"")</f>
        <v/>
      </c>
      <c r="AT110" s="814" t="str">
        <f>IF(ISNUMBER(AT29),'Cover Page'!$D$35/1000000*'1 macro-mapping'!AT29/'FX rate'!$C$24,"")</f>
        <v/>
      </c>
      <c r="AU110" s="814" t="str">
        <f>IF(ISNUMBER(AU29),'Cover Page'!$D$35/1000000*'1 macro-mapping'!AU29/'FX rate'!$C$24,"")</f>
        <v/>
      </c>
      <c r="AV110" s="814" t="str">
        <f>IF(ISNUMBER(AV29),'Cover Page'!$D$35/1000000*'1 macro-mapping'!AV29/'FX rate'!$C$24,"")</f>
        <v/>
      </c>
      <c r="AW110" s="814" t="str">
        <f>IF(ISNUMBER(AW29),'Cover Page'!$D$35/1000000*'1 macro-mapping'!AW29/'FX rate'!$C$24,"")</f>
        <v/>
      </c>
    </row>
    <row r="111" spans="1:49" ht="14.25" customHeight="1" x14ac:dyDescent="0.3">
      <c r="A111" s="1848"/>
      <c r="B111" s="708">
        <v>2016</v>
      </c>
      <c r="C111" s="706">
        <f>IF(ISNUMBER(C30),'Cover Page'!$D$35/1000000*'1 macro-mapping'!C30/'FX rate'!$C$24,"")</f>
        <v>0</v>
      </c>
      <c r="D111" s="709" t="str">
        <f>IF(ISNUMBER(D30),'Cover Page'!$D$35/1000000*'1 macro-mapping'!D30/'FX rate'!$C$24,"")</f>
        <v/>
      </c>
      <c r="E111" s="707">
        <f>IF(ISNUMBER(E30),'Cover Page'!$D$35/1000000*'1 macro-mapping'!E30/'FX rate'!$C$24,"")</f>
        <v>0</v>
      </c>
      <c r="F111" s="808" t="str">
        <f>IF(ISNUMBER(F30),'Cover Page'!$D$35/1000000*'1 macro-mapping'!F30/'FX rate'!$C$24,"")</f>
        <v/>
      </c>
      <c r="G111" s="808" t="str">
        <f>IF(ISNUMBER(G30),'Cover Page'!$D$35/1000000*'1 macro-mapping'!G30/'FX rate'!$C$24,"")</f>
        <v/>
      </c>
      <c r="H111" s="800" t="str">
        <f>IF(ISNUMBER(H30),'Cover Page'!$D$35/1000000*'1 macro-mapping'!H30/'FX rate'!$C$24,"")</f>
        <v/>
      </c>
      <c r="I111" s="800" t="str">
        <f>IF(ISNUMBER(I30),'Cover Page'!$D$35/1000000*'1 macro-mapping'!I30/'FX rate'!$C$24,"")</f>
        <v/>
      </c>
      <c r="J111" s="709" t="str">
        <f>IF(ISNUMBER(J30),'Cover Page'!$D$35/1000000*'1 macro-mapping'!J30/'FX rate'!$C$24,"")</f>
        <v/>
      </c>
      <c r="K111" s="808" t="str">
        <f>IF(ISNUMBER(K30),'Cover Page'!$D$35/1000000*'1 macro-mapping'!K30/'FX rate'!$C$24,"")</f>
        <v/>
      </c>
      <c r="L111" s="809" t="str">
        <f>IF(ISNUMBER(L30),'Cover Page'!$D$35/1000000*'1 macro-mapping'!L30/'FX rate'!$C$24,"")</f>
        <v/>
      </c>
      <c r="M111" s="707">
        <f>IF(ISNUMBER(M30),'Cover Page'!$D$35/1000000*'1 macro-mapping'!M30/'FX rate'!$C$24,"")</f>
        <v>0</v>
      </c>
      <c r="N111" s="812" t="str">
        <f>IF(ISNUMBER(N30),'Cover Page'!$D$35/1000000*'1 macro-mapping'!N30/'FX rate'!$C$24,"")</f>
        <v/>
      </c>
      <c r="O111" s="808" t="str">
        <f>IF(ISNUMBER(O30),'Cover Page'!$D$35/1000000*'1 macro-mapping'!O30/'FX rate'!$C$24,"")</f>
        <v/>
      </c>
      <c r="P111" s="811" t="str">
        <f>IF(ISNUMBER(P30),'Cover Page'!$D$35/1000000*'1 macro-mapping'!P30/'FX rate'!$C$24,"")</f>
        <v/>
      </c>
      <c r="Q111" s="709" t="str">
        <f>IF(ISNUMBER(Q30),'Cover Page'!$D$35/1000000*'1 macro-mapping'!Q30/'FX rate'!$C$24,"")</f>
        <v/>
      </c>
      <c r="R111" s="812" t="str">
        <f>IF(ISNUMBER(R30),'Cover Page'!$D$35/1000000*'1 macro-mapping'!R30/'FX rate'!$C$24,"")</f>
        <v/>
      </c>
      <c r="S111" s="808" t="str">
        <f>IF(ISNUMBER(S30),'Cover Page'!$D$35/1000000*'1 macro-mapping'!S30/'FX rate'!$C$24,"")</f>
        <v/>
      </c>
      <c r="T111" s="808" t="str">
        <f>IF(ISNUMBER(T30),'Cover Page'!$D$35/1000000*'1 macro-mapping'!T30/'FX rate'!$C$24,"")</f>
        <v/>
      </c>
      <c r="U111" s="813" t="str">
        <f>IF(ISNUMBER(U30),'Cover Page'!$D$35/1000000*'1 macro-mapping'!U30/'FX rate'!$C$24,"")</f>
        <v/>
      </c>
      <c r="V111" s="812" t="str">
        <f>IF(ISNUMBER(V30),'Cover Page'!$D$35/1000000*'1 macro-mapping'!V30/'FX rate'!$C$24,"")</f>
        <v/>
      </c>
      <c r="W111" s="808" t="str">
        <f>IF(ISNUMBER(W30),'Cover Page'!$D$35/1000000*'1 macro-mapping'!W30/'FX rate'!$C$24,"")</f>
        <v/>
      </c>
      <c r="X111" s="808" t="str">
        <f>IF(ISNUMBER(X30),'Cover Page'!$D$35/1000000*'1 macro-mapping'!X30/'FX rate'!$C$24,"")</f>
        <v/>
      </c>
      <c r="Y111" s="814" t="str">
        <f>IF(ISNUMBER(Y30),'Cover Page'!$D$35/1000000*'1 macro-mapping'!Y30/'FX rate'!$C$24,"")</f>
        <v/>
      </c>
      <c r="Z111" s="814" t="str">
        <f>IF(ISNUMBER(Z30),'Cover Page'!$D$35/1000000*'1 macro-mapping'!Z30/'FX rate'!$C$24,"")</f>
        <v/>
      </c>
      <c r="AA111" s="814" t="str">
        <f>IF(ISNUMBER(AA30),'Cover Page'!$D$35/1000000*'1 macro-mapping'!AA30/'FX rate'!$C$24,"")</f>
        <v/>
      </c>
      <c r="AB111" s="814" t="str">
        <f>IF(ISNUMBER(AB30),'Cover Page'!$D$35/1000000*'1 macro-mapping'!AB30/'FX rate'!$C$24,"")</f>
        <v/>
      </c>
      <c r="AC111" s="814" t="str">
        <f>IF(ISNUMBER(AC30),'Cover Page'!$D$35/1000000*'1 macro-mapping'!AC30/'FX rate'!$C$24,"")</f>
        <v/>
      </c>
      <c r="AD111" s="814" t="str">
        <f>IF(ISNUMBER(AD30),'Cover Page'!$D$35/1000000*'1 macro-mapping'!AD30/'FX rate'!$C$24,"")</f>
        <v/>
      </c>
      <c r="AE111" s="814" t="str">
        <f>IF(ISNUMBER(AE30),'Cover Page'!$D$35/1000000*'1 macro-mapping'!AE30/'FX rate'!$C$24,"")</f>
        <v/>
      </c>
      <c r="AF111" s="814" t="str">
        <f>IF(ISNUMBER(AF30),'Cover Page'!$D$35/1000000*'1 macro-mapping'!AF30/'FX rate'!$C$24,"")</f>
        <v/>
      </c>
      <c r="AG111" s="814" t="str">
        <f>IF(ISNUMBER(AG30),'Cover Page'!$D$35/1000000*'1 macro-mapping'!AG30/'FX rate'!$C$24,"")</f>
        <v/>
      </c>
      <c r="AH111" s="814" t="str">
        <f>IF(ISNUMBER(AH30),'Cover Page'!$D$35/1000000*'1 macro-mapping'!AH30/'FX rate'!$C$24,"")</f>
        <v/>
      </c>
      <c r="AI111" s="814" t="str">
        <f>IF(ISNUMBER(AI30),'Cover Page'!$D$35/1000000*'1 macro-mapping'!AI30/'FX rate'!$C$24,"")</f>
        <v/>
      </c>
      <c r="AJ111" s="814" t="str">
        <f>IF(ISNUMBER(AJ30),'Cover Page'!$D$35/1000000*'1 macro-mapping'!AJ30/'FX rate'!$C$24,"")</f>
        <v/>
      </c>
      <c r="AK111" s="814" t="str">
        <f>IF(ISNUMBER(AK30),'Cover Page'!$D$35/1000000*'1 macro-mapping'!AK30/'FX rate'!$C$24,"")</f>
        <v/>
      </c>
      <c r="AL111" s="395"/>
      <c r="AM111" s="814" t="str">
        <f>IF(ISNUMBER(AM30),'Cover Page'!$D$35/1000000*'1 macro-mapping'!AM30/'FX rate'!$C$24,"")</f>
        <v/>
      </c>
      <c r="AN111" s="814" t="str">
        <f>IF(ISNUMBER(AN30),'Cover Page'!$D$35/1000000*'1 macro-mapping'!AN30/'FX rate'!$C$24,"")</f>
        <v/>
      </c>
      <c r="AO111" s="814" t="str">
        <f>IF(ISNUMBER(AO30),'Cover Page'!$D$35/1000000*'1 macro-mapping'!AO30/'FX rate'!$C$24,"")</f>
        <v/>
      </c>
      <c r="AP111" s="814" t="str">
        <f>IF(ISNUMBER(AP30),'Cover Page'!$D$35/1000000*'1 macro-mapping'!AP30/'FX rate'!$C$24,"")</f>
        <v/>
      </c>
      <c r="AQ111" s="814" t="str">
        <f>IF(ISNUMBER(AQ30),'Cover Page'!$D$35/1000000*'1 macro-mapping'!AQ30/'FX rate'!$C$24,"")</f>
        <v/>
      </c>
      <c r="AR111" s="395"/>
      <c r="AS111" s="814" t="str">
        <f>IF(ISNUMBER(AS30),'Cover Page'!$D$35/1000000*'1 macro-mapping'!AS30/'FX rate'!$C$24,"")</f>
        <v/>
      </c>
      <c r="AT111" s="814" t="str">
        <f>IF(ISNUMBER(AT30),'Cover Page'!$D$35/1000000*'1 macro-mapping'!AT30/'FX rate'!$C$24,"")</f>
        <v/>
      </c>
      <c r="AU111" s="814" t="str">
        <f>IF(ISNUMBER(AU30),'Cover Page'!$D$35/1000000*'1 macro-mapping'!AU30/'FX rate'!$C$24,"")</f>
        <v/>
      </c>
      <c r="AV111" s="814" t="str">
        <f>IF(ISNUMBER(AV30),'Cover Page'!$D$35/1000000*'1 macro-mapping'!AV30/'FX rate'!$C$24,"")</f>
        <v/>
      </c>
      <c r="AW111" s="814" t="str">
        <f>IF(ISNUMBER(AW30),'Cover Page'!$D$35/1000000*'1 macro-mapping'!AW30/'FX rate'!$C$24,"")</f>
        <v/>
      </c>
    </row>
    <row r="112" spans="1:49" ht="14.25" customHeight="1" x14ac:dyDescent="0.3">
      <c r="A112" s="1848"/>
      <c r="B112" s="708">
        <v>2017</v>
      </c>
      <c r="C112" s="706">
        <f>IF(ISNUMBER(C31),'Cover Page'!$D$35/1000000*'1 macro-mapping'!C31/'FX rate'!$C$24,"")</f>
        <v>0</v>
      </c>
      <c r="D112" s="815" t="str">
        <f>IF(ISNUMBER(D31),'Cover Page'!$D$35/1000000*'1 macro-mapping'!D31/'FX rate'!$C$24,"")</f>
        <v/>
      </c>
      <c r="E112" s="707">
        <f>IF(ISNUMBER(E31),'Cover Page'!$D$35/1000000*'1 macro-mapping'!E31/'FX rate'!$C$24,"")</f>
        <v>0</v>
      </c>
      <c r="F112" s="816" t="str">
        <f>IF(ISNUMBER(F31),'Cover Page'!$D$35/1000000*'1 macro-mapping'!F31/'FX rate'!$C$24,"")</f>
        <v/>
      </c>
      <c r="G112" s="816" t="str">
        <f>IF(ISNUMBER(G31),'Cover Page'!$D$35/1000000*'1 macro-mapping'!G31/'FX rate'!$C$24,"")</f>
        <v/>
      </c>
      <c r="H112" s="817" t="str">
        <f>IF(ISNUMBER(H31),'Cover Page'!$D$35/1000000*'1 macro-mapping'!H31/'FX rate'!$C$24,"")</f>
        <v/>
      </c>
      <c r="I112" s="817" t="str">
        <f>IF(ISNUMBER(I31),'Cover Page'!$D$35/1000000*'1 macro-mapping'!I31/'FX rate'!$C$24,"")</f>
        <v/>
      </c>
      <c r="J112" s="815" t="str">
        <f>IF(ISNUMBER(J31),'Cover Page'!$D$35/1000000*'1 macro-mapping'!J31/'FX rate'!$C$24,"")</f>
        <v/>
      </c>
      <c r="K112" s="816" t="str">
        <f>IF(ISNUMBER(K31),'Cover Page'!$D$35/1000000*'1 macro-mapping'!K31/'FX rate'!$C$24,"")</f>
        <v/>
      </c>
      <c r="L112" s="818" t="str">
        <f>IF(ISNUMBER(L31),'Cover Page'!$D$35/1000000*'1 macro-mapping'!L31/'FX rate'!$C$24,"")</f>
        <v/>
      </c>
      <c r="M112" s="707">
        <f>IF(ISNUMBER(M31),'Cover Page'!$D$35/1000000*'1 macro-mapping'!M31/'FX rate'!$C$24,"")</f>
        <v>0</v>
      </c>
      <c r="N112" s="820" t="str">
        <f>IF(ISNUMBER(N31),'Cover Page'!$D$35/1000000*'1 macro-mapping'!N31/'FX rate'!$C$24,"")</f>
        <v/>
      </c>
      <c r="O112" s="816" t="str">
        <f>IF(ISNUMBER(O31),'Cover Page'!$D$35/1000000*'1 macro-mapping'!O31/'FX rate'!$C$24,"")</f>
        <v/>
      </c>
      <c r="P112" s="819" t="str">
        <f>IF(ISNUMBER(P31),'Cover Page'!$D$35/1000000*'1 macro-mapping'!P31/'FX rate'!$C$24,"")</f>
        <v/>
      </c>
      <c r="Q112" s="815" t="str">
        <f>IF(ISNUMBER(Q31),'Cover Page'!$D$35/1000000*'1 macro-mapping'!Q31/'FX rate'!$C$24,"")</f>
        <v/>
      </c>
      <c r="R112" s="820" t="str">
        <f>IF(ISNUMBER(R31),'Cover Page'!$D$35/1000000*'1 macro-mapping'!R31/'FX rate'!$C$24,"")</f>
        <v/>
      </c>
      <c r="S112" s="816" t="str">
        <f>IF(ISNUMBER(S31),'Cover Page'!$D$35/1000000*'1 macro-mapping'!S31/'FX rate'!$C$24,"")</f>
        <v/>
      </c>
      <c r="T112" s="816" t="str">
        <f>IF(ISNUMBER(T31),'Cover Page'!$D$35/1000000*'1 macro-mapping'!T31/'FX rate'!$C$24,"")</f>
        <v/>
      </c>
      <c r="U112" s="821" t="str">
        <f>IF(ISNUMBER(U31),'Cover Page'!$D$35/1000000*'1 macro-mapping'!U31/'FX rate'!$C$24,"")</f>
        <v/>
      </c>
      <c r="V112" s="820" t="str">
        <f>IF(ISNUMBER(V31),'Cover Page'!$D$35/1000000*'1 macro-mapping'!V31/'FX rate'!$C$24,"")</f>
        <v/>
      </c>
      <c r="W112" s="816" t="str">
        <f>IF(ISNUMBER(W31),'Cover Page'!$D$35/1000000*'1 macro-mapping'!W31/'FX rate'!$C$24,"")</f>
        <v/>
      </c>
      <c r="X112" s="816" t="str">
        <f>IF(ISNUMBER(X31),'Cover Page'!$D$35/1000000*'1 macro-mapping'!X31/'FX rate'!$C$24,"")</f>
        <v/>
      </c>
      <c r="Y112" s="822" t="str">
        <f>IF(ISNUMBER(Y31),'Cover Page'!$D$35/1000000*'1 macro-mapping'!Y31/'FX rate'!$C$24,"")</f>
        <v/>
      </c>
      <c r="Z112" s="822" t="str">
        <f>IF(ISNUMBER(Z31),'Cover Page'!$D$35/1000000*'1 macro-mapping'!Z31/'FX rate'!$C$24,"")</f>
        <v/>
      </c>
      <c r="AA112" s="822" t="str">
        <f>IF(ISNUMBER(AA31),'Cover Page'!$D$35/1000000*'1 macro-mapping'!AA31/'FX rate'!$C$24,"")</f>
        <v/>
      </c>
      <c r="AB112" s="822" t="str">
        <f>IF(ISNUMBER(AB31),'Cover Page'!$D$35/1000000*'1 macro-mapping'!AB31/'FX rate'!$C$24,"")</f>
        <v/>
      </c>
      <c r="AC112" s="822" t="str">
        <f>IF(ISNUMBER(AC31),'Cover Page'!$D$35/1000000*'1 macro-mapping'!AC31/'FX rate'!$C$24,"")</f>
        <v/>
      </c>
      <c r="AD112" s="822" t="str">
        <f>IF(ISNUMBER(AD31),'Cover Page'!$D$35/1000000*'1 macro-mapping'!AD31/'FX rate'!$C$24,"")</f>
        <v/>
      </c>
      <c r="AE112" s="822" t="str">
        <f>IF(ISNUMBER(AE31),'Cover Page'!$D$35/1000000*'1 macro-mapping'!AE31/'FX rate'!$C$24,"")</f>
        <v/>
      </c>
      <c r="AF112" s="822" t="str">
        <f>IF(ISNUMBER(AF31),'Cover Page'!$D$35/1000000*'1 macro-mapping'!AF31/'FX rate'!$C$24,"")</f>
        <v/>
      </c>
      <c r="AG112" s="822" t="str">
        <f>IF(ISNUMBER(AG31),'Cover Page'!$D$35/1000000*'1 macro-mapping'!AG31/'FX rate'!$C$24,"")</f>
        <v/>
      </c>
      <c r="AH112" s="822" t="str">
        <f>IF(ISNUMBER(AH31),'Cover Page'!$D$35/1000000*'1 macro-mapping'!AH31/'FX rate'!$C$24,"")</f>
        <v/>
      </c>
      <c r="AI112" s="822" t="str">
        <f>IF(ISNUMBER(AI31),'Cover Page'!$D$35/1000000*'1 macro-mapping'!AI31/'FX rate'!$C$24,"")</f>
        <v/>
      </c>
      <c r="AJ112" s="822" t="str">
        <f>IF(ISNUMBER(AJ31),'Cover Page'!$D$35/1000000*'1 macro-mapping'!AJ31/'FX rate'!$C$24,"")</f>
        <v/>
      </c>
      <c r="AK112" s="822" t="str">
        <f>IF(ISNUMBER(AK31),'Cover Page'!$D$35/1000000*'1 macro-mapping'!AK31/'FX rate'!$C$24,"")</f>
        <v/>
      </c>
      <c r="AL112" s="395"/>
      <c r="AM112" s="822" t="str">
        <f>IF(ISNUMBER(AM31),'Cover Page'!$D$35/1000000*'1 macro-mapping'!AM31/'FX rate'!$C$24,"")</f>
        <v/>
      </c>
      <c r="AN112" s="822" t="str">
        <f>IF(ISNUMBER(AN31),'Cover Page'!$D$35/1000000*'1 macro-mapping'!AN31/'FX rate'!$C$24,"")</f>
        <v/>
      </c>
      <c r="AO112" s="822" t="str">
        <f>IF(ISNUMBER(AO31),'Cover Page'!$D$35/1000000*'1 macro-mapping'!AO31/'FX rate'!$C$24,"")</f>
        <v/>
      </c>
      <c r="AP112" s="822" t="str">
        <f>IF(ISNUMBER(AP31),'Cover Page'!$D$35/1000000*'1 macro-mapping'!AP31/'FX rate'!$C$24,"")</f>
        <v/>
      </c>
      <c r="AQ112" s="822" t="str">
        <f>IF(ISNUMBER(AQ31),'Cover Page'!$D$35/1000000*'1 macro-mapping'!AQ31/'FX rate'!$C$24,"")</f>
        <v/>
      </c>
      <c r="AR112" s="395"/>
      <c r="AS112" s="822" t="str">
        <f>IF(ISNUMBER(AS31),'Cover Page'!$D$35/1000000*'1 macro-mapping'!AS31/'FX rate'!$C$24,"")</f>
        <v/>
      </c>
      <c r="AT112" s="822" t="str">
        <f>IF(ISNUMBER(AT31),'Cover Page'!$D$35/1000000*'1 macro-mapping'!AT31/'FX rate'!$C$24,"")</f>
        <v/>
      </c>
      <c r="AU112" s="822" t="str">
        <f>IF(ISNUMBER(AU31),'Cover Page'!$D$35/1000000*'1 macro-mapping'!AU31/'FX rate'!$C$24,"")</f>
        <v/>
      </c>
      <c r="AV112" s="822" t="str">
        <f>IF(ISNUMBER(AV31),'Cover Page'!$D$35/1000000*'1 macro-mapping'!AV31/'FX rate'!$C$24,"")</f>
        <v/>
      </c>
      <c r="AW112" s="822" t="str">
        <f>IF(ISNUMBER(AW31),'Cover Page'!$D$35/1000000*'1 macro-mapping'!AW31/'FX rate'!$C$24,"")</f>
        <v/>
      </c>
    </row>
    <row r="113" spans="1:49" ht="14.25" customHeight="1" x14ac:dyDescent="0.3">
      <c r="A113" s="1848"/>
      <c r="B113" s="708">
        <v>2018</v>
      </c>
      <c r="C113" s="706">
        <f>IF(ISNUMBER(C32),'Cover Page'!$D$35/1000000*'1 macro-mapping'!C32/'FX rate'!$C$24,"")</f>
        <v>0</v>
      </c>
      <c r="D113" s="815" t="str">
        <f>IF(ISNUMBER(D32),'Cover Page'!$D$35/1000000*'1 macro-mapping'!D32/'FX rate'!$C$24,"")</f>
        <v/>
      </c>
      <c r="E113" s="707">
        <f>IF(ISNUMBER(E32),'Cover Page'!$D$35/1000000*'1 macro-mapping'!E32/'FX rate'!$C$24,"")</f>
        <v>0</v>
      </c>
      <c r="F113" s="816" t="str">
        <f>IF(ISNUMBER(F32),'Cover Page'!$D$35/1000000*'1 macro-mapping'!F32/'FX rate'!$C$24,"")</f>
        <v/>
      </c>
      <c r="G113" s="816" t="str">
        <f>IF(ISNUMBER(G32),'Cover Page'!$D$35/1000000*'1 macro-mapping'!G32/'FX rate'!$C$24,"")</f>
        <v/>
      </c>
      <c r="H113" s="817" t="str">
        <f>IF(ISNUMBER(H32),'Cover Page'!$D$35/1000000*'1 macro-mapping'!H32/'FX rate'!$C$24,"")</f>
        <v/>
      </c>
      <c r="I113" s="817" t="str">
        <f>IF(ISNUMBER(I32),'Cover Page'!$D$35/1000000*'1 macro-mapping'!I32/'FX rate'!$C$24,"")</f>
        <v/>
      </c>
      <c r="J113" s="815" t="str">
        <f>IF(ISNUMBER(J32),'Cover Page'!$D$35/1000000*'1 macro-mapping'!J32/'FX rate'!$C$24,"")</f>
        <v/>
      </c>
      <c r="K113" s="816" t="str">
        <f>IF(ISNUMBER(K32),'Cover Page'!$D$35/1000000*'1 macro-mapping'!K32/'FX rate'!$C$24,"")</f>
        <v/>
      </c>
      <c r="L113" s="818" t="str">
        <f>IF(ISNUMBER(L32),'Cover Page'!$D$35/1000000*'1 macro-mapping'!L32/'FX rate'!$C$24,"")</f>
        <v/>
      </c>
      <c r="M113" s="707">
        <f>IF(ISNUMBER(M32),'Cover Page'!$D$35/1000000*'1 macro-mapping'!M32/'FX rate'!$C$24,"")</f>
        <v>0</v>
      </c>
      <c r="N113" s="820" t="str">
        <f>IF(ISNUMBER(N32),'Cover Page'!$D$35/1000000*'1 macro-mapping'!N32/'FX rate'!$C$24,"")</f>
        <v/>
      </c>
      <c r="O113" s="816" t="str">
        <f>IF(ISNUMBER(O32),'Cover Page'!$D$35/1000000*'1 macro-mapping'!O32/'FX rate'!$C$24,"")</f>
        <v/>
      </c>
      <c r="P113" s="819" t="str">
        <f>IF(ISNUMBER(P32),'Cover Page'!$D$35/1000000*'1 macro-mapping'!P32/'FX rate'!$C$24,"")</f>
        <v/>
      </c>
      <c r="Q113" s="815" t="str">
        <f>IF(ISNUMBER(Q32),'Cover Page'!$D$35/1000000*'1 macro-mapping'!Q32/'FX rate'!$C$24,"")</f>
        <v/>
      </c>
      <c r="R113" s="820" t="str">
        <f>IF(ISNUMBER(R32),'Cover Page'!$D$35/1000000*'1 macro-mapping'!R32/'FX rate'!$C$24,"")</f>
        <v/>
      </c>
      <c r="S113" s="816" t="str">
        <f>IF(ISNUMBER(S32),'Cover Page'!$D$35/1000000*'1 macro-mapping'!S32/'FX rate'!$C$24,"")</f>
        <v/>
      </c>
      <c r="T113" s="816" t="str">
        <f>IF(ISNUMBER(T32),'Cover Page'!$D$35/1000000*'1 macro-mapping'!T32/'FX rate'!$C$24,"")</f>
        <v/>
      </c>
      <c r="U113" s="821" t="str">
        <f>IF(ISNUMBER(U32),'Cover Page'!$D$35/1000000*'1 macro-mapping'!U32/'FX rate'!$C$24,"")</f>
        <v/>
      </c>
      <c r="V113" s="820" t="str">
        <f>IF(ISNUMBER(V32),'Cover Page'!$D$35/1000000*'1 macro-mapping'!V32/'FX rate'!$C$24,"")</f>
        <v/>
      </c>
      <c r="W113" s="816" t="str">
        <f>IF(ISNUMBER(W32),'Cover Page'!$D$35/1000000*'1 macro-mapping'!W32/'FX rate'!$C$24,"")</f>
        <v/>
      </c>
      <c r="X113" s="816" t="str">
        <f>IF(ISNUMBER(X32),'Cover Page'!$D$35/1000000*'1 macro-mapping'!X32/'FX rate'!$C$24,"")</f>
        <v/>
      </c>
      <c r="Y113" s="822" t="str">
        <f>IF(ISNUMBER(Y32),'Cover Page'!$D$35/1000000*'1 macro-mapping'!Y32/'FX rate'!$C$24,"")</f>
        <v/>
      </c>
      <c r="Z113" s="822" t="str">
        <f>IF(ISNUMBER(Z32),'Cover Page'!$D$35/1000000*'1 macro-mapping'!Z32/'FX rate'!$C$24,"")</f>
        <v/>
      </c>
      <c r="AA113" s="822" t="str">
        <f>IF(ISNUMBER(AA32),'Cover Page'!$D$35/1000000*'1 macro-mapping'!AA32/'FX rate'!$C$24,"")</f>
        <v/>
      </c>
      <c r="AB113" s="822" t="str">
        <f>IF(ISNUMBER(AB32),'Cover Page'!$D$35/1000000*'1 macro-mapping'!AB32/'FX rate'!$C$24,"")</f>
        <v/>
      </c>
      <c r="AC113" s="822" t="str">
        <f>IF(ISNUMBER(AC32),'Cover Page'!$D$35/1000000*'1 macro-mapping'!AC32/'FX rate'!$C$24,"")</f>
        <v/>
      </c>
      <c r="AD113" s="822" t="str">
        <f>IF(ISNUMBER(AD32),'Cover Page'!$D$35/1000000*'1 macro-mapping'!AD32/'FX rate'!$C$24,"")</f>
        <v/>
      </c>
      <c r="AE113" s="822" t="str">
        <f>IF(ISNUMBER(AE32),'Cover Page'!$D$35/1000000*'1 macro-mapping'!AE32/'FX rate'!$C$24,"")</f>
        <v/>
      </c>
      <c r="AF113" s="822" t="str">
        <f>IF(ISNUMBER(AF32),'Cover Page'!$D$35/1000000*'1 macro-mapping'!AF32/'FX rate'!$C$24,"")</f>
        <v/>
      </c>
      <c r="AG113" s="822" t="str">
        <f>IF(ISNUMBER(AG32),'Cover Page'!$D$35/1000000*'1 macro-mapping'!AG32/'FX rate'!$C$24,"")</f>
        <v/>
      </c>
      <c r="AH113" s="822" t="str">
        <f>IF(ISNUMBER(AH32),'Cover Page'!$D$35/1000000*'1 macro-mapping'!AH32/'FX rate'!$C$24,"")</f>
        <v/>
      </c>
      <c r="AI113" s="822" t="str">
        <f>IF(ISNUMBER(AI32),'Cover Page'!$D$35/1000000*'1 macro-mapping'!AI32/'FX rate'!$C$24,"")</f>
        <v/>
      </c>
      <c r="AJ113" s="822" t="str">
        <f>IF(ISNUMBER(AJ32),'Cover Page'!$D$35/1000000*'1 macro-mapping'!AJ32/'FX rate'!$C$24,"")</f>
        <v/>
      </c>
      <c r="AK113" s="822" t="str">
        <f>IF(ISNUMBER(AK32),'Cover Page'!$D$35/1000000*'1 macro-mapping'!AK32/'FX rate'!$C$24,"")</f>
        <v/>
      </c>
      <c r="AL113" s="395"/>
      <c r="AM113" s="822" t="str">
        <f>IF(ISNUMBER(AM32),'Cover Page'!$D$35/1000000*'1 macro-mapping'!AM32/'FX rate'!$C$24,"")</f>
        <v/>
      </c>
      <c r="AN113" s="822" t="str">
        <f>IF(ISNUMBER(AN32),'Cover Page'!$D$35/1000000*'1 macro-mapping'!AN32/'FX rate'!$C$24,"")</f>
        <v/>
      </c>
      <c r="AO113" s="822" t="str">
        <f>IF(ISNUMBER(AO32),'Cover Page'!$D$35/1000000*'1 macro-mapping'!AO32/'FX rate'!$C$24,"")</f>
        <v/>
      </c>
      <c r="AP113" s="822" t="str">
        <f>IF(ISNUMBER(AP32),'Cover Page'!$D$35/1000000*'1 macro-mapping'!AP32/'FX rate'!$C$24,"")</f>
        <v/>
      </c>
      <c r="AQ113" s="822" t="str">
        <f>IF(ISNUMBER(AQ32),'Cover Page'!$D$35/1000000*'1 macro-mapping'!AQ32/'FX rate'!$C$24,"")</f>
        <v/>
      </c>
      <c r="AR113" s="395"/>
      <c r="AS113" s="822" t="str">
        <f>IF(ISNUMBER(AS32),'Cover Page'!$D$35/1000000*'1 macro-mapping'!AS32/'FX rate'!$C$24,"")</f>
        <v/>
      </c>
      <c r="AT113" s="822" t="str">
        <f>IF(ISNUMBER(AT32),'Cover Page'!$D$35/1000000*'1 macro-mapping'!AT32/'FX rate'!$C$24,"")</f>
        <v/>
      </c>
      <c r="AU113" s="822" t="str">
        <f>IF(ISNUMBER(AU32),'Cover Page'!$D$35/1000000*'1 macro-mapping'!AU32/'FX rate'!$C$24,"")</f>
        <v/>
      </c>
      <c r="AV113" s="822" t="str">
        <f>IF(ISNUMBER(AV32),'Cover Page'!$D$35/1000000*'1 macro-mapping'!AV32/'FX rate'!$C$24,"")</f>
        <v/>
      </c>
      <c r="AW113" s="822" t="str">
        <f>IF(ISNUMBER(AW32),'Cover Page'!$D$35/1000000*'1 macro-mapping'!AW32/'FX rate'!$C$24,"")</f>
        <v/>
      </c>
    </row>
    <row r="114" spans="1:49" ht="14.25" customHeight="1" thickBot="1" x14ac:dyDescent="0.35">
      <c r="A114" s="1848"/>
      <c r="B114" s="1324">
        <v>2019</v>
      </c>
      <c r="C114" s="1325">
        <f>IF(ISNUMBER(C33),'Cover Page'!$D$35/1000000*'1 macro-mapping'!C33/'FX rate'!$C$24,"")</f>
        <v>0</v>
      </c>
      <c r="D114" s="710" t="str">
        <f>IF(ISNUMBER(D33),'Cover Page'!$D$35/1000000*'1 macro-mapping'!D33/'FX rate'!$C$24,"")</f>
        <v/>
      </c>
      <c r="E114" s="710">
        <f>IF(ISNUMBER(E33),'Cover Page'!$D$35/1000000*'1 macro-mapping'!E33/'FX rate'!$C$24,"")</f>
        <v>0</v>
      </c>
      <c r="F114" s="823" t="str">
        <f>IF(ISNUMBER(F33),'Cover Page'!$D$35/1000000*'1 macro-mapping'!F33/'FX rate'!$C$24,"")</f>
        <v/>
      </c>
      <c r="G114" s="823" t="str">
        <f>IF(ISNUMBER(G33),'Cover Page'!$D$35/1000000*'1 macro-mapping'!G33/'FX rate'!$C$24,"")</f>
        <v/>
      </c>
      <c r="H114" s="824" t="str">
        <f>IF(ISNUMBER(H33),'Cover Page'!$D$35/1000000*'1 macro-mapping'!H33/'FX rate'!$C$24,"")</f>
        <v/>
      </c>
      <c r="I114" s="824" t="str">
        <f>IF(ISNUMBER(I33),'Cover Page'!$D$35/1000000*'1 macro-mapping'!I33/'FX rate'!$C$24,"")</f>
        <v/>
      </c>
      <c r="J114" s="710" t="str">
        <f>IF(ISNUMBER(J33),'Cover Page'!$D$35/1000000*'1 macro-mapping'!J33/'FX rate'!$C$24,"")</f>
        <v/>
      </c>
      <c r="K114" s="823" t="str">
        <f>IF(ISNUMBER(K33),'Cover Page'!$D$35/1000000*'1 macro-mapping'!K33/'FX rate'!$C$24,"")</f>
        <v/>
      </c>
      <c r="L114" s="825" t="str">
        <f>IF(ISNUMBER(L33),'Cover Page'!$D$35/1000000*'1 macro-mapping'!L33/'FX rate'!$C$24,"")</f>
        <v/>
      </c>
      <c r="M114" s="710">
        <f>IF(ISNUMBER(M33),'Cover Page'!$D$35/1000000*'1 macro-mapping'!M33/'FX rate'!$C$24,"")</f>
        <v>0</v>
      </c>
      <c r="N114" s="826" t="str">
        <f>IF(ISNUMBER(N33),'Cover Page'!$D$35/1000000*'1 macro-mapping'!N33/'FX rate'!$C$24,"")</f>
        <v/>
      </c>
      <c r="O114" s="823" t="str">
        <f>IF(ISNUMBER(O33),'Cover Page'!$D$35/1000000*'1 macro-mapping'!O33/'FX rate'!$C$24,"")</f>
        <v/>
      </c>
      <c r="P114" s="827" t="str">
        <f>IF(ISNUMBER(P33),'Cover Page'!$D$35/1000000*'1 macro-mapping'!P33/'FX rate'!$C$24,"")</f>
        <v/>
      </c>
      <c r="Q114" s="710" t="str">
        <f>IF(ISNUMBER(Q33),'Cover Page'!$D$35/1000000*'1 macro-mapping'!Q33/'FX rate'!$C$24,"")</f>
        <v/>
      </c>
      <c r="R114" s="826" t="str">
        <f>IF(ISNUMBER(R33),'Cover Page'!$D$35/1000000*'1 macro-mapping'!R33/'FX rate'!$C$24,"")</f>
        <v/>
      </c>
      <c r="S114" s="823" t="str">
        <f>IF(ISNUMBER(S33),'Cover Page'!$D$35/1000000*'1 macro-mapping'!S33/'FX rate'!$C$24,"")</f>
        <v/>
      </c>
      <c r="T114" s="823" t="str">
        <f>IF(ISNUMBER(T33),'Cover Page'!$D$35/1000000*'1 macro-mapping'!T33/'FX rate'!$C$24,"")</f>
        <v/>
      </c>
      <c r="U114" s="828" t="str">
        <f>IF(ISNUMBER(U33),'Cover Page'!$D$35/1000000*'1 macro-mapping'!U33/'FX rate'!$C$24,"")</f>
        <v/>
      </c>
      <c r="V114" s="826" t="str">
        <f>IF(ISNUMBER(V33),'Cover Page'!$D$35/1000000*'1 macro-mapping'!V33/'FX rate'!$C$24,"")</f>
        <v/>
      </c>
      <c r="W114" s="823" t="str">
        <f>IF(ISNUMBER(W33),'Cover Page'!$D$35/1000000*'1 macro-mapping'!W33/'FX rate'!$C$24,"")</f>
        <v/>
      </c>
      <c r="X114" s="823" t="str">
        <f>IF(ISNUMBER(X33),'Cover Page'!$D$35/1000000*'1 macro-mapping'!X33/'FX rate'!$C$24,"")</f>
        <v/>
      </c>
      <c r="Y114" s="829" t="str">
        <f>IF(ISNUMBER(Y33),'Cover Page'!$D$35/1000000*'1 macro-mapping'!Y33/'FX rate'!$C$24,"")</f>
        <v/>
      </c>
      <c r="Z114" s="829" t="str">
        <f>IF(ISNUMBER(Z33),'Cover Page'!$D$35/1000000*'1 macro-mapping'!Z33/'FX rate'!$C$24,"")</f>
        <v/>
      </c>
      <c r="AA114" s="829" t="str">
        <f>IF(ISNUMBER(AA33),'Cover Page'!$D$35/1000000*'1 macro-mapping'!AA33/'FX rate'!$C$24,"")</f>
        <v/>
      </c>
      <c r="AB114" s="829" t="str">
        <f>IF(ISNUMBER(AB33),'Cover Page'!$D$35/1000000*'1 macro-mapping'!AB33/'FX rate'!$C$24,"")</f>
        <v/>
      </c>
      <c r="AC114" s="829" t="str">
        <f>IF(ISNUMBER(AC33),'Cover Page'!$D$35/1000000*'1 macro-mapping'!AC33/'FX rate'!$C$24,"")</f>
        <v/>
      </c>
      <c r="AD114" s="829" t="str">
        <f>IF(ISNUMBER(AD33),'Cover Page'!$D$35/1000000*'1 macro-mapping'!AD33/'FX rate'!$C$24,"")</f>
        <v/>
      </c>
      <c r="AE114" s="829" t="str">
        <f>IF(ISNUMBER(AE33),'Cover Page'!$D$35/1000000*'1 macro-mapping'!AE33/'FX rate'!$C$24,"")</f>
        <v/>
      </c>
      <c r="AF114" s="829" t="str">
        <f>IF(ISNUMBER(AF33),'Cover Page'!$D$35/1000000*'1 macro-mapping'!AF33/'FX rate'!$C$24,"")</f>
        <v/>
      </c>
      <c r="AG114" s="829" t="str">
        <f>IF(ISNUMBER(AG33),'Cover Page'!$D$35/1000000*'1 macro-mapping'!AG33/'FX rate'!$C$24,"")</f>
        <v/>
      </c>
      <c r="AH114" s="829" t="str">
        <f>IF(ISNUMBER(AH33),'Cover Page'!$D$35/1000000*'1 macro-mapping'!AH33/'FX rate'!$C$24,"")</f>
        <v/>
      </c>
      <c r="AI114" s="829" t="str">
        <f>IF(ISNUMBER(AI33),'Cover Page'!$D$35/1000000*'1 macro-mapping'!AI33/'FX rate'!$C$24,"")</f>
        <v/>
      </c>
      <c r="AJ114" s="829" t="str">
        <f>IF(ISNUMBER(AJ33),'Cover Page'!$D$35/1000000*'1 macro-mapping'!AJ33/'FX rate'!$C$24,"")</f>
        <v/>
      </c>
      <c r="AK114" s="829" t="str">
        <f>IF(ISNUMBER(AK33),'Cover Page'!$D$35/1000000*'1 macro-mapping'!AK33/'FX rate'!$C$24,"")</f>
        <v/>
      </c>
      <c r="AL114" s="395"/>
      <c r="AM114" s="829" t="str">
        <f>IF(ISNUMBER(AM33),'Cover Page'!$D$35/1000000*'1 macro-mapping'!AM33/'FX rate'!$C$24,"")</f>
        <v/>
      </c>
      <c r="AN114" s="829" t="str">
        <f>IF(ISNUMBER(AN33),'Cover Page'!$D$35/1000000*'1 macro-mapping'!AN33/'FX rate'!$C$24,"")</f>
        <v/>
      </c>
      <c r="AO114" s="829" t="str">
        <f>IF(ISNUMBER(AO33),'Cover Page'!$D$35/1000000*'1 macro-mapping'!AO33/'FX rate'!$C$24,"")</f>
        <v/>
      </c>
      <c r="AP114" s="829" t="str">
        <f>IF(ISNUMBER(AP33),'Cover Page'!$D$35/1000000*'1 macro-mapping'!AP33/'FX rate'!$C$24,"")</f>
        <v/>
      </c>
      <c r="AQ114" s="829" t="str">
        <f>IF(ISNUMBER(AQ33),'Cover Page'!$D$35/1000000*'1 macro-mapping'!AQ33/'FX rate'!$C$24,"")</f>
        <v/>
      </c>
      <c r="AR114" s="395"/>
      <c r="AS114" s="829"/>
      <c r="AT114" s="829"/>
      <c r="AU114" s="829"/>
      <c r="AV114" s="829"/>
      <c r="AW114" s="829"/>
    </row>
    <row r="115" spans="1:49" ht="14.25" customHeight="1" x14ac:dyDescent="0.3">
      <c r="A115" s="1848"/>
    </row>
    <row r="116" spans="1:49" ht="14.25" customHeight="1" x14ac:dyDescent="0.3">
      <c r="A116" s="1848"/>
    </row>
    <row r="117" spans="1:49" ht="14.25" customHeight="1" x14ac:dyDescent="0.3">
      <c r="A117" s="1848"/>
    </row>
    <row r="118" spans="1:49" ht="14.25" hidden="1" customHeight="1" x14ac:dyDescent="0.3"/>
    <row r="119" spans="1:49" ht="14.25" hidden="1" customHeight="1" x14ac:dyDescent="0.3"/>
    <row r="120" spans="1:49" ht="14.25" hidden="1" customHeight="1" x14ac:dyDescent="0.3"/>
    <row r="121" spans="1:49" ht="14.25" hidden="1" customHeight="1" x14ac:dyDescent="0.3"/>
    <row r="122" spans="1:49" ht="14.25" hidden="1" customHeight="1" x14ac:dyDescent="0.3"/>
    <row r="123" spans="1:49" ht="14.25" hidden="1" customHeight="1" x14ac:dyDescent="0.3"/>
    <row r="124" spans="1:49" ht="14.25" hidden="1" customHeight="1" x14ac:dyDescent="0.3"/>
    <row r="125" spans="1:49" ht="14.25" hidden="1" customHeight="1" x14ac:dyDescent="0.3"/>
    <row r="126" spans="1:49" ht="14.25" hidden="1" customHeight="1" x14ac:dyDescent="0.3"/>
    <row r="127" spans="1:49" ht="14.25" hidden="1" customHeight="1" x14ac:dyDescent="0.3"/>
    <row r="128" spans="1:49" ht="14.25" hidden="1" customHeight="1" x14ac:dyDescent="0.3"/>
    <row r="129" ht="14.25" hidden="1" customHeight="1" x14ac:dyDescent="0.3"/>
    <row r="130" ht="14.25" hidden="1" customHeight="1" x14ac:dyDescent="0.3"/>
    <row r="131" ht="14.25" hidden="1" customHeight="1" x14ac:dyDescent="0.3"/>
    <row r="132" ht="14.25" hidden="1" customHeight="1" x14ac:dyDescent="0.3"/>
    <row r="133" ht="14.25" hidden="1" customHeight="1" x14ac:dyDescent="0.3"/>
    <row r="134" ht="14.25" hidden="1" customHeight="1" x14ac:dyDescent="0.3"/>
    <row r="135" ht="14.25" hidden="1" customHeight="1" x14ac:dyDescent="0.3"/>
    <row r="136" ht="14.25" hidden="1" customHeight="1" x14ac:dyDescent="0.3"/>
    <row r="137" ht="14.25" hidden="1" customHeight="1" x14ac:dyDescent="0.3"/>
    <row r="138" ht="14.25" hidden="1" customHeight="1" x14ac:dyDescent="0.3"/>
    <row r="139" ht="14.25" hidden="1" customHeight="1" x14ac:dyDescent="0.3"/>
    <row r="140" ht="14.25" hidden="1" customHeight="1" x14ac:dyDescent="0.3"/>
    <row r="141" ht="14.25" hidden="1" customHeight="1" x14ac:dyDescent="0.3"/>
    <row r="142" ht="14.25" hidden="1" customHeight="1" x14ac:dyDescent="0.3"/>
    <row r="143" ht="14.25" hidden="1" customHeight="1" x14ac:dyDescent="0.3"/>
    <row r="144" ht="14.25" hidden="1" customHeight="1" x14ac:dyDescent="0.3"/>
    <row r="145" ht="14.25" hidden="1" customHeight="1" x14ac:dyDescent="0.3"/>
    <row r="146" ht="14.25" hidden="1" customHeight="1" x14ac:dyDescent="0.3"/>
    <row r="147" ht="14.25" hidden="1" customHeight="1" x14ac:dyDescent="0.3"/>
    <row r="148" ht="14.25" hidden="1" customHeight="1" x14ac:dyDescent="0.3"/>
    <row r="149" ht="14.25" hidden="1" customHeight="1" x14ac:dyDescent="0.3"/>
    <row r="150" ht="14.25" hidden="1" customHeight="1" x14ac:dyDescent="0.3"/>
    <row r="151" ht="14.25" hidden="1" customHeight="1" x14ac:dyDescent="0.3"/>
    <row r="152" ht="14.25" hidden="1" customHeight="1" x14ac:dyDescent="0.3"/>
    <row r="153" ht="14.25" hidden="1" customHeight="1" x14ac:dyDescent="0.3"/>
    <row r="154" ht="14.25" hidden="1" customHeight="1" x14ac:dyDescent="0.3"/>
    <row r="155" ht="14.25" hidden="1" customHeight="1" x14ac:dyDescent="0.3"/>
    <row r="156" ht="14.25" hidden="1" customHeight="1" x14ac:dyDescent="0.3"/>
    <row r="157" ht="14.25" hidden="1" customHeight="1" x14ac:dyDescent="0.3"/>
    <row r="158" ht="14.25" hidden="1" customHeight="1" x14ac:dyDescent="0.3"/>
    <row r="159" ht="14.25" hidden="1" customHeight="1" x14ac:dyDescent="0.3"/>
    <row r="160" ht="14.25" hidden="1" customHeight="1" x14ac:dyDescent="0.3"/>
    <row r="161" ht="14.25" hidden="1" customHeight="1" x14ac:dyDescent="0.3"/>
    <row r="162" ht="14.25" hidden="1" customHeight="1" x14ac:dyDescent="0.3"/>
    <row r="163" ht="14.25" hidden="1" customHeight="1" x14ac:dyDescent="0.3"/>
    <row r="164" ht="14.25" hidden="1" customHeight="1" x14ac:dyDescent="0.3"/>
    <row r="165" ht="14.25" hidden="1" customHeight="1" x14ac:dyDescent="0.3"/>
    <row r="166" ht="14.25" hidden="1" customHeight="1" x14ac:dyDescent="0.3"/>
    <row r="167" ht="14.25" hidden="1" customHeight="1" x14ac:dyDescent="0.3"/>
    <row r="168" ht="14.25" hidden="1" customHeight="1" x14ac:dyDescent="0.3"/>
    <row r="169" ht="14.25" hidden="1" customHeight="1" x14ac:dyDescent="0.3"/>
    <row r="170" ht="14.25" hidden="1" customHeight="1" x14ac:dyDescent="0.3"/>
    <row r="171" ht="14.25" hidden="1" customHeight="1" x14ac:dyDescent="0.3"/>
    <row r="172" ht="14.25" hidden="1" customHeight="1" x14ac:dyDescent="0.3"/>
    <row r="173" ht="14.25" hidden="1" customHeight="1" x14ac:dyDescent="0.3"/>
    <row r="174" ht="14.25" hidden="1" customHeight="1" x14ac:dyDescent="0.3"/>
    <row r="175" ht="14.25" hidden="1" customHeight="1" x14ac:dyDescent="0.3"/>
    <row r="176" ht="14.25" hidden="1" customHeight="1" x14ac:dyDescent="0.3"/>
    <row r="177" ht="14.25" hidden="1" customHeight="1" x14ac:dyDescent="0.3"/>
    <row r="178" ht="14.25" hidden="1" customHeight="1" x14ac:dyDescent="0.3"/>
    <row r="179" ht="14.25" hidden="1" customHeight="1" x14ac:dyDescent="0.3"/>
    <row r="180" ht="14.25" hidden="1" customHeight="1" x14ac:dyDescent="0.3"/>
    <row r="181" ht="14.25" hidden="1" customHeight="1" x14ac:dyDescent="0.3"/>
    <row r="182" ht="14.25" hidden="1" customHeight="1" x14ac:dyDescent="0.3"/>
    <row r="183" ht="14.25" hidden="1" customHeight="1" x14ac:dyDescent="0.3"/>
    <row r="184" ht="14.25" hidden="1" customHeight="1" x14ac:dyDescent="0.3"/>
    <row r="185" ht="14.25" hidden="1" customHeight="1" x14ac:dyDescent="0.3"/>
    <row r="186" ht="14.25" hidden="1" customHeight="1" x14ac:dyDescent="0.3"/>
    <row r="187" ht="14.25" hidden="1" customHeight="1" x14ac:dyDescent="0.3"/>
    <row r="188" ht="14.25" hidden="1" customHeight="1" x14ac:dyDescent="0.3"/>
    <row r="189" ht="14.25" hidden="1" customHeight="1" x14ac:dyDescent="0.3"/>
    <row r="190" ht="14.25" hidden="1" customHeight="1" x14ac:dyDescent="0.3"/>
    <row r="191" ht="14.25" hidden="1" customHeight="1" x14ac:dyDescent="0.3"/>
    <row r="192" ht="14.25" hidden="1" customHeight="1" x14ac:dyDescent="0.3"/>
    <row r="193" ht="14.25" hidden="1" customHeight="1" x14ac:dyDescent="0.3"/>
    <row r="194" ht="14.25" hidden="1" customHeight="1" x14ac:dyDescent="0.3"/>
    <row r="195" ht="14.25" hidden="1" customHeight="1" x14ac:dyDescent="0.3"/>
    <row r="196" ht="14.25" hidden="1" customHeight="1" x14ac:dyDescent="0.3"/>
    <row r="197" ht="14.25" hidden="1" customHeight="1" x14ac:dyDescent="0.3"/>
    <row r="198" ht="14.25" hidden="1" customHeight="1" x14ac:dyDescent="0.3"/>
    <row r="199" ht="14.25" hidden="1" customHeight="1" x14ac:dyDescent="0.3"/>
    <row r="200" ht="14.25" hidden="1" customHeight="1" x14ac:dyDescent="0.3"/>
    <row r="201" ht="14.25" hidden="1" customHeight="1" x14ac:dyDescent="0.3"/>
    <row r="202" ht="14.25" hidden="1" customHeight="1" x14ac:dyDescent="0.3"/>
    <row r="203" ht="14.25" hidden="1" customHeight="1" x14ac:dyDescent="0.3"/>
    <row r="204" ht="14.25" hidden="1" customHeight="1" x14ac:dyDescent="0.3"/>
    <row r="205" ht="14.25" hidden="1" customHeight="1" x14ac:dyDescent="0.3"/>
    <row r="206" ht="14.25" hidden="1" customHeight="1" x14ac:dyDescent="0.3"/>
    <row r="207" ht="14.25" hidden="1" customHeight="1" x14ac:dyDescent="0.3"/>
    <row r="208" ht="14.25" hidden="1" customHeight="1" x14ac:dyDescent="0.3"/>
    <row r="209" ht="14.25" hidden="1" customHeight="1" x14ac:dyDescent="0.3"/>
    <row r="210" ht="14.25" hidden="1" customHeight="1" x14ac:dyDescent="0.3"/>
    <row r="211" ht="14.25" hidden="1" customHeight="1" x14ac:dyDescent="0.3"/>
    <row r="212" ht="14.25" hidden="1" customHeight="1" x14ac:dyDescent="0.3"/>
    <row r="213" ht="14.25" hidden="1" customHeight="1" x14ac:dyDescent="0.3"/>
    <row r="214" ht="14.25" hidden="1" customHeight="1" x14ac:dyDescent="0.3"/>
    <row r="215" ht="14.25" hidden="1" customHeight="1" x14ac:dyDescent="0.3"/>
    <row r="216" ht="14.25" hidden="1" customHeight="1" x14ac:dyDescent="0.3"/>
    <row r="217" ht="14.25" hidden="1" customHeight="1" x14ac:dyDescent="0.3"/>
    <row r="218" ht="14.25" hidden="1" customHeight="1" x14ac:dyDescent="0.3"/>
    <row r="219" ht="14.25" hidden="1" customHeight="1" x14ac:dyDescent="0.3"/>
    <row r="220" ht="14.25" hidden="1" customHeight="1" x14ac:dyDescent="0.3"/>
    <row r="221" ht="14.25" hidden="1" customHeight="1" x14ac:dyDescent="0.3"/>
    <row r="222" ht="14.25" hidden="1" customHeight="1" x14ac:dyDescent="0.3"/>
    <row r="223" ht="14.25" hidden="1" customHeight="1" x14ac:dyDescent="0.3"/>
    <row r="224" ht="14.25" hidden="1" customHeight="1" x14ac:dyDescent="0.3"/>
    <row r="225" ht="14.25" hidden="1" customHeight="1" x14ac:dyDescent="0.3"/>
    <row r="226" ht="14.25" hidden="1" customHeight="1" x14ac:dyDescent="0.3"/>
    <row r="227" ht="14.25" hidden="1" customHeight="1" x14ac:dyDescent="0.3"/>
    <row r="228" ht="14.25" hidden="1" customHeight="1" x14ac:dyDescent="0.3"/>
    <row r="229" ht="14.25" hidden="1" customHeight="1" x14ac:dyDescent="0.3"/>
    <row r="230" ht="14.25" hidden="1" customHeight="1" x14ac:dyDescent="0.3"/>
    <row r="231" ht="14.25" hidden="1" customHeight="1" x14ac:dyDescent="0.3"/>
    <row r="232" ht="14.25" hidden="1" customHeight="1" x14ac:dyDescent="0.3"/>
    <row r="233" ht="14.25" hidden="1" customHeight="1" x14ac:dyDescent="0.3"/>
    <row r="234" ht="14.25" hidden="1" customHeight="1" x14ac:dyDescent="0.3"/>
    <row r="235" ht="14.25" hidden="1" customHeight="1" x14ac:dyDescent="0.3"/>
    <row r="236" ht="14.25" hidden="1" customHeight="1" x14ac:dyDescent="0.3"/>
    <row r="237" ht="14.25" hidden="1" customHeight="1" x14ac:dyDescent="0.3"/>
    <row r="238" ht="14.25" hidden="1" customHeight="1" x14ac:dyDescent="0.3"/>
    <row r="239" ht="14.25" hidden="1" customHeight="1" x14ac:dyDescent="0.3"/>
    <row r="240" ht="14.25" hidden="1" customHeight="1" x14ac:dyDescent="0.3"/>
    <row r="241" ht="14.25" hidden="1" customHeight="1" x14ac:dyDescent="0.3"/>
    <row r="242" ht="14.25" hidden="1" customHeight="1" x14ac:dyDescent="0.3"/>
    <row r="243" ht="14.25" hidden="1" customHeight="1" x14ac:dyDescent="0.3"/>
    <row r="244" ht="14.25" hidden="1" customHeight="1" x14ac:dyDescent="0.3"/>
    <row r="245" ht="14.25" hidden="1" customHeight="1" x14ac:dyDescent="0.3"/>
    <row r="246" ht="14.25" hidden="1" customHeight="1" x14ac:dyDescent="0.3"/>
    <row r="247" ht="14.25" hidden="1" customHeight="1" x14ac:dyDescent="0.3"/>
    <row r="248" ht="14.25" hidden="1" customHeight="1" x14ac:dyDescent="0.3"/>
    <row r="249" ht="14.25" hidden="1" customHeight="1" x14ac:dyDescent="0.3"/>
    <row r="250" ht="14.25" hidden="1" customHeight="1" x14ac:dyDescent="0.3"/>
    <row r="251" ht="14.25" hidden="1" customHeight="1" x14ac:dyDescent="0.3"/>
    <row r="252" ht="14.25" hidden="1" customHeight="1" x14ac:dyDescent="0.3"/>
    <row r="253" ht="14.25" hidden="1" customHeight="1" x14ac:dyDescent="0.3"/>
    <row r="254" ht="14.25" hidden="1" customHeight="1" x14ac:dyDescent="0.3"/>
    <row r="255" ht="14.25" hidden="1" customHeight="1" x14ac:dyDescent="0.3"/>
    <row r="256" ht="14.25" hidden="1" customHeight="1" x14ac:dyDescent="0.3"/>
    <row r="257" ht="14.25" hidden="1" customHeight="1" x14ac:dyDescent="0.3"/>
    <row r="258" ht="14.25" hidden="1" customHeight="1" x14ac:dyDescent="0.3"/>
    <row r="259" ht="14.25" hidden="1" customHeight="1" x14ac:dyDescent="0.3"/>
    <row r="260" ht="14.25" hidden="1" customHeight="1" x14ac:dyDescent="0.3"/>
    <row r="261" ht="14.25" hidden="1" customHeight="1" x14ac:dyDescent="0.3"/>
    <row r="262" ht="14.25" hidden="1" customHeight="1" x14ac:dyDescent="0.3"/>
    <row r="263" ht="14.25" hidden="1" customHeight="1" x14ac:dyDescent="0.3"/>
    <row r="264" ht="14.25" hidden="1" customHeight="1" x14ac:dyDescent="0.3"/>
    <row r="265" ht="14.25" hidden="1" customHeight="1" x14ac:dyDescent="0.3"/>
    <row r="266" ht="14.25" hidden="1" customHeight="1" x14ac:dyDescent="0.3"/>
    <row r="267" ht="14.25" hidden="1" customHeight="1" x14ac:dyDescent="0.3"/>
    <row r="268" ht="14.25" hidden="1" customHeight="1" x14ac:dyDescent="0.3"/>
    <row r="269" ht="14.25" hidden="1" customHeight="1" x14ac:dyDescent="0.3"/>
    <row r="270" ht="14.25" hidden="1" customHeight="1" x14ac:dyDescent="0.3"/>
    <row r="271" ht="14.25" hidden="1" customHeight="1" x14ac:dyDescent="0.3"/>
    <row r="272" ht="14.25" hidden="1" customHeight="1" x14ac:dyDescent="0.3"/>
    <row r="273" ht="14.25" hidden="1" customHeight="1" x14ac:dyDescent="0.3"/>
    <row r="274" ht="14.25" hidden="1" customHeight="1" x14ac:dyDescent="0.3"/>
    <row r="275" ht="14.25" hidden="1" customHeight="1" x14ac:dyDescent="0.3"/>
    <row r="276" ht="14.25" hidden="1" customHeight="1" x14ac:dyDescent="0.3"/>
    <row r="277" ht="14.25" hidden="1" customHeight="1" x14ac:dyDescent="0.3"/>
    <row r="278" ht="14.25" hidden="1" customHeight="1" x14ac:dyDescent="0.3"/>
    <row r="279" ht="14.25" hidden="1" customHeight="1" x14ac:dyDescent="0.3"/>
    <row r="280" ht="14.25" hidden="1" customHeight="1" x14ac:dyDescent="0.3"/>
    <row r="281" ht="14.25" hidden="1" customHeight="1" x14ac:dyDescent="0.3"/>
    <row r="282" ht="14.25" hidden="1" customHeight="1" x14ac:dyDescent="0.3"/>
    <row r="283" ht="14.25" hidden="1" customHeight="1" x14ac:dyDescent="0.3"/>
    <row r="284" ht="14.25" hidden="1" customHeight="1" x14ac:dyDescent="0.3"/>
    <row r="285" ht="14.25" hidden="1" customHeight="1" x14ac:dyDescent="0.3"/>
    <row r="286" ht="14.25" hidden="1" customHeight="1" x14ac:dyDescent="0.3"/>
    <row r="287" ht="14.25" hidden="1" customHeight="1" x14ac:dyDescent="0.3"/>
    <row r="288" ht="14.25" hidden="1" customHeight="1" x14ac:dyDescent="0.3"/>
    <row r="289" ht="14.25" hidden="1" customHeight="1" x14ac:dyDescent="0.3"/>
    <row r="290" ht="14.25" hidden="1" customHeight="1" x14ac:dyDescent="0.3"/>
    <row r="291" ht="14.25" hidden="1" customHeight="1" x14ac:dyDescent="0.3"/>
    <row r="292" ht="14.25" hidden="1" customHeight="1" x14ac:dyDescent="0.3"/>
    <row r="293" ht="14.25" hidden="1" customHeight="1" x14ac:dyDescent="0.3"/>
    <row r="294" ht="14.25" hidden="1" customHeight="1" x14ac:dyDescent="0.3"/>
    <row r="295" ht="14.25" hidden="1" customHeight="1" x14ac:dyDescent="0.3"/>
    <row r="296" ht="14.25" hidden="1" customHeight="1" x14ac:dyDescent="0.3"/>
    <row r="297" ht="14.25" hidden="1" customHeight="1" x14ac:dyDescent="0.3"/>
    <row r="298" ht="14.25" hidden="1" customHeight="1" x14ac:dyDescent="0.3"/>
    <row r="299" ht="14.25" hidden="1" customHeight="1" x14ac:dyDescent="0.3"/>
    <row r="300" ht="14.25" hidden="1" customHeight="1" x14ac:dyDescent="0.3"/>
    <row r="301" ht="14.25" hidden="1" customHeight="1" x14ac:dyDescent="0.3"/>
    <row r="302" ht="14.25" hidden="1" customHeight="1" x14ac:dyDescent="0.3"/>
    <row r="303" ht="14.25" hidden="1" customHeight="1" x14ac:dyDescent="0.3"/>
    <row r="304" ht="14.25" hidden="1" customHeight="1" x14ac:dyDescent="0.3"/>
    <row r="305" ht="14.25" hidden="1" customHeight="1" x14ac:dyDescent="0.3"/>
    <row r="306" ht="14.25" hidden="1" customHeight="1" x14ac:dyDescent="0.3"/>
    <row r="307" ht="14.25" hidden="1" customHeight="1" x14ac:dyDescent="0.3"/>
    <row r="308" ht="14.25" hidden="1" customHeight="1" x14ac:dyDescent="0.3"/>
    <row r="309" ht="14.25" hidden="1" customHeight="1" x14ac:dyDescent="0.3"/>
    <row r="310" ht="14.25" hidden="1" customHeight="1" x14ac:dyDescent="0.3"/>
    <row r="311" ht="14.25" hidden="1" customHeight="1" x14ac:dyDescent="0.3"/>
    <row r="312" ht="14.25" hidden="1" customHeight="1" x14ac:dyDescent="0.3"/>
    <row r="313" ht="14.25" hidden="1" customHeight="1" x14ac:dyDescent="0.3"/>
    <row r="314" ht="14.25" hidden="1" customHeight="1" x14ac:dyDescent="0.3"/>
    <row r="315" ht="14.25" hidden="1" customHeight="1" x14ac:dyDescent="0.3"/>
    <row r="316" ht="14.25" hidden="1" customHeight="1" x14ac:dyDescent="0.3"/>
    <row r="317" ht="14.25" hidden="1" customHeight="1" x14ac:dyDescent="0.3"/>
    <row r="318" ht="14.25" hidden="1" customHeight="1" x14ac:dyDescent="0.3"/>
    <row r="319" ht="14.25" hidden="1" customHeight="1" x14ac:dyDescent="0.3"/>
    <row r="320" ht="14.25" hidden="1" customHeight="1" x14ac:dyDescent="0.3"/>
    <row r="321" ht="14.25" hidden="1" customHeight="1" x14ac:dyDescent="0.3"/>
    <row r="322" ht="14.25" hidden="1" customHeight="1" x14ac:dyDescent="0.3"/>
    <row r="323" ht="14.25" hidden="1" customHeight="1" x14ac:dyDescent="0.3"/>
    <row r="324" ht="14.25" hidden="1" customHeight="1" x14ac:dyDescent="0.3"/>
    <row r="325" ht="14.25" hidden="1" customHeight="1" x14ac:dyDescent="0.3"/>
    <row r="326" ht="14.25" hidden="1" customHeight="1" x14ac:dyDescent="0.3"/>
    <row r="327" ht="14.25" hidden="1" customHeight="1" x14ac:dyDescent="0.3"/>
    <row r="328" ht="14.25" hidden="1" customHeight="1" x14ac:dyDescent="0.3"/>
    <row r="329" ht="14.25" hidden="1" customHeight="1" x14ac:dyDescent="0.3"/>
    <row r="330" ht="14.25" hidden="1" customHeight="1" x14ac:dyDescent="0.3"/>
    <row r="331" ht="14.25" hidden="1" customHeight="1" x14ac:dyDescent="0.3"/>
    <row r="332" ht="14.25" hidden="1" customHeight="1" x14ac:dyDescent="0.3"/>
    <row r="333" ht="14.25" hidden="1" customHeight="1" x14ac:dyDescent="0.3"/>
    <row r="334" ht="14.25" hidden="1" customHeight="1" x14ac:dyDescent="0.3"/>
    <row r="335" ht="14.25" hidden="1" customHeight="1" x14ac:dyDescent="0.3"/>
    <row r="336" ht="14.25" hidden="1" customHeight="1" x14ac:dyDescent="0.3"/>
    <row r="337" ht="14.25" hidden="1" customHeight="1" x14ac:dyDescent="0.3"/>
    <row r="338" ht="14.25" hidden="1" customHeight="1" x14ac:dyDescent="0.3"/>
    <row r="339" ht="14.25" hidden="1" customHeight="1" x14ac:dyDescent="0.3"/>
    <row r="340" ht="14.25" hidden="1" customHeight="1" x14ac:dyDescent="0.3"/>
    <row r="341" ht="14.25" hidden="1" customHeight="1" x14ac:dyDescent="0.3"/>
    <row r="342" ht="14.25" hidden="1" customHeight="1" x14ac:dyDescent="0.3"/>
    <row r="343" ht="14.25" hidden="1" customHeight="1" x14ac:dyDescent="0.3"/>
    <row r="344" ht="14.25" hidden="1" customHeight="1" x14ac:dyDescent="0.3"/>
    <row r="345" ht="14.25" hidden="1" customHeight="1" x14ac:dyDescent="0.3"/>
    <row r="346" ht="14.25" hidden="1" customHeight="1" x14ac:dyDescent="0.3"/>
    <row r="347" ht="14.25" hidden="1" customHeight="1" x14ac:dyDescent="0.3"/>
    <row r="348" ht="14.25" hidden="1" customHeight="1" x14ac:dyDescent="0.3"/>
    <row r="349" ht="14.25" hidden="1" customHeight="1" x14ac:dyDescent="0.3"/>
    <row r="350" ht="14.25" hidden="1" customHeight="1" x14ac:dyDescent="0.3"/>
    <row r="351" ht="14.25" hidden="1" customHeight="1" x14ac:dyDescent="0.3"/>
    <row r="352" ht="14.25" hidden="1" customHeight="1" x14ac:dyDescent="0.3"/>
    <row r="353" ht="14.25" hidden="1" customHeight="1" x14ac:dyDescent="0.3"/>
    <row r="354" ht="14.25" hidden="1" customHeight="1" x14ac:dyDescent="0.3"/>
    <row r="355" ht="14.25" hidden="1" customHeight="1" x14ac:dyDescent="0.3"/>
    <row r="356" ht="14.25" hidden="1" customHeight="1" x14ac:dyDescent="0.3"/>
    <row r="357" ht="14.25" hidden="1" customHeight="1" x14ac:dyDescent="0.3"/>
    <row r="358" ht="14.25" hidden="1" customHeight="1" x14ac:dyDescent="0.3"/>
    <row r="359" ht="14.25" hidden="1" customHeight="1" x14ac:dyDescent="0.3"/>
    <row r="360" ht="14.25" hidden="1" customHeight="1" x14ac:dyDescent="0.3"/>
    <row r="361" ht="14.25" hidden="1" customHeight="1" x14ac:dyDescent="0.3"/>
    <row r="362" ht="14.25" hidden="1" customHeight="1" x14ac:dyDescent="0.3"/>
    <row r="363" ht="14.25" hidden="1" customHeight="1" x14ac:dyDescent="0.3"/>
    <row r="364" ht="14.25" hidden="1" customHeight="1" x14ac:dyDescent="0.3"/>
    <row r="365" ht="14.25" hidden="1" customHeight="1" x14ac:dyDescent="0.3"/>
    <row r="366" ht="14.25" hidden="1" customHeight="1" x14ac:dyDescent="0.3"/>
    <row r="367" ht="14.25" hidden="1" customHeight="1" x14ac:dyDescent="0.3"/>
    <row r="368" ht="14.25" hidden="1" customHeight="1" x14ac:dyDescent="0.3"/>
    <row r="369" ht="14.25" hidden="1" customHeight="1" x14ac:dyDescent="0.3"/>
    <row r="370" ht="14.25" hidden="1" customHeight="1" x14ac:dyDescent="0.3"/>
    <row r="371" ht="14.25" hidden="1" customHeight="1" x14ac:dyDescent="0.3"/>
    <row r="372" ht="14.25" hidden="1" customHeight="1" x14ac:dyDescent="0.3"/>
    <row r="373" ht="14.25" hidden="1" customHeight="1" x14ac:dyDescent="0.3"/>
    <row r="374" ht="14.25" hidden="1" customHeight="1" x14ac:dyDescent="0.3"/>
    <row r="375" ht="14.25" hidden="1" customHeight="1" x14ac:dyDescent="0.3"/>
    <row r="376" ht="14.25" hidden="1" customHeight="1" x14ac:dyDescent="0.3"/>
    <row r="377" ht="14.25" hidden="1" customHeight="1" x14ac:dyDescent="0.3"/>
    <row r="378" ht="14.25" hidden="1" customHeight="1" x14ac:dyDescent="0.3"/>
    <row r="379" ht="14.25" hidden="1" customHeight="1" x14ac:dyDescent="0.3"/>
    <row r="380" ht="14.25" hidden="1" customHeight="1" x14ac:dyDescent="0.3"/>
    <row r="381" ht="14.25" hidden="1" customHeight="1" x14ac:dyDescent="0.3"/>
    <row r="382" ht="14.25" hidden="1" customHeight="1" x14ac:dyDescent="0.3"/>
    <row r="383" ht="14.25" hidden="1" customHeight="1" x14ac:dyDescent="0.3"/>
    <row r="384" ht="14.25" hidden="1" customHeight="1" x14ac:dyDescent="0.3"/>
    <row r="385" ht="14.25" hidden="1" customHeight="1" x14ac:dyDescent="0.3"/>
    <row r="386" ht="14.25" hidden="1" customHeight="1" x14ac:dyDescent="0.3"/>
    <row r="387" ht="14.25" hidden="1" customHeight="1" x14ac:dyDescent="0.3"/>
    <row r="388" ht="14.25" hidden="1" customHeight="1" x14ac:dyDescent="0.3"/>
    <row r="389" ht="14.25" hidden="1" customHeight="1" x14ac:dyDescent="0.3"/>
    <row r="390" ht="14.25" hidden="1" customHeight="1" x14ac:dyDescent="0.3"/>
    <row r="391" ht="14.25" hidden="1" customHeight="1" x14ac:dyDescent="0.3"/>
    <row r="392" ht="14.25" hidden="1" customHeight="1" x14ac:dyDescent="0.3"/>
    <row r="393" ht="14.25" hidden="1" customHeight="1" x14ac:dyDescent="0.3"/>
    <row r="394" ht="14.25" hidden="1" customHeight="1" x14ac:dyDescent="0.3"/>
    <row r="395" ht="14.25" hidden="1" customHeight="1" x14ac:dyDescent="0.3"/>
    <row r="396" ht="14.25" hidden="1" customHeight="1" x14ac:dyDescent="0.3"/>
    <row r="397" ht="14.25" hidden="1" customHeight="1" x14ac:dyDescent="0.3"/>
    <row r="398" ht="14.25" hidden="1" customHeight="1" x14ac:dyDescent="0.3"/>
    <row r="399" ht="14.25" hidden="1" customHeight="1" x14ac:dyDescent="0.3"/>
    <row r="400" ht="14.25" hidden="1" customHeight="1" x14ac:dyDescent="0.3"/>
    <row r="401" ht="14.25" hidden="1" customHeight="1" x14ac:dyDescent="0.3"/>
    <row r="402" ht="14.25" hidden="1" customHeight="1" x14ac:dyDescent="0.3"/>
    <row r="403" ht="14.25" hidden="1" customHeight="1" x14ac:dyDescent="0.3"/>
    <row r="404" ht="14.25" hidden="1" customHeight="1" x14ac:dyDescent="0.3"/>
    <row r="405" ht="14.25" hidden="1" customHeight="1" x14ac:dyDescent="0.3"/>
    <row r="406" ht="14.25" hidden="1" customHeight="1" x14ac:dyDescent="0.3"/>
    <row r="407" ht="14.25" hidden="1" customHeight="1" x14ac:dyDescent="0.3"/>
    <row r="408" ht="14.25" hidden="1" customHeight="1" x14ac:dyDescent="0.3"/>
    <row r="409" ht="14.25" hidden="1" customHeight="1" x14ac:dyDescent="0.3"/>
    <row r="410" ht="14.25" hidden="1" customHeight="1" x14ac:dyDescent="0.3"/>
    <row r="411" ht="14.25" hidden="1" customHeight="1" x14ac:dyDescent="0.3"/>
    <row r="412" ht="14.25" hidden="1" customHeight="1" x14ac:dyDescent="0.3"/>
    <row r="413" ht="14.25" hidden="1" customHeight="1" x14ac:dyDescent="0.3"/>
    <row r="414" ht="14.25" hidden="1" customHeight="1" x14ac:dyDescent="0.3"/>
    <row r="415" ht="14.25" hidden="1" customHeight="1" x14ac:dyDescent="0.3"/>
    <row r="416" ht="14.25" hidden="1" customHeight="1" x14ac:dyDescent="0.3"/>
    <row r="417" ht="14.25" hidden="1" customHeight="1" x14ac:dyDescent="0.3"/>
    <row r="418" ht="14.25" hidden="1" customHeight="1" x14ac:dyDescent="0.3"/>
    <row r="419" ht="14.25" hidden="1" customHeight="1" x14ac:dyDescent="0.3"/>
    <row r="420" ht="14.25" hidden="1" customHeight="1" x14ac:dyDescent="0.3"/>
    <row r="421" ht="14.25" hidden="1" customHeight="1" x14ac:dyDescent="0.3"/>
    <row r="422" ht="14.25" hidden="1" customHeight="1" x14ac:dyDescent="0.3"/>
    <row r="423" ht="14.25" hidden="1" customHeight="1" x14ac:dyDescent="0.3"/>
    <row r="424" ht="14.25" hidden="1" customHeight="1" x14ac:dyDescent="0.3"/>
    <row r="425" ht="14.25" hidden="1" customHeight="1" x14ac:dyDescent="0.3"/>
    <row r="426" ht="14.25" hidden="1" customHeight="1" x14ac:dyDescent="0.3"/>
    <row r="427" ht="14.25" hidden="1" customHeight="1" x14ac:dyDescent="0.3"/>
    <row r="428" ht="14.25" hidden="1" customHeight="1" x14ac:dyDescent="0.3"/>
    <row r="429" ht="14.25" hidden="1" customHeight="1" x14ac:dyDescent="0.3"/>
    <row r="430" ht="14.25" hidden="1" customHeight="1" x14ac:dyDescent="0.3"/>
    <row r="431" ht="14.25" hidden="1" customHeight="1" x14ac:dyDescent="0.3"/>
    <row r="432" ht="14.25" hidden="1" customHeight="1" x14ac:dyDescent="0.3"/>
    <row r="433" ht="14.25" hidden="1" customHeight="1" x14ac:dyDescent="0.3"/>
    <row r="434" ht="14.25" hidden="1" customHeight="1" x14ac:dyDescent="0.3"/>
    <row r="435" ht="14.25" hidden="1" customHeight="1" x14ac:dyDescent="0.3"/>
    <row r="436" ht="14.25" hidden="1" customHeight="1" x14ac:dyDescent="0.3"/>
    <row r="437" ht="14.25" hidden="1" customHeight="1" x14ac:dyDescent="0.3"/>
    <row r="438" ht="14.25" hidden="1" customHeight="1" x14ac:dyDescent="0.3"/>
    <row r="439" ht="14.25" hidden="1" customHeight="1" x14ac:dyDescent="0.3"/>
    <row r="440" ht="14.25" hidden="1" customHeight="1" x14ac:dyDescent="0.3"/>
    <row r="441" ht="14.25" hidden="1" customHeight="1" x14ac:dyDescent="0.3"/>
    <row r="442" ht="14.25" hidden="1" customHeight="1" x14ac:dyDescent="0.3"/>
    <row r="443" ht="14.25" hidden="1" customHeight="1" x14ac:dyDescent="0.3"/>
    <row r="444" ht="14.25" hidden="1" customHeight="1" x14ac:dyDescent="0.3"/>
    <row r="445" ht="14.25" hidden="1" customHeight="1" x14ac:dyDescent="0.3"/>
    <row r="446" ht="14.25" hidden="1" customHeight="1" x14ac:dyDescent="0.3"/>
    <row r="447" ht="14.25" hidden="1" customHeight="1" x14ac:dyDescent="0.3"/>
    <row r="448" ht="14.25" hidden="1" customHeight="1" x14ac:dyDescent="0.3"/>
    <row r="449" ht="14.25" hidden="1" customHeight="1" x14ac:dyDescent="0.3"/>
    <row r="450" ht="14.25" hidden="1" customHeight="1" x14ac:dyDescent="0.3"/>
    <row r="451" ht="14.25" hidden="1" customHeight="1" x14ac:dyDescent="0.3"/>
    <row r="452" ht="14.25" hidden="1" customHeight="1" x14ac:dyDescent="0.3"/>
    <row r="453" ht="14.25" hidden="1" customHeight="1" x14ac:dyDescent="0.3"/>
    <row r="454" ht="14.25" hidden="1" customHeight="1" x14ac:dyDescent="0.3"/>
    <row r="455" ht="14.25" hidden="1" customHeight="1" x14ac:dyDescent="0.3"/>
    <row r="456" ht="14.25" hidden="1" customHeight="1" x14ac:dyDescent="0.3"/>
    <row r="457" ht="14.25" hidden="1" customHeight="1" x14ac:dyDescent="0.3"/>
    <row r="458" ht="14.25" hidden="1" customHeight="1" x14ac:dyDescent="0.3"/>
    <row r="459" ht="14.25" hidden="1" customHeight="1" x14ac:dyDescent="0.3"/>
    <row r="460" ht="14.25" hidden="1" customHeight="1" x14ac:dyDescent="0.3"/>
    <row r="461" ht="14.25" hidden="1" customHeight="1" x14ac:dyDescent="0.3"/>
    <row r="462" ht="14.25" hidden="1" customHeight="1" x14ac:dyDescent="0.3"/>
    <row r="463" ht="14.25" hidden="1" customHeight="1" x14ac:dyDescent="0.3"/>
    <row r="464" ht="14.25" hidden="1" customHeight="1" x14ac:dyDescent="0.3"/>
    <row r="465" ht="14.25" hidden="1" customHeight="1" x14ac:dyDescent="0.3"/>
    <row r="466" ht="14.25" hidden="1" customHeight="1" x14ac:dyDescent="0.3"/>
    <row r="467" ht="14.25" hidden="1" customHeight="1" x14ac:dyDescent="0.3"/>
    <row r="468" ht="14.25" hidden="1" customHeight="1" x14ac:dyDescent="0.3"/>
    <row r="469" ht="14.25" hidden="1" customHeight="1" x14ac:dyDescent="0.3"/>
    <row r="470" ht="14.25" hidden="1" customHeight="1" x14ac:dyDescent="0.3"/>
    <row r="471" ht="14.25" hidden="1" customHeight="1" x14ac:dyDescent="0.3"/>
    <row r="472" ht="14.25" hidden="1" customHeight="1" x14ac:dyDescent="0.3"/>
    <row r="473" ht="14.25" hidden="1" customHeight="1" x14ac:dyDescent="0.3"/>
    <row r="474" ht="14.25" hidden="1" customHeight="1" x14ac:dyDescent="0.3"/>
    <row r="475" ht="14.25" hidden="1" customHeight="1" x14ac:dyDescent="0.3"/>
    <row r="476" ht="14.25" hidden="1" customHeight="1" x14ac:dyDescent="0.3"/>
    <row r="477" ht="14.25" hidden="1" customHeight="1" x14ac:dyDescent="0.3"/>
    <row r="478" ht="14.25" hidden="1" customHeight="1" x14ac:dyDescent="0.3"/>
    <row r="479" ht="14.25" hidden="1" customHeight="1" x14ac:dyDescent="0.3"/>
    <row r="480" ht="14.25" hidden="1" customHeight="1" x14ac:dyDescent="0.3"/>
    <row r="481" ht="14.25" hidden="1" customHeight="1" x14ac:dyDescent="0.3"/>
    <row r="482" ht="14.25" hidden="1" customHeight="1" x14ac:dyDescent="0.3"/>
    <row r="483" ht="14.25" hidden="1" customHeight="1" x14ac:dyDescent="0.3"/>
    <row r="484" ht="14.25" hidden="1" customHeight="1" x14ac:dyDescent="0.3"/>
    <row r="485" ht="14.25" hidden="1" customHeight="1" x14ac:dyDescent="0.3"/>
    <row r="486" ht="14.25" hidden="1" customHeight="1" x14ac:dyDescent="0.3"/>
    <row r="487" ht="14.25" hidden="1" customHeight="1" x14ac:dyDescent="0.3"/>
    <row r="488" ht="14.25" hidden="1" customHeight="1" x14ac:dyDescent="0.3"/>
    <row r="489" ht="14.25" hidden="1" customHeight="1" x14ac:dyDescent="0.3"/>
    <row r="490" ht="14.25" hidden="1" customHeight="1" x14ac:dyDescent="0.3"/>
    <row r="491" ht="14.25" hidden="1" customHeight="1" x14ac:dyDescent="0.3"/>
    <row r="492" ht="14.25" hidden="1" customHeight="1" x14ac:dyDescent="0.3"/>
    <row r="493" ht="14.25" hidden="1" customHeight="1" x14ac:dyDescent="0.3"/>
    <row r="494" ht="14.25" hidden="1" customHeight="1" x14ac:dyDescent="0.3"/>
    <row r="495" ht="14.25" hidden="1" customHeight="1" x14ac:dyDescent="0.3"/>
    <row r="496" ht="14.25" hidden="1" customHeight="1" x14ac:dyDescent="0.3"/>
    <row r="497" ht="14.25" hidden="1" customHeight="1" x14ac:dyDescent="0.3"/>
    <row r="498" ht="14.25" hidden="1" customHeight="1" x14ac:dyDescent="0.3"/>
    <row r="499" ht="14.25" hidden="1" customHeight="1" x14ac:dyDescent="0.3"/>
    <row r="500" ht="14.25" hidden="1" customHeight="1" x14ac:dyDescent="0.3"/>
    <row r="501" ht="14.25" hidden="1" customHeight="1" x14ac:dyDescent="0.3"/>
    <row r="502" ht="14.25" hidden="1" customHeight="1" x14ac:dyDescent="0.3"/>
    <row r="503" ht="14.25" hidden="1" customHeight="1" x14ac:dyDescent="0.3"/>
    <row r="504" ht="14.25" hidden="1" customHeight="1" x14ac:dyDescent="0.3"/>
    <row r="505" ht="14.25" hidden="1" customHeight="1" x14ac:dyDescent="0.3"/>
    <row r="506" ht="14.25" hidden="1" customHeight="1" x14ac:dyDescent="0.3"/>
    <row r="507" ht="14.25" hidden="1" customHeight="1" x14ac:dyDescent="0.3"/>
    <row r="508" ht="14.25" hidden="1" customHeight="1" x14ac:dyDescent="0.3"/>
    <row r="509" ht="14.25" hidden="1" customHeight="1" x14ac:dyDescent="0.3"/>
    <row r="510" ht="14.25" hidden="1" customHeight="1" x14ac:dyDescent="0.3"/>
    <row r="511" ht="14.25" hidden="1" customHeight="1" x14ac:dyDescent="0.3"/>
    <row r="512" ht="14.25" hidden="1" customHeight="1" x14ac:dyDescent="0.3"/>
    <row r="513" ht="14.25" hidden="1" customHeight="1" x14ac:dyDescent="0.3"/>
    <row r="514" ht="14.25" hidden="1" customHeight="1" x14ac:dyDescent="0.3"/>
    <row r="515" ht="14.25" hidden="1" customHeight="1" x14ac:dyDescent="0.3"/>
    <row r="516" ht="14.25" hidden="1" customHeight="1" x14ac:dyDescent="0.3"/>
    <row r="517" ht="14.25" hidden="1" customHeight="1" x14ac:dyDescent="0.3"/>
    <row r="518" ht="14.25" hidden="1" customHeight="1" x14ac:dyDescent="0.3"/>
    <row r="519" ht="14.25" hidden="1" customHeight="1" x14ac:dyDescent="0.3"/>
    <row r="520" ht="14.25" hidden="1" customHeight="1" x14ac:dyDescent="0.3"/>
    <row r="521" ht="14.25" hidden="1" customHeight="1" x14ac:dyDescent="0.3"/>
    <row r="522" ht="14.25" hidden="1" customHeight="1" x14ac:dyDescent="0.3"/>
    <row r="523" ht="14.25" hidden="1" customHeight="1" x14ac:dyDescent="0.3"/>
    <row r="524" ht="14.25" hidden="1" customHeight="1" x14ac:dyDescent="0.3"/>
    <row r="525" ht="14.25" hidden="1" customHeight="1" x14ac:dyDescent="0.3"/>
    <row r="526" ht="14.25" hidden="1" customHeight="1" x14ac:dyDescent="0.3"/>
    <row r="527" ht="14.25" hidden="1" customHeight="1" x14ac:dyDescent="0.3"/>
    <row r="528" ht="14.25" hidden="1" customHeight="1" x14ac:dyDescent="0.3"/>
    <row r="529" ht="14.25" hidden="1" customHeight="1" x14ac:dyDescent="0.3"/>
    <row r="530" ht="14.25" hidden="1" customHeight="1" x14ac:dyDescent="0.3"/>
    <row r="531" ht="14.25" hidden="1" customHeight="1" x14ac:dyDescent="0.3"/>
    <row r="532" ht="14.25" hidden="1" customHeight="1" x14ac:dyDescent="0.3"/>
    <row r="533" ht="14.25" hidden="1" customHeight="1" x14ac:dyDescent="0.3"/>
    <row r="534" ht="14.25" hidden="1" customHeight="1" x14ac:dyDescent="0.3"/>
    <row r="535" ht="14.25" hidden="1" customHeight="1" x14ac:dyDescent="0.3"/>
    <row r="536" ht="14.25" hidden="1" customHeight="1" x14ac:dyDescent="0.3"/>
    <row r="537" ht="14.25" hidden="1" customHeight="1" x14ac:dyDescent="0.3"/>
    <row r="538" ht="14.25" hidden="1" customHeight="1" x14ac:dyDescent="0.3"/>
    <row r="539" ht="14.25" hidden="1" customHeight="1" x14ac:dyDescent="0.3"/>
    <row r="540" ht="14.25" hidden="1" customHeight="1" x14ac:dyDescent="0.3"/>
    <row r="541" ht="14.25" hidden="1" customHeight="1" x14ac:dyDescent="0.3"/>
    <row r="542" ht="14.25" hidden="1" customHeight="1" x14ac:dyDescent="0.3"/>
    <row r="543" ht="14.25" hidden="1" customHeight="1" x14ac:dyDescent="0.3"/>
    <row r="544" ht="14.25" hidden="1" customHeight="1" x14ac:dyDescent="0.3"/>
    <row r="545" ht="14.25" hidden="1" customHeight="1" x14ac:dyDescent="0.3"/>
    <row r="546" ht="14.25" hidden="1" customHeight="1" x14ac:dyDescent="0.3"/>
    <row r="547" ht="14.25" hidden="1" customHeight="1" x14ac:dyDescent="0.3"/>
    <row r="548" ht="14.25" hidden="1" customHeight="1" x14ac:dyDescent="0.3"/>
    <row r="549" ht="14.25" hidden="1" customHeight="1" x14ac:dyDescent="0.3"/>
    <row r="550" ht="14.25" hidden="1" customHeight="1" x14ac:dyDescent="0.3"/>
    <row r="551" ht="14.25" hidden="1" customHeight="1" x14ac:dyDescent="0.3"/>
    <row r="552" ht="14.25" hidden="1" customHeight="1" x14ac:dyDescent="0.3"/>
    <row r="553" ht="14.25" hidden="1" customHeight="1" x14ac:dyDescent="0.3"/>
    <row r="554" ht="14.25" hidden="1" customHeight="1" x14ac:dyDescent="0.3"/>
    <row r="555" ht="14.25" hidden="1" customHeight="1" x14ac:dyDescent="0.3"/>
    <row r="556" ht="14.25" hidden="1" customHeight="1" x14ac:dyDescent="0.3"/>
    <row r="557" ht="14.25" hidden="1" customHeight="1" x14ac:dyDescent="0.3"/>
    <row r="558" ht="14.25" hidden="1" customHeight="1" x14ac:dyDescent="0.3"/>
    <row r="559" ht="14.25" hidden="1" customHeight="1" x14ac:dyDescent="0.3"/>
    <row r="560" ht="14.25" hidden="1" customHeight="1" x14ac:dyDescent="0.3"/>
    <row r="561" ht="14.25" hidden="1" customHeight="1" x14ac:dyDescent="0.3"/>
    <row r="562" ht="14.25" hidden="1" customHeight="1" x14ac:dyDescent="0.3"/>
    <row r="563" ht="14.25" hidden="1" customHeight="1" x14ac:dyDescent="0.3"/>
    <row r="564" ht="14.25" hidden="1" customHeight="1" x14ac:dyDescent="0.3"/>
    <row r="565" ht="14.25" hidden="1" customHeight="1" x14ac:dyDescent="0.3"/>
    <row r="566" ht="14.25" hidden="1" customHeight="1" x14ac:dyDescent="0.3"/>
    <row r="567" ht="14.25" hidden="1" customHeight="1" x14ac:dyDescent="0.3"/>
    <row r="568" ht="14.25" hidden="1" customHeight="1" x14ac:dyDescent="0.3"/>
    <row r="569" ht="14.25" hidden="1" customHeight="1" x14ac:dyDescent="0.3"/>
    <row r="570" ht="14.25" hidden="1" customHeight="1" x14ac:dyDescent="0.3"/>
    <row r="571" ht="14.25" hidden="1" customHeight="1" x14ac:dyDescent="0.3"/>
    <row r="572" ht="14.25" hidden="1" customHeight="1" x14ac:dyDescent="0.3"/>
    <row r="573" ht="14.25" hidden="1" customHeight="1" x14ac:dyDescent="0.3"/>
    <row r="574" ht="14.25" hidden="1" customHeight="1" x14ac:dyDescent="0.3"/>
    <row r="575" ht="14.25" hidden="1" customHeight="1" x14ac:dyDescent="0.3"/>
    <row r="576" ht="14.25" hidden="1" customHeight="1" x14ac:dyDescent="0.3"/>
    <row r="577" ht="14.25" hidden="1" customHeight="1" x14ac:dyDescent="0.3"/>
    <row r="578" ht="14.25" hidden="1" customHeight="1" x14ac:dyDescent="0.3"/>
    <row r="579" ht="14.25" hidden="1" customHeight="1" x14ac:dyDescent="0.3"/>
    <row r="580" ht="14.25" hidden="1" customHeight="1" x14ac:dyDescent="0.3"/>
    <row r="581" ht="14.25" hidden="1" customHeight="1" x14ac:dyDescent="0.3"/>
    <row r="582" ht="14.25" hidden="1" customHeight="1" x14ac:dyDescent="0.3"/>
    <row r="583" ht="14.25" hidden="1" customHeight="1" x14ac:dyDescent="0.3"/>
    <row r="584" ht="14.25" hidden="1" customHeight="1" x14ac:dyDescent="0.3"/>
    <row r="585" ht="14.25" hidden="1" customHeight="1" x14ac:dyDescent="0.3"/>
    <row r="586" ht="14.25" hidden="1" customHeight="1" x14ac:dyDescent="0.3"/>
    <row r="587" ht="14.25" hidden="1" customHeight="1" x14ac:dyDescent="0.3"/>
    <row r="588" ht="14.25" hidden="1" customHeight="1" x14ac:dyDescent="0.3"/>
    <row r="589" ht="14.25" hidden="1" customHeight="1" x14ac:dyDescent="0.3"/>
    <row r="590" ht="14.25" hidden="1" customHeight="1" x14ac:dyDescent="0.3"/>
    <row r="591" ht="14.25" hidden="1" customHeight="1" x14ac:dyDescent="0.3"/>
    <row r="592" ht="14.25" hidden="1" customHeight="1" x14ac:dyDescent="0.3"/>
    <row r="593" ht="14.25" hidden="1" customHeight="1" x14ac:dyDescent="0.3"/>
    <row r="594" ht="14.25" hidden="1" customHeight="1" x14ac:dyDescent="0.3"/>
    <row r="595" ht="14.25" hidden="1" customHeight="1" x14ac:dyDescent="0.3"/>
    <row r="596" ht="14.25" hidden="1" customHeight="1" x14ac:dyDescent="0.3"/>
    <row r="597" ht="14.25" hidden="1" customHeight="1" x14ac:dyDescent="0.3"/>
    <row r="598" ht="14.25" hidden="1" customHeight="1" x14ac:dyDescent="0.3"/>
    <row r="599" ht="14.25" hidden="1" customHeight="1" x14ac:dyDescent="0.3"/>
    <row r="600" ht="14.25" hidden="1" customHeight="1" x14ac:dyDescent="0.3"/>
    <row r="601" ht="14.25" hidden="1" customHeight="1" x14ac:dyDescent="0.3"/>
    <row r="602" ht="14.25" hidden="1" customHeight="1" x14ac:dyDescent="0.3"/>
    <row r="603" ht="14.25" hidden="1" customHeight="1" x14ac:dyDescent="0.3"/>
    <row r="604" ht="14.25" hidden="1" customHeight="1" x14ac:dyDescent="0.3"/>
    <row r="605" ht="14.25" hidden="1" customHeight="1" x14ac:dyDescent="0.3"/>
    <row r="606" ht="14.25" hidden="1" customHeight="1" x14ac:dyDescent="0.3"/>
    <row r="607" ht="14.25" hidden="1" customHeight="1" x14ac:dyDescent="0.3"/>
    <row r="608" ht="14.25" hidden="1" customHeight="1" x14ac:dyDescent="0.3"/>
    <row r="609" ht="14.25" hidden="1" customHeight="1" x14ac:dyDescent="0.3"/>
    <row r="610" ht="14.25" hidden="1" customHeight="1" x14ac:dyDescent="0.3"/>
    <row r="611" ht="14.25" hidden="1" customHeight="1" x14ac:dyDescent="0.3"/>
    <row r="612" ht="14.25" hidden="1" customHeight="1" x14ac:dyDescent="0.3"/>
    <row r="613" ht="14.25" hidden="1" customHeight="1" x14ac:dyDescent="0.3"/>
    <row r="614" ht="14.25" hidden="1" customHeight="1" x14ac:dyDescent="0.3"/>
    <row r="615" ht="14.25" hidden="1" customHeight="1" x14ac:dyDescent="0.3"/>
    <row r="616" ht="14.25" hidden="1" customHeight="1" x14ac:dyDescent="0.3"/>
    <row r="617" ht="14.25" hidden="1" customHeight="1" x14ac:dyDescent="0.3"/>
    <row r="618" ht="14.25" hidden="1" customHeight="1" x14ac:dyDescent="0.3"/>
    <row r="619" ht="14.25" hidden="1" customHeight="1" x14ac:dyDescent="0.3"/>
    <row r="620" ht="14.25" hidden="1" customHeight="1" x14ac:dyDescent="0.3"/>
    <row r="621" ht="14.25" hidden="1" customHeight="1" x14ac:dyDescent="0.3"/>
    <row r="622" ht="14.25" hidden="1" customHeight="1" x14ac:dyDescent="0.3"/>
    <row r="623" ht="14.25" hidden="1" customHeight="1" x14ac:dyDescent="0.3"/>
    <row r="624" ht="14.25" hidden="1" customHeight="1" x14ac:dyDescent="0.3"/>
    <row r="625" ht="14.25" hidden="1" customHeight="1" x14ac:dyDescent="0.3"/>
    <row r="626" ht="14.25" hidden="1" customHeight="1" x14ac:dyDescent="0.3"/>
    <row r="627" ht="14.25" hidden="1" customHeight="1" x14ac:dyDescent="0.3"/>
    <row r="628" ht="14.25" hidden="1" customHeight="1" x14ac:dyDescent="0.3"/>
    <row r="629" ht="14.25" hidden="1" customHeight="1" x14ac:dyDescent="0.3"/>
    <row r="630" ht="14.25" hidden="1" customHeight="1" x14ac:dyDescent="0.3"/>
    <row r="631" ht="14.25" hidden="1" customHeight="1" x14ac:dyDescent="0.3"/>
    <row r="632" ht="14.25" hidden="1" customHeight="1" x14ac:dyDescent="0.3"/>
    <row r="633" ht="14.25" hidden="1" customHeight="1" x14ac:dyDescent="0.3"/>
    <row r="634" ht="14.25" hidden="1" customHeight="1" x14ac:dyDescent="0.3"/>
    <row r="635" ht="14.25" hidden="1" customHeight="1" x14ac:dyDescent="0.3"/>
    <row r="636" ht="14.25" hidden="1" customHeight="1" x14ac:dyDescent="0.3"/>
    <row r="637" ht="14.25" hidden="1" customHeight="1" x14ac:dyDescent="0.3"/>
    <row r="638" ht="14.25" hidden="1" customHeight="1" x14ac:dyDescent="0.3"/>
    <row r="639" ht="14.25" hidden="1" customHeight="1" x14ac:dyDescent="0.3"/>
    <row r="640" ht="14.25" hidden="1" customHeight="1" x14ac:dyDescent="0.3"/>
    <row r="641" ht="14.25" hidden="1" customHeight="1" x14ac:dyDescent="0.3"/>
    <row r="642" ht="14.25" hidden="1" customHeight="1" x14ac:dyDescent="0.3"/>
    <row r="643" ht="14.25" hidden="1" customHeight="1" x14ac:dyDescent="0.3"/>
    <row r="644" ht="14.25" hidden="1" customHeight="1" x14ac:dyDescent="0.3"/>
    <row r="645" ht="14.25" hidden="1" customHeight="1" x14ac:dyDescent="0.3"/>
    <row r="646" ht="14.25" hidden="1" customHeight="1" x14ac:dyDescent="0.3"/>
    <row r="647" ht="14.25" hidden="1" customHeight="1" x14ac:dyDescent="0.3"/>
    <row r="648" ht="14.25" hidden="1" customHeight="1" x14ac:dyDescent="0.3"/>
    <row r="649" ht="14.25" hidden="1" customHeight="1" x14ac:dyDescent="0.3"/>
    <row r="650" ht="14.25" hidden="1" customHeight="1" x14ac:dyDescent="0.3"/>
    <row r="651" ht="14.25" hidden="1" customHeight="1" x14ac:dyDescent="0.3"/>
    <row r="652" ht="14.25" hidden="1" customHeight="1" x14ac:dyDescent="0.3"/>
    <row r="653" ht="14.25" hidden="1" customHeight="1" x14ac:dyDescent="0.3"/>
    <row r="654" ht="14.25" hidden="1" customHeight="1" x14ac:dyDescent="0.3"/>
    <row r="655" ht="14.25" hidden="1" customHeight="1" x14ac:dyDescent="0.3"/>
    <row r="656" ht="14.25" hidden="1" customHeight="1" x14ac:dyDescent="0.3"/>
    <row r="657" ht="14.25" hidden="1" customHeight="1" x14ac:dyDescent="0.3"/>
    <row r="658" ht="14.25" hidden="1" customHeight="1" x14ac:dyDescent="0.3"/>
    <row r="659" ht="14.25" hidden="1" customHeight="1" x14ac:dyDescent="0.3"/>
    <row r="660" ht="14.25" hidden="1" customHeight="1" x14ac:dyDescent="0.3"/>
    <row r="661" ht="14.25" hidden="1" customHeight="1" x14ac:dyDescent="0.3"/>
    <row r="662" ht="14.25" hidden="1" customHeight="1" x14ac:dyDescent="0.3"/>
    <row r="663" ht="14.25" hidden="1" customHeight="1" x14ac:dyDescent="0.3"/>
    <row r="664" ht="14.25" hidden="1" customHeight="1" x14ac:dyDescent="0.3"/>
    <row r="665" ht="14.25" hidden="1" customHeight="1" x14ac:dyDescent="0.3"/>
    <row r="666" ht="14.25" hidden="1" customHeight="1" x14ac:dyDescent="0.3"/>
    <row r="667" ht="14.25" hidden="1" customHeight="1" x14ac:dyDescent="0.3"/>
    <row r="668" ht="14.25" hidden="1" customHeight="1" x14ac:dyDescent="0.3"/>
    <row r="669" ht="14.25" hidden="1" customHeight="1" x14ac:dyDescent="0.3"/>
    <row r="670" ht="14.25" hidden="1" customHeight="1" x14ac:dyDescent="0.3"/>
    <row r="671" ht="14.25" hidden="1" customHeight="1" x14ac:dyDescent="0.3"/>
    <row r="672" ht="14.25" hidden="1" customHeight="1" x14ac:dyDescent="0.3"/>
    <row r="673" ht="14.25" hidden="1" customHeight="1" x14ac:dyDescent="0.3"/>
    <row r="674" ht="14.25" hidden="1" customHeight="1" x14ac:dyDescent="0.3"/>
    <row r="675" ht="14.25" hidden="1" customHeight="1" x14ac:dyDescent="0.3"/>
    <row r="676" ht="14.25" hidden="1" customHeight="1" x14ac:dyDescent="0.3"/>
    <row r="677" ht="14.25" hidden="1" customHeight="1" x14ac:dyDescent="0.3"/>
    <row r="678" ht="14.25" hidden="1" customHeight="1" x14ac:dyDescent="0.3"/>
    <row r="679" ht="14.25" hidden="1" customHeight="1" x14ac:dyDescent="0.3"/>
    <row r="680" ht="14.25" hidden="1" customHeight="1" x14ac:dyDescent="0.3"/>
    <row r="681" ht="14.25" hidden="1" customHeight="1" x14ac:dyDescent="0.3"/>
    <row r="682" ht="14.25" hidden="1" customHeight="1" x14ac:dyDescent="0.3"/>
    <row r="683" ht="14.25" hidden="1" customHeight="1" x14ac:dyDescent="0.3"/>
    <row r="684" ht="14.25" hidden="1" customHeight="1" x14ac:dyDescent="0.3"/>
    <row r="685" ht="14.25" hidden="1" customHeight="1" x14ac:dyDescent="0.3"/>
    <row r="686" ht="14.25" hidden="1" customHeight="1" x14ac:dyDescent="0.3"/>
    <row r="687" ht="14.25" hidden="1" customHeight="1" x14ac:dyDescent="0.3"/>
    <row r="688" ht="14.25" hidden="1" customHeight="1" x14ac:dyDescent="0.3"/>
    <row r="689" ht="14.25" hidden="1" customHeight="1" x14ac:dyDescent="0.3"/>
    <row r="690" ht="14.25" hidden="1" customHeight="1" x14ac:dyDescent="0.3"/>
    <row r="691" ht="14.25" hidden="1" customHeight="1" x14ac:dyDescent="0.3"/>
    <row r="692" ht="14.25" hidden="1" customHeight="1" x14ac:dyDescent="0.3"/>
    <row r="693" ht="14.25" hidden="1" customHeight="1" x14ac:dyDescent="0.3"/>
    <row r="694" ht="14.25" hidden="1" customHeight="1" x14ac:dyDescent="0.3"/>
    <row r="695" ht="14.25" hidden="1" customHeight="1" x14ac:dyDescent="0.3"/>
    <row r="696" ht="14.25" hidden="1" customHeight="1" x14ac:dyDescent="0.3"/>
    <row r="697" ht="14.25" hidden="1" customHeight="1" x14ac:dyDescent="0.3"/>
    <row r="698" ht="14.25" hidden="1" customHeight="1" x14ac:dyDescent="0.3"/>
    <row r="699" ht="14.25" hidden="1" customHeight="1" x14ac:dyDescent="0.3"/>
    <row r="700" ht="14.25" hidden="1" customHeight="1" x14ac:dyDescent="0.3"/>
    <row r="701" ht="14.25" hidden="1" customHeight="1" x14ac:dyDescent="0.3"/>
    <row r="702" ht="14.25" hidden="1" customHeight="1" x14ac:dyDescent="0.3"/>
    <row r="703" ht="14.25" hidden="1" customHeight="1" x14ac:dyDescent="0.3"/>
    <row r="704" ht="14.25" hidden="1" customHeight="1" x14ac:dyDescent="0.3"/>
    <row r="705" ht="14.25" hidden="1" customHeight="1" x14ac:dyDescent="0.3"/>
    <row r="706" ht="14.25" hidden="1" customHeight="1" x14ac:dyDescent="0.3"/>
    <row r="707" ht="14.25" hidden="1" customHeight="1" x14ac:dyDescent="0.3"/>
    <row r="708" ht="14.25" hidden="1" customHeight="1" x14ac:dyDescent="0.3"/>
    <row r="709" ht="14.25" hidden="1" customHeight="1" x14ac:dyDescent="0.3"/>
    <row r="710" ht="14.25" hidden="1" customHeight="1" x14ac:dyDescent="0.3"/>
    <row r="711" ht="14.25" hidden="1" customHeight="1" x14ac:dyDescent="0.3"/>
    <row r="712" ht="14.25" hidden="1" customHeight="1" x14ac:dyDescent="0.3"/>
    <row r="713" ht="14.25" hidden="1" customHeight="1" x14ac:dyDescent="0.3"/>
    <row r="714" ht="14.25" hidden="1" customHeight="1" x14ac:dyDescent="0.3"/>
    <row r="715" ht="14.25" hidden="1" customHeight="1" x14ac:dyDescent="0.3"/>
    <row r="716" ht="14.25" hidden="1" customHeight="1" x14ac:dyDescent="0.3"/>
    <row r="717" ht="14.25" hidden="1" customHeight="1" x14ac:dyDescent="0.3"/>
    <row r="718" ht="14.25" hidden="1" customHeight="1" x14ac:dyDescent="0.3"/>
    <row r="719" ht="14.25" hidden="1" customHeight="1" x14ac:dyDescent="0.3"/>
    <row r="720" ht="14.25" hidden="1" customHeight="1" x14ac:dyDescent="0.3"/>
    <row r="721" ht="14.25" hidden="1" customHeight="1" x14ac:dyDescent="0.3"/>
    <row r="722" ht="14.25" hidden="1" customHeight="1" x14ac:dyDescent="0.3"/>
    <row r="723" ht="14.25" hidden="1" customHeight="1" x14ac:dyDescent="0.3"/>
    <row r="724" ht="14.25" hidden="1" customHeight="1" x14ac:dyDescent="0.3"/>
    <row r="725" ht="14.25" hidden="1" customHeight="1" x14ac:dyDescent="0.3"/>
    <row r="726" ht="14.25" hidden="1" customHeight="1" x14ac:dyDescent="0.3"/>
    <row r="727" ht="14.25" hidden="1" customHeight="1" x14ac:dyDescent="0.3"/>
    <row r="728" ht="14.25" hidden="1" customHeight="1" x14ac:dyDescent="0.3"/>
    <row r="729" ht="14.25" hidden="1" customHeight="1" x14ac:dyDescent="0.3"/>
    <row r="730" ht="14.25" hidden="1" customHeight="1" x14ac:dyDescent="0.3"/>
    <row r="731" ht="14.25" hidden="1" customHeight="1" x14ac:dyDescent="0.3"/>
    <row r="732" ht="14.25" hidden="1" customHeight="1" x14ac:dyDescent="0.3"/>
    <row r="733" ht="14.25" hidden="1" customHeight="1" x14ac:dyDescent="0.3"/>
    <row r="734" ht="14.25" hidden="1" customHeight="1" x14ac:dyDescent="0.3"/>
    <row r="735" ht="14.25" hidden="1" customHeight="1" x14ac:dyDescent="0.3"/>
    <row r="736" ht="14.25" hidden="1" customHeight="1" x14ac:dyDescent="0.3"/>
    <row r="737" ht="14.25" hidden="1" customHeight="1" x14ac:dyDescent="0.3"/>
    <row r="738" ht="14.25" hidden="1" customHeight="1" x14ac:dyDescent="0.3"/>
    <row r="739" ht="14.25" hidden="1" customHeight="1" x14ac:dyDescent="0.3"/>
    <row r="740" ht="14.25" hidden="1" customHeight="1" x14ac:dyDescent="0.3"/>
    <row r="741" ht="14.25" hidden="1" customHeight="1" x14ac:dyDescent="0.3"/>
    <row r="742" ht="14.25" hidden="1" customHeight="1" x14ac:dyDescent="0.3"/>
    <row r="743" ht="14.25" hidden="1" customHeight="1" x14ac:dyDescent="0.3"/>
    <row r="744" ht="14.25" hidden="1" customHeight="1" x14ac:dyDescent="0.3"/>
    <row r="745" ht="14.25" hidden="1" customHeight="1" x14ac:dyDescent="0.3"/>
    <row r="746" ht="14.25" hidden="1" customHeight="1" x14ac:dyDescent="0.3"/>
    <row r="747" ht="14.25" hidden="1" customHeight="1" x14ac:dyDescent="0.3"/>
    <row r="748" ht="14.25" hidden="1" customHeight="1" x14ac:dyDescent="0.3"/>
    <row r="749" ht="14.25" hidden="1" customHeight="1" x14ac:dyDescent="0.3"/>
    <row r="750" ht="14.25" hidden="1" customHeight="1" x14ac:dyDescent="0.3"/>
    <row r="751" ht="14.25" hidden="1" customHeight="1" x14ac:dyDescent="0.3"/>
    <row r="752" ht="14.25" hidden="1" customHeight="1" x14ac:dyDescent="0.3"/>
    <row r="753" ht="14.25" hidden="1" customHeight="1" x14ac:dyDescent="0.3"/>
    <row r="754" ht="14.25" hidden="1" customHeight="1" x14ac:dyDescent="0.3"/>
    <row r="755" ht="14.25" hidden="1" customHeight="1" x14ac:dyDescent="0.3"/>
    <row r="756" ht="14.25" hidden="1" customHeight="1" x14ac:dyDescent="0.3"/>
    <row r="757" ht="14.25" hidden="1" customHeight="1" x14ac:dyDescent="0.3"/>
    <row r="758" ht="14.25" hidden="1" customHeight="1" x14ac:dyDescent="0.3"/>
    <row r="759" ht="14.25" hidden="1" customHeight="1" x14ac:dyDescent="0.3"/>
    <row r="760" ht="14.25" hidden="1" customHeight="1" x14ac:dyDescent="0.3"/>
    <row r="761" ht="14.25" hidden="1" customHeight="1" x14ac:dyDescent="0.3"/>
    <row r="762" ht="14.25" hidden="1" customHeight="1" x14ac:dyDescent="0.3"/>
    <row r="763" ht="14.25" hidden="1" customHeight="1" x14ac:dyDescent="0.3"/>
    <row r="764" ht="14.25" hidden="1" customHeight="1" x14ac:dyDescent="0.3"/>
    <row r="765" ht="14.25" hidden="1" customHeight="1" x14ac:dyDescent="0.3"/>
    <row r="766" ht="14.25" hidden="1" customHeight="1" x14ac:dyDescent="0.3"/>
    <row r="767" ht="14.25" hidden="1" customHeight="1" x14ac:dyDescent="0.3"/>
    <row r="768" ht="14.25" hidden="1" customHeight="1" x14ac:dyDescent="0.3"/>
    <row r="769" ht="14.25" hidden="1" customHeight="1" x14ac:dyDescent="0.3"/>
    <row r="770" ht="14.25" hidden="1" customHeight="1" x14ac:dyDescent="0.3"/>
    <row r="771" ht="14.25" hidden="1" customHeight="1" x14ac:dyDescent="0.3"/>
    <row r="772" ht="14.25" hidden="1" customHeight="1" x14ac:dyDescent="0.3"/>
    <row r="773" ht="14.25" hidden="1" customHeight="1" x14ac:dyDescent="0.3"/>
    <row r="774" ht="14.25" hidden="1" customHeight="1" x14ac:dyDescent="0.3"/>
    <row r="775" ht="14.25" hidden="1" customHeight="1" x14ac:dyDescent="0.3"/>
    <row r="776" ht="14.25" hidden="1" customHeight="1" x14ac:dyDescent="0.3"/>
    <row r="777" ht="14.25" hidden="1" customHeight="1" x14ac:dyDescent="0.3"/>
    <row r="778" ht="14.25" hidden="1" customHeight="1" x14ac:dyDescent="0.3"/>
    <row r="779" ht="14.25" hidden="1" customHeight="1" x14ac:dyDescent="0.3"/>
    <row r="780" ht="14.25" hidden="1" customHeight="1" x14ac:dyDescent="0.3"/>
    <row r="781" ht="14.25" hidden="1" customHeight="1" x14ac:dyDescent="0.3"/>
    <row r="782" ht="14.25" hidden="1" customHeight="1" x14ac:dyDescent="0.3"/>
    <row r="783" ht="14.25" hidden="1" customHeight="1" x14ac:dyDescent="0.3"/>
    <row r="784" ht="14.25" hidden="1" customHeight="1" x14ac:dyDescent="0.3"/>
    <row r="785" ht="14.25" hidden="1" customHeight="1" x14ac:dyDescent="0.3"/>
    <row r="786" ht="14.25" hidden="1" customHeight="1" x14ac:dyDescent="0.3"/>
    <row r="787" ht="14.25" hidden="1" customHeight="1" x14ac:dyDescent="0.3"/>
    <row r="788" ht="14.25" hidden="1" customHeight="1" x14ac:dyDescent="0.3"/>
    <row r="789" ht="14.25" hidden="1" customHeight="1" x14ac:dyDescent="0.3"/>
    <row r="790" ht="14.25" hidden="1" customHeight="1" x14ac:dyDescent="0.3"/>
    <row r="791" ht="14.25" hidden="1" customHeight="1" x14ac:dyDescent="0.3"/>
    <row r="792" ht="14.25" hidden="1" customHeight="1" x14ac:dyDescent="0.3"/>
    <row r="793" ht="14.25" hidden="1" customHeight="1" x14ac:dyDescent="0.3"/>
    <row r="794" ht="14.25" hidden="1" customHeight="1" x14ac:dyDescent="0.3"/>
    <row r="795" ht="14.25" hidden="1" customHeight="1" x14ac:dyDescent="0.3"/>
    <row r="796" ht="14.25" hidden="1" customHeight="1" x14ac:dyDescent="0.3"/>
    <row r="797" ht="14.25" hidden="1" customHeight="1" x14ac:dyDescent="0.3"/>
    <row r="798" ht="14.25" hidden="1" customHeight="1" x14ac:dyDescent="0.3"/>
    <row r="799" ht="14.25" hidden="1" customHeight="1" x14ac:dyDescent="0.3"/>
    <row r="800" ht="14.25" hidden="1" customHeight="1" x14ac:dyDescent="0.3"/>
    <row r="801" ht="14.25" hidden="1" customHeight="1" x14ac:dyDescent="0.3"/>
    <row r="802" ht="14.25" hidden="1" customHeight="1" x14ac:dyDescent="0.3"/>
    <row r="803" ht="14.25" hidden="1" customHeight="1" x14ac:dyDescent="0.3"/>
    <row r="804" ht="14.25" hidden="1" customHeight="1" x14ac:dyDescent="0.3"/>
    <row r="805" ht="14.25" hidden="1" customHeight="1" x14ac:dyDescent="0.3"/>
    <row r="806" ht="14.25" hidden="1" customHeight="1" x14ac:dyDescent="0.3"/>
    <row r="807" ht="14.25" hidden="1" customHeight="1" x14ac:dyDescent="0.3"/>
    <row r="808" ht="14.25" hidden="1" customHeight="1" x14ac:dyDescent="0.3"/>
    <row r="809" ht="14.25" hidden="1" customHeight="1" x14ac:dyDescent="0.3"/>
    <row r="810" ht="14.25" hidden="1" customHeight="1" x14ac:dyDescent="0.3"/>
    <row r="811" ht="14.25" hidden="1" customHeight="1" x14ac:dyDescent="0.3"/>
    <row r="812" ht="14.25" hidden="1" customHeight="1" x14ac:dyDescent="0.3"/>
    <row r="813" ht="14.25" hidden="1" customHeight="1" x14ac:dyDescent="0.3"/>
    <row r="814" ht="14.25" hidden="1" customHeight="1" x14ac:dyDescent="0.3"/>
    <row r="815" ht="14.25" hidden="1" customHeight="1" x14ac:dyDescent="0.3"/>
    <row r="816" ht="14.25" hidden="1" customHeight="1" x14ac:dyDescent="0.3"/>
    <row r="817" ht="14.25" hidden="1" customHeight="1" x14ac:dyDescent="0.3"/>
    <row r="818" ht="14.25" hidden="1" customHeight="1" x14ac:dyDescent="0.3"/>
    <row r="819" ht="14.25" hidden="1" customHeight="1" x14ac:dyDescent="0.3"/>
    <row r="820" ht="14.25" hidden="1" customHeight="1" x14ac:dyDescent="0.3"/>
    <row r="821" ht="14.25" hidden="1" customHeight="1" x14ac:dyDescent="0.3"/>
    <row r="822" ht="14.25" hidden="1" customHeight="1" x14ac:dyDescent="0.3"/>
    <row r="823" ht="14.25" hidden="1" customHeight="1" x14ac:dyDescent="0.3"/>
    <row r="824" ht="14.25" hidden="1" customHeight="1" x14ac:dyDescent="0.3"/>
    <row r="825" ht="14.25" hidden="1" customHeight="1" x14ac:dyDescent="0.3"/>
    <row r="826" ht="14.25" hidden="1" customHeight="1" x14ac:dyDescent="0.3"/>
    <row r="827" ht="14.25" hidden="1" customHeight="1" x14ac:dyDescent="0.3"/>
    <row r="828" ht="14.25" hidden="1" customHeight="1" x14ac:dyDescent="0.3"/>
    <row r="829" ht="14.25" hidden="1" customHeight="1" x14ac:dyDescent="0.3"/>
    <row r="830" ht="14.25" hidden="1" customHeight="1" x14ac:dyDescent="0.3"/>
    <row r="831" ht="14.25" hidden="1" customHeight="1" x14ac:dyDescent="0.3"/>
    <row r="832" ht="14.25" hidden="1" customHeight="1" x14ac:dyDescent="0.3"/>
    <row r="833" ht="14.25" hidden="1" customHeight="1" x14ac:dyDescent="0.3"/>
    <row r="834" ht="14.25" hidden="1" customHeight="1" x14ac:dyDescent="0.3"/>
    <row r="835" ht="14.25" hidden="1" customHeight="1" x14ac:dyDescent="0.3"/>
    <row r="836" ht="14.25" hidden="1" customHeight="1" x14ac:dyDescent="0.3"/>
    <row r="837" ht="14.25" hidden="1" customHeight="1" x14ac:dyDescent="0.3"/>
    <row r="838" ht="14.25" hidden="1" customHeight="1" x14ac:dyDescent="0.3"/>
    <row r="839" ht="14.25" hidden="1" customHeight="1" x14ac:dyDescent="0.3"/>
    <row r="840" ht="14.25" hidden="1" customHeight="1" x14ac:dyDescent="0.3"/>
    <row r="841" ht="14.25" hidden="1" customHeight="1" x14ac:dyDescent="0.3"/>
    <row r="842" ht="14.25" hidden="1" customHeight="1" x14ac:dyDescent="0.3"/>
    <row r="843" ht="14.25" hidden="1" customHeight="1" x14ac:dyDescent="0.3"/>
    <row r="844" ht="14.25" hidden="1" customHeight="1" x14ac:dyDescent="0.3"/>
    <row r="845" ht="14.25" hidden="1" customHeight="1" x14ac:dyDescent="0.3"/>
    <row r="846" ht="14.25" hidden="1" customHeight="1" x14ac:dyDescent="0.3"/>
    <row r="847" ht="14.25" hidden="1" customHeight="1" x14ac:dyDescent="0.3"/>
    <row r="848" ht="14.25" hidden="1" customHeight="1" x14ac:dyDescent="0.3"/>
    <row r="849" ht="14.25" hidden="1" customHeight="1" x14ac:dyDescent="0.3"/>
    <row r="850" ht="14.25" hidden="1" customHeight="1" x14ac:dyDescent="0.3"/>
    <row r="851" ht="14.25" hidden="1" customHeight="1" x14ac:dyDescent="0.3"/>
    <row r="852" ht="14.25" hidden="1" customHeight="1" x14ac:dyDescent="0.3"/>
    <row r="853" ht="14.25" hidden="1" customHeight="1" x14ac:dyDescent="0.3"/>
    <row r="854" ht="14.25" hidden="1" customHeight="1" x14ac:dyDescent="0.3"/>
    <row r="855" ht="14.25" hidden="1" customHeight="1" x14ac:dyDescent="0.3"/>
    <row r="856" ht="14.25" hidden="1" customHeight="1" x14ac:dyDescent="0.3"/>
    <row r="857" ht="14.25" hidden="1" customHeight="1" x14ac:dyDescent="0.3"/>
    <row r="858" ht="14.25" hidden="1" customHeight="1" x14ac:dyDescent="0.3"/>
    <row r="859" ht="14.25" hidden="1" customHeight="1" x14ac:dyDescent="0.3"/>
    <row r="860" ht="14.25" hidden="1" customHeight="1" x14ac:dyDescent="0.3"/>
    <row r="861" ht="14.25" hidden="1" customHeight="1" x14ac:dyDescent="0.3"/>
    <row r="862" ht="14.25" hidden="1" customHeight="1" x14ac:dyDescent="0.3"/>
    <row r="863" ht="14.25" hidden="1" customHeight="1" x14ac:dyDescent="0.3"/>
    <row r="864" ht="14.25" hidden="1" customHeight="1" x14ac:dyDescent="0.3"/>
    <row r="865" ht="14.25" hidden="1" customHeight="1" x14ac:dyDescent="0.3"/>
    <row r="866" ht="14.25" hidden="1" customHeight="1" x14ac:dyDescent="0.3"/>
    <row r="867" ht="14.25" hidden="1" customHeight="1" x14ac:dyDescent="0.3"/>
    <row r="868" ht="14.25" hidden="1" customHeight="1" x14ac:dyDescent="0.3"/>
    <row r="869" ht="14.25" hidden="1" customHeight="1" x14ac:dyDescent="0.3"/>
    <row r="870" ht="14.25" hidden="1" customHeight="1" x14ac:dyDescent="0.3"/>
    <row r="871" ht="14.25" hidden="1" customHeight="1" x14ac:dyDescent="0.3"/>
    <row r="872" ht="14.25" hidden="1" customHeight="1" x14ac:dyDescent="0.3"/>
    <row r="873" ht="14.25" hidden="1" customHeight="1" x14ac:dyDescent="0.3"/>
    <row r="874" ht="14.25" hidden="1" customHeight="1" x14ac:dyDescent="0.3"/>
    <row r="875" ht="14.25" hidden="1" customHeight="1" x14ac:dyDescent="0.3"/>
    <row r="876" ht="14.25" hidden="1" customHeight="1" x14ac:dyDescent="0.3"/>
    <row r="877" ht="14.25" hidden="1" customHeight="1" x14ac:dyDescent="0.3"/>
    <row r="878" ht="14.25" hidden="1" customHeight="1" x14ac:dyDescent="0.3"/>
    <row r="879" ht="14.25" hidden="1" customHeight="1" x14ac:dyDescent="0.3"/>
    <row r="880" ht="14.25" hidden="1" customHeight="1" x14ac:dyDescent="0.3"/>
    <row r="881" ht="14.25" hidden="1" customHeight="1" x14ac:dyDescent="0.3"/>
    <row r="882" ht="14.25" hidden="1" customHeight="1" x14ac:dyDescent="0.3"/>
    <row r="883" ht="14.25" hidden="1" customHeight="1" x14ac:dyDescent="0.3"/>
    <row r="884" ht="14.25" hidden="1" customHeight="1" x14ac:dyDescent="0.3"/>
    <row r="885" ht="14.25" hidden="1" customHeight="1" x14ac:dyDescent="0.3"/>
    <row r="886" ht="14.25" hidden="1" customHeight="1" x14ac:dyDescent="0.3"/>
    <row r="887" ht="14.25" hidden="1" customHeight="1" x14ac:dyDescent="0.3"/>
    <row r="888" ht="14.25" hidden="1" customHeight="1" x14ac:dyDescent="0.3"/>
    <row r="889" ht="14.25" hidden="1" customHeight="1" x14ac:dyDescent="0.3"/>
    <row r="890" ht="14.25" hidden="1" customHeight="1" x14ac:dyDescent="0.3"/>
    <row r="891" ht="14.25" hidden="1" customHeight="1" x14ac:dyDescent="0.3"/>
    <row r="892" ht="14.25" hidden="1" customHeight="1" x14ac:dyDescent="0.3"/>
    <row r="893" ht="14.25" hidden="1" customHeight="1" x14ac:dyDescent="0.3"/>
    <row r="894" ht="14.25" hidden="1" customHeight="1" x14ac:dyDescent="0.3"/>
    <row r="895" ht="14.25" hidden="1" customHeight="1" x14ac:dyDescent="0.3"/>
    <row r="896" ht="14.25" hidden="1" customHeight="1" x14ac:dyDescent="0.3"/>
    <row r="897" ht="14.25" hidden="1" customHeight="1" x14ac:dyDescent="0.3"/>
    <row r="898" ht="14.25" hidden="1" customHeight="1" x14ac:dyDescent="0.3"/>
    <row r="899" ht="14.25" hidden="1" customHeight="1" x14ac:dyDescent="0.3"/>
    <row r="900" ht="14.25" hidden="1" customHeight="1" x14ac:dyDescent="0.3"/>
    <row r="901" ht="14.25" hidden="1" customHeight="1" x14ac:dyDescent="0.3"/>
    <row r="902" ht="14.25" hidden="1" customHeight="1" x14ac:dyDescent="0.3"/>
    <row r="903" ht="14.25" hidden="1" customHeight="1" x14ac:dyDescent="0.3"/>
    <row r="904" ht="14.25" hidden="1" customHeight="1" x14ac:dyDescent="0.3"/>
    <row r="905" ht="14.25" hidden="1" customHeight="1" x14ac:dyDescent="0.3"/>
    <row r="906" ht="14.25" hidden="1" customHeight="1" x14ac:dyDescent="0.3"/>
    <row r="907" ht="14.25" hidden="1" customHeight="1" x14ac:dyDescent="0.3"/>
    <row r="908" ht="14.25" hidden="1" customHeight="1" x14ac:dyDescent="0.3"/>
    <row r="909" ht="14.25" hidden="1" customHeight="1" x14ac:dyDescent="0.3"/>
    <row r="910" ht="14.25" hidden="1" customHeight="1" x14ac:dyDescent="0.3"/>
    <row r="911" ht="14.25" hidden="1" customHeight="1" x14ac:dyDescent="0.3"/>
    <row r="912" ht="14.25" hidden="1" customHeight="1" x14ac:dyDescent="0.3"/>
    <row r="913" ht="14.25" hidden="1" customHeight="1" x14ac:dyDescent="0.3"/>
    <row r="914" ht="14.25" hidden="1" customHeight="1" x14ac:dyDescent="0.3"/>
    <row r="915" ht="14.25" hidden="1" customHeight="1" x14ac:dyDescent="0.3"/>
    <row r="916" ht="14.25" hidden="1" customHeight="1" x14ac:dyDescent="0.3"/>
    <row r="917" ht="14.25" hidden="1" customHeight="1" x14ac:dyDescent="0.3"/>
    <row r="918" ht="14.25" hidden="1" customHeight="1" x14ac:dyDescent="0.3"/>
    <row r="919" ht="14.25" hidden="1" customHeight="1" x14ac:dyDescent="0.3"/>
    <row r="920" ht="14.25" hidden="1" customHeight="1" x14ac:dyDescent="0.3"/>
    <row r="921" ht="14.25" hidden="1" customHeight="1" x14ac:dyDescent="0.3"/>
    <row r="922" ht="14.25" hidden="1" customHeight="1" x14ac:dyDescent="0.3"/>
    <row r="923" ht="14.25" hidden="1" customHeight="1" x14ac:dyDescent="0.3"/>
    <row r="924" ht="14.25" hidden="1" customHeight="1" x14ac:dyDescent="0.3"/>
    <row r="925" ht="14.25" hidden="1" customHeight="1" x14ac:dyDescent="0.3"/>
    <row r="926" ht="14.25" hidden="1" customHeight="1" x14ac:dyDescent="0.3"/>
    <row r="927" ht="14.25" hidden="1" customHeight="1" x14ac:dyDescent="0.3"/>
    <row r="928" ht="14.25" hidden="1" customHeight="1" x14ac:dyDescent="0.3"/>
    <row r="929" ht="14.25" hidden="1" customHeight="1" x14ac:dyDescent="0.3"/>
    <row r="930" ht="14.25" hidden="1" customHeight="1" x14ac:dyDescent="0.3"/>
    <row r="931" ht="14.25" hidden="1" customHeight="1" x14ac:dyDescent="0.3"/>
    <row r="932" ht="14.25" hidden="1" customHeight="1" x14ac:dyDescent="0.3"/>
    <row r="933" ht="14.25" hidden="1" customHeight="1" x14ac:dyDescent="0.3"/>
    <row r="934" ht="14.25" hidden="1" customHeight="1" x14ac:dyDescent="0.3"/>
    <row r="935" ht="14.25" hidden="1" customHeight="1" x14ac:dyDescent="0.3"/>
    <row r="936" ht="14.25" hidden="1" customHeight="1" x14ac:dyDescent="0.3"/>
    <row r="937" ht="14.25" hidden="1" customHeight="1" x14ac:dyDescent="0.3"/>
    <row r="938" ht="14.25" hidden="1" customHeight="1" x14ac:dyDescent="0.3"/>
    <row r="939" ht="14.25" hidden="1" customHeight="1" x14ac:dyDescent="0.3"/>
    <row r="940" ht="14.25" hidden="1" customHeight="1" x14ac:dyDescent="0.3"/>
    <row r="941" ht="14.25" hidden="1" customHeight="1" x14ac:dyDescent="0.3"/>
    <row r="942" ht="14.25" hidden="1" customHeight="1" x14ac:dyDescent="0.3"/>
    <row r="943" ht="14.25" hidden="1" customHeight="1" x14ac:dyDescent="0.3"/>
    <row r="944" ht="14.25" hidden="1" customHeight="1" x14ac:dyDescent="0.3"/>
    <row r="945" ht="14.25" hidden="1" customHeight="1" x14ac:dyDescent="0.3"/>
    <row r="946" ht="14.25" hidden="1" customHeight="1" x14ac:dyDescent="0.3"/>
    <row r="947" ht="14.25" hidden="1" customHeight="1" x14ac:dyDescent="0.3"/>
    <row r="948" ht="14.25" hidden="1" customHeight="1" x14ac:dyDescent="0.3"/>
    <row r="949" ht="14.25" hidden="1" customHeight="1" x14ac:dyDescent="0.3"/>
    <row r="950" ht="14.25" hidden="1" customHeight="1" x14ac:dyDescent="0.3"/>
    <row r="951" ht="14.25" hidden="1" customHeight="1" x14ac:dyDescent="0.3"/>
    <row r="952" ht="14.25" hidden="1" customHeight="1" x14ac:dyDescent="0.3"/>
    <row r="953" ht="14.25" hidden="1" customHeight="1" x14ac:dyDescent="0.3"/>
    <row r="954" ht="14.25" hidden="1" customHeight="1" x14ac:dyDescent="0.3"/>
    <row r="955" ht="14.25" hidden="1" customHeight="1" x14ac:dyDescent="0.3"/>
    <row r="956" ht="14.25" hidden="1" customHeight="1" x14ac:dyDescent="0.3"/>
    <row r="957" ht="14.25" hidden="1" customHeight="1" x14ac:dyDescent="0.3"/>
    <row r="958" ht="14.25" hidden="1" customHeight="1" x14ac:dyDescent="0.3"/>
    <row r="959" ht="14.25" hidden="1" customHeight="1" x14ac:dyDescent="0.3"/>
    <row r="960" ht="14.25" hidden="1" customHeight="1" x14ac:dyDescent="0.3"/>
    <row r="961" ht="14.25" hidden="1" customHeight="1" x14ac:dyDescent="0.3"/>
    <row r="962" ht="14.25" hidden="1" customHeight="1" x14ac:dyDescent="0.3"/>
    <row r="963" ht="14.25" hidden="1" customHeight="1" x14ac:dyDescent="0.3"/>
    <row r="964" ht="14.25" hidden="1" customHeight="1" x14ac:dyDescent="0.3"/>
    <row r="965" ht="14.25" hidden="1" customHeight="1" x14ac:dyDescent="0.3"/>
    <row r="966" ht="14.25" hidden="1" customHeight="1" x14ac:dyDescent="0.3"/>
    <row r="967" ht="14.25" hidden="1" customHeight="1" x14ac:dyDescent="0.3"/>
    <row r="968" ht="14.25" hidden="1" customHeight="1" x14ac:dyDescent="0.3"/>
    <row r="969" ht="14.25" hidden="1" customHeight="1" x14ac:dyDescent="0.3"/>
    <row r="970" ht="14.25" hidden="1" customHeight="1" x14ac:dyDescent="0.3"/>
    <row r="971" ht="14.25" hidden="1" customHeight="1" x14ac:dyDescent="0.3"/>
    <row r="972" ht="14.25" hidden="1" customHeight="1" x14ac:dyDescent="0.3"/>
    <row r="973" ht="14.25" hidden="1" customHeight="1" x14ac:dyDescent="0.3"/>
    <row r="974" ht="14.25" hidden="1" customHeight="1" x14ac:dyDescent="0.3"/>
    <row r="975" ht="14.25" hidden="1" customHeight="1" x14ac:dyDescent="0.3"/>
    <row r="976" ht="14.25" hidden="1" customHeight="1" x14ac:dyDescent="0.3"/>
    <row r="977" ht="14.25" hidden="1" customHeight="1" x14ac:dyDescent="0.3"/>
    <row r="978" ht="14.25" hidden="1" customHeight="1" x14ac:dyDescent="0.3"/>
    <row r="979" ht="14.25" hidden="1" customHeight="1" x14ac:dyDescent="0.3"/>
    <row r="980" ht="14.25" hidden="1" customHeight="1" x14ac:dyDescent="0.3"/>
    <row r="981" ht="14.25" hidden="1" customHeight="1" x14ac:dyDescent="0.3"/>
    <row r="982" ht="14.25" hidden="1" customHeight="1" x14ac:dyDescent="0.3"/>
    <row r="983" ht="14.25" hidden="1" customHeight="1" x14ac:dyDescent="0.3"/>
    <row r="984" ht="14.25" hidden="1" customHeight="1" x14ac:dyDescent="0.3"/>
    <row r="985" ht="14.25" hidden="1" customHeight="1" x14ac:dyDescent="0.3"/>
    <row r="986" ht="14.25" hidden="1" customHeight="1" x14ac:dyDescent="0.3"/>
    <row r="987" ht="14.25" hidden="1" customHeight="1" x14ac:dyDescent="0.3"/>
    <row r="988" ht="14.25" hidden="1" customHeight="1" x14ac:dyDescent="0.3"/>
    <row r="989" ht="14.25" hidden="1" customHeight="1" x14ac:dyDescent="0.3"/>
    <row r="990" ht="14.25" hidden="1" customHeight="1" x14ac:dyDescent="0.3"/>
    <row r="991" ht="14.25" hidden="1" customHeight="1" x14ac:dyDescent="0.3"/>
    <row r="992" ht="14.25" hidden="1" customHeight="1" x14ac:dyDescent="0.3"/>
    <row r="993" ht="14.25" hidden="1" customHeight="1" x14ac:dyDescent="0.3"/>
    <row r="994" ht="14.25" hidden="1" customHeight="1" x14ac:dyDescent="0.3"/>
    <row r="995" ht="14.25" hidden="1" customHeight="1" x14ac:dyDescent="0.3"/>
    <row r="996" ht="14.25" hidden="1" customHeight="1" x14ac:dyDescent="0.3"/>
    <row r="997" ht="14.25" hidden="1" customHeight="1" x14ac:dyDescent="0.3"/>
    <row r="998" ht="14.25" hidden="1" customHeight="1" x14ac:dyDescent="0.3"/>
    <row r="999" ht="14.25" hidden="1" customHeight="1" x14ac:dyDescent="0.3"/>
    <row r="1000" ht="14.25" hidden="1" customHeight="1" x14ac:dyDescent="0.3"/>
    <row r="1001" ht="14.25" hidden="1" customHeight="1" x14ac:dyDescent="0.3"/>
    <row r="1002" ht="14.25" hidden="1" customHeight="1" x14ac:dyDescent="0.3"/>
    <row r="1003" ht="14.25" hidden="1" customHeight="1" x14ac:dyDescent="0.3"/>
    <row r="1004" ht="14.25" hidden="1" customHeight="1" x14ac:dyDescent="0.3"/>
    <row r="1005" ht="14.25" hidden="1" customHeight="1" x14ac:dyDescent="0.3"/>
    <row r="1006" ht="14.25" hidden="1" customHeight="1" x14ac:dyDescent="0.3"/>
    <row r="1007" ht="14.25" hidden="1" customHeight="1" x14ac:dyDescent="0.3"/>
    <row r="1008" ht="14.25" hidden="1" customHeight="1" x14ac:dyDescent="0.3"/>
    <row r="1009" ht="14.25" hidden="1" customHeight="1" x14ac:dyDescent="0.3"/>
    <row r="1010" ht="14.25" hidden="1" customHeight="1" x14ac:dyDescent="0.3"/>
    <row r="1011" ht="14.25" hidden="1" customHeight="1" x14ac:dyDescent="0.3"/>
    <row r="1012" ht="14.25" hidden="1" customHeight="1" x14ac:dyDescent="0.3"/>
    <row r="1013" ht="14.25" hidden="1" customHeight="1" x14ac:dyDescent="0.3"/>
    <row r="1014" ht="14.25" hidden="1" customHeight="1" x14ac:dyDescent="0.3"/>
    <row r="1015" ht="14.25" hidden="1" customHeight="1" x14ac:dyDescent="0.3"/>
    <row r="1016" ht="14.25" hidden="1" customHeight="1" x14ac:dyDescent="0.3"/>
    <row r="1017" ht="14.25" hidden="1" customHeight="1" x14ac:dyDescent="0.3"/>
    <row r="1018" ht="14.25" hidden="1" customHeight="1" x14ac:dyDescent="0.3"/>
    <row r="1019" ht="14.25" hidden="1" customHeight="1" x14ac:dyDescent="0.3"/>
    <row r="1020" ht="14.25" hidden="1" customHeight="1" x14ac:dyDescent="0.3"/>
    <row r="1021" ht="14.25" hidden="1" customHeight="1" x14ac:dyDescent="0.3"/>
    <row r="1022" ht="14.25" hidden="1" customHeight="1" x14ac:dyDescent="0.3"/>
    <row r="1023" ht="14.25" hidden="1" customHeight="1" x14ac:dyDescent="0.3"/>
    <row r="1024" ht="14.25" hidden="1" customHeight="1" x14ac:dyDescent="0.3"/>
    <row r="1025" ht="14.25" hidden="1" customHeight="1" x14ac:dyDescent="0.3"/>
    <row r="1026" ht="14.25" hidden="1" customHeight="1" x14ac:dyDescent="0.3"/>
    <row r="1027" ht="14.25" hidden="1" customHeight="1" x14ac:dyDescent="0.3"/>
    <row r="1028" ht="14.25" hidden="1" customHeight="1" x14ac:dyDescent="0.3"/>
    <row r="1029" ht="14.25" hidden="1" customHeight="1" x14ac:dyDescent="0.3"/>
    <row r="1030" ht="14.25" hidden="1" customHeight="1" x14ac:dyDescent="0.3"/>
    <row r="1031" ht="14.25" hidden="1" customHeight="1" x14ac:dyDescent="0.3"/>
    <row r="1032" ht="14.25" hidden="1" customHeight="1" x14ac:dyDescent="0.3"/>
    <row r="1033" ht="14.25" hidden="1" customHeight="1" x14ac:dyDescent="0.3"/>
    <row r="1034" ht="14.25" hidden="1" customHeight="1" x14ac:dyDescent="0.3"/>
    <row r="1035" ht="14.25" hidden="1" customHeight="1" x14ac:dyDescent="0.3"/>
    <row r="1036" ht="14.25" hidden="1" customHeight="1" x14ac:dyDescent="0.3"/>
    <row r="1037" ht="14.25" hidden="1" customHeight="1" x14ac:dyDescent="0.3"/>
    <row r="1038" ht="14.25" hidden="1" customHeight="1" x14ac:dyDescent="0.3"/>
    <row r="1039" ht="14.25" hidden="1" customHeight="1" x14ac:dyDescent="0.3"/>
    <row r="1040" ht="14.25" hidden="1" customHeight="1" x14ac:dyDescent="0.3"/>
    <row r="1041" ht="14.25" hidden="1" customHeight="1" x14ac:dyDescent="0.3"/>
    <row r="1042" ht="14.25" hidden="1" customHeight="1" x14ac:dyDescent="0.3"/>
    <row r="1043" ht="14.25" hidden="1" customHeight="1" x14ac:dyDescent="0.3"/>
    <row r="1044" ht="14.25" hidden="1" customHeight="1" x14ac:dyDescent="0.3"/>
    <row r="1045" ht="14.25" hidden="1" customHeight="1" x14ac:dyDescent="0.3"/>
    <row r="1046" ht="14.25" hidden="1" customHeight="1" x14ac:dyDescent="0.3"/>
    <row r="1047" ht="14.25" hidden="1" customHeight="1" x14ac:dyDescent="0.3"/>
    <row r="1048" ht="14.25" hidden="1" customHeight="1" x14ac:dyDescent="0.3"/>
    <row r="1049" ht="14.25" hidden="1" customHeight="1" x14ac:dyDescent="0.3"/>
    <row r="1050" ht="14.25" hidden="1" customHeight="1" x14ac:dyDescent="0.3"/>
    <row r="1051" ht="14.25" hidden="1" customHeight="1" x14ac:dyDescent="0.3"/>
    <row r="1052" ht="14.25" hidden="1" customHeight="1" x14ac:dyDescent="0.3"/>
    <row r="1053" ht="14.25" hidden="1" customHeight="1" x14ac:dyDescent="0.3"/>
    <row r="1054" ht="14.25" hidden="1" customHeight="1" x14ac:dyDescent="0.3"/>
    <row r="1055" ht="14.25" hidden="1" customHeight="1" x14ac:dyDescent="0.3"/>
    <row r="1056" ht="14.25" hidden="1" customHeight="1" x14ac:dyDescent="0.3"/>
    <row r="1057" ht="14.25" hidden="1" customHeight="1" x14ac:dyDescent="0.3"/>
    <row r="1058" ht="14.25" hidden="1" customHeight="1" x14ac:dyDescent="0.3"/>
    <row r="1059" ht="14.25" hidden="1" customHeight="1" x14ac:dyDescent="0.3"/>
    <row r="1060" ht="14.25" hidden="1" customHeight="1" x14ac:dyDescent="0.3"/>
    <row r="1061" ht="14.25" hidden="1" customHeight="1" x14ac:dyDescent="0.3"/>
    <row r="1062" ht="14.25" hidden="1" customHeight="1" x14ac:dyDescent="0.3"/>
    <row r="1063" ht="14.25" hidden="1" customHeight="1" x14ac:dyDescent="0.3"/>
    <row r="1064" ht="14.25" hidden="1" customHeight="1" x14ac:dyDescent="0.3"/>
    <row r="1065" ht="14.25" hidden="1" customHeight="1" x14ac:dyDescent="0.3"/>
    <row r="1066" ht="14.25" hidden="1" customHeight="1" x14ac:dyDescent="0.3"/>
    <row r="1067" ht="14.25" hidden="1" customHeight="1" x14ac:dyDescent="0.3"/>
    <row r="1068" ht="14.25" hidden="1" customHeight="1" x14ac:dyDescent="0.3"/>
    <row r="1069" ht="14.25" hidden="1" customHeight="1" x14ac:dyDescent="0.3"/>
    <row r="1070" ht="14.25" hidden="1" customHeight="1" x14ac:dyDescent="0.3"/>
    <row r="1071" ht="14.25" hidden="1" customHeight="1" x14ac:dyDescent="0.3"/>
    <row r="1072" ht="14.25" hidden="1" customHeight="1" x14ac:dyDescent="0.3"/>
    <row r="1073" ht="14.25" hidden="1" customHeight="1" x14ac:dyDescent="0.3"/>
    <row r="1074" ht="14.25" hidden="1" customHeight="1" x14ac:dyDescent="0.3"/>
    <row r="1075" ht="14.25" hidden="1" customHeight="1" x14ac:dyDescent="0.3"/>
    <row r="1076" ht="14.25" hidden="1" customHeight="1" x14ac:dyDescent="0.3"/>
    <row r="1077" ht="14.25" hidden="1" customHeight="1" x14ac:dyDescent="0.3"/>
    <row r="1078" ht="14.25" hidden="1" customHeight="1" x14ac:dyDescent="0.3"/>
    <row r="1079" ht="14.25" hidden="1" customHeight="1" x14ac:dyDescent="0.3"/>
    <row r="1080" ht="14.25" hidden="1" customHeight="1" x14ac:dyDescent="0.3"/>
    <row r="1081" ht="14.25" hidden="1" customHeight="1" x14ac:dyDescent="0.3"/>
    <row r="1082" ht="14.25" hidden="1" customHeight="1" x14ac:dyDescent="0.3"/>
    <row r="1083" ht="14.25" hidden="1" customHeight="1" x14ac:dyDescent="0.3"/>
    <row r="1084" ht="14.25" hidden="1" customHeight="1" x14ac:dyDescent="0.3"/>
    <row r="1085" ht="14.25" hidden="1" customHeight="1" x14ac:dyDescent="0.3"/>
    <row r="1086" ht="14.25" hidden="1" customHeight="1" x14ac:dyDescent="0.3"/>
    <row r="1087" ht="14.25" hidden="1" customHeight="1" x14ac:dyDescent="0.3"/>
    <row r="1088" ht="14.25" hidden="1" customHeight="1" x14ac:dyDescent="0.3"/>
    <row r="1089" ht="14.25" hidden="1" customHeight="1" x14ac:dyDescent="0.3"/>
    <row r="1090" ht="14.25" hidden="1" customHeight="1" x14ac:dyDescent="0.3"/>
    <row r="1091" ht="14.25" hidden="1" customHeight="1" x14ac:dyDescent="0.3"/>
    <row r="1092" ht="14.25" hidden="1" customHeight="1" x14ac:dyDescent="0.3"/>
    <row r="1093" ht="14.25" hidden="1" customHeight="1" x14ac:dyDescent="0.3"/>
    <row r="1094" ht="14.25" hidden="1" customHeight="1" x14ac:dyDescent="0.3"/>
    <row r="1095" ht="14.25" hidden="1" customHeight="1" x14ac:dyDescent="0.3"/>
    <row r="1096" ht="14.25" hidden="1" customHeight="1" x14ac:dyDescent="0.3"/>
    <row r="1097" ht="14.25" hidden="1" customHeight="1" x14ac:dyDescent="0.3"/>
    <row r="1098" ht="14.25" hidden="1" customHeight="1" x14ac:dyDescent="0.3"/>
    <row r="1099" ht="14.25" hidden="1" customHeight="1" x14ac:dyDescent="0.3"/>
    <row r="1100" ht="14.25" hidden="1" customHeight="1" x14ac:dyDescent="0.3"/>
    <row r="1101" ht="14.25" hidden="1" customHeight="1" x14ac:dyDescent="0.3"/>
    <row r="1102" ht="14.25" hidden="1" customHeight="1" x14ac:dyDescent="0.3"/>
    <row r="1103" ht="14.25" hidden="1" customHeight="1" x14ac:dyDescent="0.3"/>
    <row r="1104" ht="14.25" hidden="1" customHeight="1" x14ac:dyDescent="0.3"/>
    <row r="1105" ht="14.25" hidden="1" customHeight="1" x14ac:dyDescent="0.3"/>
    <row r="1106" ht="14.25" hidden="1" customHeight="1" x14ac:dyDescent="0.3"/>
    <row r="1107" ht="14.25" hidden="1" customHeight="1" x14ac:dyDescent="0.3"/>
    <row r="1108" ht="14.25" hidden="1" customHeight="1" x14ac:dyDescent="0.3"/>
    <row r="1109" ht="14.25" hidden="1" customHeight="1" x14ac:dyDescent="0.3"/>
    <row r="1110" ht="14.25" hidden="1" customHeight="1" x14ac:dyDescent="0.3"/>
    <row r="1111" ht="14.25" hidden="1" customHeight="1" x14ac:dyDescent="0.3"/>
    <row r="1112" ht="14.25" hidden="1" customHeight="1" x14ac:dyDescent="0.3"/>
    <row r="1113" ht="14.25" hidden="1" customHeight="1" x14ac:dyDescent="0.3"/>
    <row r="1114" ht="14.25" hidden="1" customHeight="1" x14ac:dyDescent="0.3"/>
    <row r="1115" ht="14.25" hidden="1" customHeight="1" x14ac:dyDescent="0.3"/>
    <row r="1116" ht="14.25" hidden="1" customHeight="1" x14ac:dyDescent="0.3"/>
    <row r="1117" ht="14.25" hidden="1" customHeight="1" x14ac:dyDescent="0.3"/>
    <row r="1118" ht="14.25" hidden="1" customHeight="1" x14ac:dyDescent="0.3"/>
    <row r="1119" ht="14.25" hidden="1" customHeight="1" x14ac:dyDescent="0.3"/>
    <row r="1120" ht="14.25" hidden="1" customHeight="1" x14ac:dyDescent="0.3"/>
    <row r="1121" ht="14.25" hidden="1" customHeight="1" x14ac:dyDescent="0.3"/>
    <row r="1122" ht="14.25" hidden="1" customHeight="1" x14ac:dyDescent="0.3"/>
    <row r="1123" ht="14.25" hidden="1" customHeight="1" x14ac:dyDescent="0.3"/>
    <row r="1124" ht="14.25" hidden="1" customHeight="1" x14ac:dyDescent="0.3"/>
    <row r="1125" ht="14.25" hidden="1" customHeight="1" x14ac:dyDescent="0.3"/>
    <row r="1126" ht="14.25" hidden="1" customHeight="1" x14ac:dyDescent="0.3"/>
    <row r="1127" ht="14.25" hidden="1" customHeight="1" x14ac:dyDescent="0.3"/>
    <row r="1128" ht="14.25" hidden="1" customHeight="1" x14ac:dyDescent="0.3"/>
    <row r="1129" ht="14.25" hidden="1" customHeight="1" x14ac:dyDescent="0.3"/>
    <row r="1130" ht="14.25" hidden="1" customHeight="1" x14ac:dyDescent="0.3"/>
    <row r="1131" ht="14.25" hidden="1" customHeight="1" x14ac:dyDescent="0.3"/>
    <row r="1132" ht="14.25" hidden="1" customHeight="1" x14ac:dyDescent="0.3"/>
    <row r="1133" ht="14.25" hidden="1" customHeight="1" x14ac:dyDescent="0.3"/>
    <row r="1134" ht="14.25" hidden="1" customHeight="1" x14ac:dyDescent="0.3"/>
    <row r="1135" ht="14.25" hidden="1" customHeight="1" x14ac:dyDescent="0.3"/>
    <row r="1136" ht="14.25" hidden="1" customHeight="1" x14ac:dyDescent="0.3"/>
    <row r="1137" ht="14.25" hidden="1" customHeight="1" x14ac:dyDescent="0.3"/>
    <row r="1138" ht="14.25" hidden="1" customHeight="1" x14ac:dyDescent="0.3"/>
    <row r="1139" ht="14.25" hidden="1" customHeight="1" x14ac:dyDescent="0.3"/>
    <row r="1140" ht="14.25" hidden="1" customHeight="1" x14ac:dyDescent="0.3"/>
    <row r="1141" ht="14.25" hidden="1" customHeight="1" x14ac:dyDescent="0.3"/>
    <row r="1142" ht="14.25" hidden="1" customHeight="1" x14ac:dyDescent="0.3"/>
    <row r="1143" ht="14.25" hidden="1" customHeight="1" x14ac:dyDescent="0.3"/>
    <row r="1144" ht="14.25" hidden="1" customHeight="1" x14ac:dyDescent="0.3"/>
    <row r="1145" ht="14.25" hidden="1" customHeight="1" x14ac:dyDescent="0.3"/>
    <row r="1146" ht="14.25" hidden="1" customHeight="1" x14ac:dyDescent="0.3"/>
    <row r="1147" ht="14.25" hidden="1" customHeight="1" x14ac:dyDescent="0.3"/>
    <row r="1148" ht="14.25" hidden="1" customHeight="1" x14ac:dyDescent="0.3"/>
    <row r="1149" ht="14.25" hidden="1" customHeight="1" x14ac:dyDescent="0.3"/>
    <row r="1150" ht="14.25" hidden="1" customHeight="1" x14ac:dyDescent="0.3"/>
    <row r="1151" ht="14.25" hidden="1" customHeight="1" x14ac:dyDescent="0.3"/>
    <row r="1152" ht="14.25" hidden="1" customHeight="1" x14ac:dyDescent="0.3"/>
    <row r="1153" ht="14.25" hidden="1" customHeight="1" x14ac:dyDescent="0.3"/>
    <row r="1154" ht="14.25" hidden="1" customHeight="1" x14ac:dyDescent="0.3"/>
    <row r="1155" ht="14.25" hidden="1" customHeight="1" x14ac:dyDescent="0.3"/>
    <row r="1156" ht="14.25" hidden="1" customHeight="1" x14ac:dyDescent="0.3"/>
    <row r="1157" ht="14.25" hidden="1" customHeight="1" x14ac:dyDescent="0.3"/>
    <row r="1158" ht="14.25" hidden="1" customHeight="1" x14ac:dyDescent="0.3"/>
    <row r="1159" ht="14.25" hidden="1" customHeight="1" x14ac:dyDescent="0.3"/>
    <row r="1160" ht="14.25" hidden="1" customHeight="1" x14ac:dyDescent="0.3"/>
    <row r="1161" ht="14.25" hidden="1" customHeight="1" x14ac:dyDescent="0.3"/>
    <row r="1162" ht="14.25" hidden="1" customHeight="1" x14ac:dyDescent="0.3"/>
    <row r="1163" ht="14.25" hidden="1" customHeight="1" x14ac:dyDescent="0.3"/>
    <row r="1164" ht="14.25" hidden="1" customHeight="1" x14ac:dyDescent="0.3"/>
    <row r="1165" ht="14.25" hidden="1" customHeight="1" x14ac:dyDescent="0.3"/>
    <row r="1166" ht="14.25" hidden="1" customHeight="1" x14ac:dyDescent="0.3"/>
    <row r="1167" ht="14.25" hidden="1" customHeight="1" x14ac:dyDescent="0.3"/>
    <row r="1168" ht="14.25" hidden="1" customHeight="1" x14ac:dyDescent="0.3"/>
    <row r="1169" ht="14.25" hidden="1" customHeight="1" x14ac:dyDescent="0.3"/>
    <row r="1170" ht="14.25" hidden="1" customHeight="1" x14ac:dyDescent="0.3"/>
    <row r="1171" ht="14.25" hidden="1" customHeight="1" x14ac:dyDescent="0.3"/>
    <row r="1172" ht="14.25" hidden="1" customHeight="1" x14ac:dyDescent="0.3"/>
    <row r="1173" ht="14.25" hidden="1" customHeight="1" x14ac:dyDescent="0.3"/>
    <row r="1174" ht="14.25" hidden="1" customHeight="1" x14ac:dyDescent="0.3"/>
    <row r="1175" ht="14.25" hidden="1" customHeight="1" x14ac:dyDescent="0.3"/>
    <row r="1176" ht="14.25" hidden="1" customHeight="1" x14ac:dyDescent="0.3"/>
    <row r="1177" ht="14.25" hidden="1" customHeight="1" x14ac:dyDescent="0.3"/>
    <row r="1178" ht="14.25" hidden="1" customHeight="1" x14ac:dyDescent="0.3"/>
    <row r="1179" ht="14.25" hidden="1" customHeight="1" x14ac:dyDescent="0.3"/>
    <row r="1180" ht="14.25" hidden="1" customHeight="1" x14ac:dyDescent="0.3"/>
    <row r="1181" ht="14.25" hidden="1" customHeight="1" x14ac:dyDescent="0.3"/>
    <row r="1182" ht="14.25" hidden="1" customHeight="1" x14ac:dyDescent="0.3"/>
    <row r="1183" ht="14.25" hidden="1" customHeight="1" x14ac:dyDescent="0.3"/>
    <row r="1184" ht="14.25" hidden="1" customHeight="1" x14ac:dyDescent="0.3"/>
    <row r="1185" ht="14.25" hidden="1" customHeight="1" x14ac:dyDescent="0.3"/>
    <row r="1186" ht="14.25" hidden="1" customHeight="1" x14ac:dyDescent="0.3"/>
    <row r="1187" ht="14.25" hidden="1" customHeight="1" x14ac:dyDescent="0.3"/>
    <row r="1188" ht="14.25" hidden="1" customHeight="1" x14ac:dyDescent="0.3"/>
    <row r="1189" ht="14.25" hidden="1" customHeight="1" x14ac:dyDescent="0.3"/>
    <row r="1190" ht="14.25" hidden="1" customHeight="1" x14ac:dyDescent="0.3"/>
    <row r="1191" ht="14.25" hidden="1" customHeight="1" x14ac:dyDescent="0.3"/>
    <row r="1192" ht="14.25" hidden="1" customHeight="1" x14ac:dyDescent="0.3"/>
    <row r="1193" ht="14.25" hidden="1" customHeight="1" x14ac:dyDescent="0.3"/>
    <row r="1194" ht="14.25" hidden="1" customHeight="1" x14ac:dyDescent="0.3"/>
    <row r="1195" ht="14.25" hidden="1" customHeight="1" x14ac:dyDescent="0.3"/>
    <row r="1196" ht="14.25" hidden="1" customHeight="1" x14ac:dyDescent="0.3"/>
    <row r="1197" ht="14.25" hidden="1" customHeight="1" x14ac:dyDescent="0.3"/>
    <row r="1198" ht="14.25" hidden="1" customHeight="1" x14ac:dyDescent="0.3"/>
    <row r="1199" ht="14.25" hidden="1" customHeight="1" x14ac:dyDescent="0.3"/>
    <row r="1200" ht="14.25" hidden="1" customHeight="1" x14ac:dyDescent="0.3"/>
    <row r="1201" ht="14.25" hidden="1" customHeight="1" x14ac:dyDescent="0.3"/>
    <row r="1202" ht="14.25" hidden="1" customHeight="1" x14ac:dyDescent="0.3"/>
    <row r="1203" ht="14.25" hidden="1" customHeight="1" x14ac:dyDescent="0.3"/>
    <row r="1204" ht="14.25" hidden="1" customHeight="1" x14ac:dyDescent="0.3"/>
    <row r="1205" ht="14.25" hidden="1" customHeight="1" x14ac:dyDescent="0.3"/>
    <row r="1206" ht="14.25" hidden="1" customHeight="1" x14ac:dyDescent="0.3"/>
    <row r="1207" ht="14.25" hidden="1" customHeight="1" x14ac:dyDescent="0.3"/>
    <row r="1208" ht="14.25" hidden="1" customHeight="1" x14ac:dyDescent="0.3"/>
    <row r="1209" ht="14.25" hidden="1" customHeight="1" x14ac:dyDescent="0.3"/>
    <row r="1210" ht="14.25" hidden="1" customHeight="1" x14ac:dyDescent="0.3"/>
    <row r="1211" ht="14.25" hidden="1" customHeight="1" x14ac:dyDescent="0.3"/>
    <row r="1212" ht="14.25" hidden="1" customHeight="1" x14ac:dyDescent="0.3"/>
    <row r="1213" ht="14.25" hidden="1" customHeight="1" x14ac:dyDescent="0.3"/>
    <row r="1214" ht="14.25" hidden="1" customHeight="1" x14ac:dyDescent="0.3"/>
    <row r="1215" ht="14.25" hidden="1" customHeight="1" x14ac:dyDescent="0.3"/>
    <row r="1216" ht="14.25" hidden="1" customHeight="1" x14ac:dyDescent="0.3"/>
    <row r="1217" ht="14.25" hidden="1" customHeight="1" x14ac:dyDescent="0.3"/>
    <row r="1218" ht="14.25" hidden="1" customHeight="1" x14ac:dyDescent="0.3"/>
    <row r="1219" ht="14.25" hidden="1" customHeight="1" x14ac:dyDescent="0.3"/>
    <row r="1220" ht="14.25" hidden="1" customHeight="1" x14ac:dyDescent="0.3"/>
    <row r="1221" ht="14.25" hidden="1" customHeight="1" x14ac:dyDescent="0.3"/>
    <row r="1222" ht="14.25" hidden="1" customHeight="1" x14ac:dyDescent="0.3"/>
    <row r="1223" ht="14.25" hidden="1" customHeight="1" x14ac:dyDescent="0.3"/>
    <row r="1224" ht="14.25" hidden="1" customHeight="1" x14ac:dyDescent="0.3"/>
    <row r="1225" ht="14.25" hidden="1" customHeight="1" x14ac:dyDescent="0.3"/>
    <row r="1226" ht="14.25" hidden="1" customHeight="1" x14ac:dyDescent="0.3"/>
    <row r="1227" ht="14.25" hidden="1" customHeight="1" x14ac:dyDescent="0.3"/>
    <row r="1228" ht="14.25" hidden="1" customHeight="1" x14ac:dyDescent="0.3"/>
    <row r="1229" ht="14.25" hidden="1" customHeight="1" x14ac:dyDescent="0.3"/>
    <row r="1230" ht="14.25" hidden="1" customHeight="1" x14ac:dyDescent="0.3"/>
    <row r="1231" ht="14.25" hidden="1" customHeight="1" x14ac:dyDescent="0.3"/>
    <row r="1232" ht="14.25" hidden="1" customHeight="1" x14ac:dyDescent="0.3"/>
    <row r="1233" ht="14.25" hidden="1" customHeight="1" x14ac:dyDescent="0.3"/>
    <row r="1234" ht="14.25" hidden="1" customHeight="1" x14ac:dyDescent="0.3"/>
    <row r="1235" ht="14.25" hidden="1" customHeight="1" x14ac:dyDescent="0.3"/>
    <row r="1236" ht="14.25" hidden="1" customHeight="1" x14ac:dyDescent="0.3"/>
    <row r="1237" ht="14.25" hidden="1" customHeight="1" x14ac:dyDescent="0.3"/>
    <row r="1238" ht="14.25" hidden="1" customHeight="1" x14ac:dyDescent="0.3"/>
    <row r="1239" ht="14.25" hidden="1" customHeight="1" x14ac:dyDescent="0.3"/>
    <row r="1240" ht="14.25" hidden="1" customHeight="1" x14ac:dyDescent="0.3"/>
    <row r="1241" ht="14.25" hidden="1" customHeight="1" x14ac:dyDescent="0.3"/>
    <row r="1242" ht="14.25" hidden="1" customHeight="1" x14ac:dyDescent="0.3"/>
    <row r="1243" ht="14.25" hidden="1" customHeight="1" x14ac:dyDescent="0.3"/>
    <row r="1244" ht="14.25" hidden="1" customHeight="1" x14ac:dyDescent="0.3"/>
    <row r="1245" ht="14.25" hidden="1" customHeight="1" x14ac:dyDescent="0.3"/>
    <row r="1246" ht="14.25" hidden="1" customHeight="1" x14ac:dyDescent="0.3"/>
    <row r="1247" ht="14.25" hidden="1" customHeight="1" x14ac:dyDescent="0.3"/>
    <row r="1248" ht="14.25" hidden="1" customHeight="1" x14ac:dyDescent="0.3"/>
    <row r="1249" ht="14.25" hidden="1" customHeight="1" x14ac:dyDescent="0.3"/>
    <row r="1250" ht="14.25" hidden="1" customHeight="1" x14ac:dyDescent="0.3"/>
    <row r="1251" ht="14.25" hidden="1" customHeight="1" x14ac:dyDescent="0.3"/>
    <row r="1252" ht="14.25" hidden="1" customHeight="1" x14ac:dyDescent="0.3"/>
    <row r="1253" ht="14.25" hidden="1" customHeight="1" x14ac:dyDescent="0.3"/>
    <row r="1254" ht="14.25" hidden="1" customHeight="1" x14ac:dyDescent="0.3"/>
    <row r="1255" ht="14.25" hidden="1" customHeight="1" x14ac:dyDescent="0.3"/>
    <row r="1256" ht="14.25" hidden="1" customHeight="1" x14ac:dyDescent="0.3"/>
    <row r="1257" ht="14.25" hidden="1" customHeight="1" x14ac:dyDescent="0.3"/>
    <row r="1258" ht="14.25" hidden="1" customHeight="1" x14ac:dyDescent="0.3"/>
    <row r="1259" ht="14.25" hidden="1" customHeight="1" x14ac:dyDescent="0.3"/>
    <row r="1260" ht="14.25" hidden="1" customHeight="1" x14ac:dyDescent="0.3"/>
    <row r="1261" ht="14.25" hidden="1" customHeight="1" x14ac:dyDescent="0.3"/>
    <row r="1262" ht="14.25" hidden="1" customHeight="1" x14ac:dyDescent="0.3"/>
    <row r="1263" ht="14.25" hidden="1" customHeight="1" x14ac:dyDescent="0.3"/>
    <row r="1264" ht="14.25" hidden="1" customHeight="1" x14ac:dyDescent="0.3"/>
    <row r="1265" ht="14.25" hidden="1" customHeight="1" x14ac:dyDescent="0.3"/>
    <row r="1266" ht="14.25" hidden="1" customHeight="1" x14ac:dyDescent="0.3"/>
    <row r="1267" ht="14.25" hidden="1" customHeight="1" x14ac:dyDescent="0.3"/>
    <row r="1268" ht="14.25" hidden="1" customHeight="1" x14ac:dyDescent="0.3"/>
    <row r="1269" ht="14.25" hidden="1" customHeight="1" x14ac:dyDescent="0.3"/>
    <row r="1270" ht="14.25" hidden="1" customHeight="1" x14ac:dyDescent="0.3"/>
    <row r="1271" ht="14.25" hidden="1" customHeight="1" x14ac:dyDescent="0.3"/>
    <row r="1272" ht="14.25" hidden="1" customHeight="1" x14ac:dyDescent="0.3"/>
    <row r="1273" ht="14.25" hidden="1" customHeight="1" x14ac:dyDescent="0.3"/>
    <row r="1274" ht="14.25" hidden="1" customHeight="1" x14ac:dyDescent="0.3"/>
    <row r="1275" ht="14.25" hidden="1" customHeight="1" x14ac:dyDescent="0.3"/>
    <row r="1276" ht="14.25" hidden="1" customHeight="1" x14ac:dyDescent="0.3"/>
    <row r="1277" ht="14.25" hidden="1" customHeight="1" x14ac:dyDescent="0.3"/>
    <row r="1278" ht="14.25" hidden="1" customHeight="1" x14ac:dyDescent="0.3"/>
    <row r="1279" ht="14.25" hidden="1" customHeight="1" x14ac:dyDescent="0.3"/>
    <row r="1280" ht="14.25" hidden="1" customHeight="1" x14ac:dyDescent="0.3"/>
    <row r="1281" ht="14.25" hidden="1" customHeight="1" x14ac:dyDescent="0.3"/>
    <row r="1282" ht="14.25" hidden="1" customHeight="1" x14ac:dyDescent="0.3"/>
    <row r="1283" ht="14.25" hidden="1" customHeight="1" x14ac:dyDescent="0.3"/>
    <row r="1284" ht="14.25" hidden="1" customHeight="1" x14ac:dyDescent="0.3"/>
    <row r="1285" ht="14.25" hidden="1" customHeight="1" x14ac:dyDescent="0.3"/>
    <row r="1286" ht="14.25" hidden="1" customHeight="1" x14ac:dyDescent="0.3"/>
    <row r="1287" ht="14.25" hidden="1" customHeight="1" x14ac:dyDescent="0.3"/>
    <row r="1288" ht="14.25" hidden="1" customHeight="1" x14ac:dyDescent="0.3"/>
    <row r="1289" ht="14.25" hidden="1" customHeight="1" x14ac:dyDescent="0.3"/>
    <row r="1290" ht="14.25" hidden="1" customHeight="1" x14ac:dyDescent="0.3"/>
    <row r="1291" ht="14.25" hidden="1" customHeight="1" x14ac:dyDescent="0.3"/>
    <row r="1292" ht="14.25" hidden="1" customHeight="1" x14ac:dyDescent="0.3"/>
    <row r="1293" ht="14.25" hidden="1" customHeight="1" x14ac:dyDescent="0.3"/>
    <row r="1294" ht="14.25" hidden="1" customHeight="1" x14ac:dyDescent="0.3"/>
    <row r="1295" ht="14.25" hidden="1" customHeight="1" x14ac:dyDescent="0.3"/>
    <row r="1296" ht="14.25" hidden="1" customHeight="1" x14ac:dyDescent="0.3"/>
    <row r="1297" ht="14.25" hidden="1" customHeight="1" x14ac:dyDescent="0.3"/>
    <row r="1298" ht="14.25" hidden="1" customHeight="1" x14ac:dyDescent="0.3"/>
    <row r="1299" ht="14.25" hidden="1" customHeight="1" x14ac:dyDescent="0.3"/>
    <row r="1300" ht="14.25" hidden="1" customHeight="1" x14ac:dyDescent="0.3"/>
    <row r="1301" ht="14.25" hidden="1" customHeight="1" x14ac:dyDescent="0.3"/>
    <row r="1302" ht="14.25" hidden="1" customHeight="1" x14ac:dyDescent="0.3"/>
    <row r="1303" ht="14.25" hidden="1" customHeight="1" x14ac:dyDescent="0.3"/>
    <row r="1304" ht="14.25" hidden="1" customHeight="1" x14ac:dyDescent="0.3"/>
    <row r="1305" ht="14.25" hidden="1" customHeight="1" x14ac:dyDescent="0.3"/>
    <row r="1306" ht="14.25" hidden="1" customHeight="1" x14ac:dyDescent="0.3"/>
    <row r="1307" ht="14.25" hidden="1" customHeight="1" x14ac:dyDescent="0.3"/>
    <row r="1308" ht="14.25" hidden="1" customHeight="1" x14ac:dyDescent="0.3"/>
    <row r="1309" ht="14.25" hidden="1" customHeight="1" x14ac:dyDescent="0.3"/>
    <row r="1310" ht="14.25" hidden="1" customHeight="1" x14ac:dyDescent="0.3"/>
    <row r="1311" ht="14.25" hidden="1" customHeight="1" x14ac:dyDescent="0.3"/>
    <row r="1312" ht="14.25" hidden="1" customHeight="1" x14ac:dyDescent="0.3"/>
    <row r="1313" ht="14.25" hidden="1" customHeight="1" x14ac:dyDescent="0.3"/>
    <row r="1314" ht="14.25" hidden="1" customHeight="1" x14ac:dyDescent="0.3"/>
    <row r="1315" ht="14.25" hidden="1" customHeight="1" x14ac:dyDescent="0.3"/>
    <row r="1316" ht="14.25" hidden="1" customHeight="1" x14ac:dyDescent="0.3"/>
    <row r="1317" ht="14.25" hidden="1" customHeight="1" x14ac:dyDescent="0.3"/>
    <row r="1318" ht="14.25" hidden="1" customHeight="1" x14ac:dyDescent="0.3"/>
    <row r="1319" ht="14.25" hidden="1" customHeight="1" x14ac:dyDescent="0.3"/>
    <row r="1320" ht="14.25" hidden="1" customHeight="1" x14ac:dyDescent="0.3"/>
    <row r="1321" ht="14.25" hidden="1" customHeight="1" x14ac:dyDescent="0.3"/>
    <row r="1322" ht="14.25" hidden="1" customHeight="1" x14ac:dyDescent="0.3"/>
    <row r="1323" ht="14.25" hidden="1" customHeight="1" x14ac:dyDescent="0.3"/>
    <row r="1324" ht="14.25" hidden="1" customHeight="1" x14ac:dyDescent="0.3"/>
    <row r="1325" ht="14.25" hidden="1" customHeight="1" x14ac:dyDescent="0.3"/>
    <row r="1326" ht="14.25" hidden="1" customHeight="1" x14ac:dyDescent="0.3"/>
    <row r="1327" ht="14.25" hidden="1" customHeight="1" x14ac:dyDescent="0.3"/>
    <row r="1328" ht="14.25" hidden="1" customHeight="1" x14ac:dyDescent="0.3"/>
    <row r="1329" ht="14.25" hidden="1" customHeight="1" x14ac:dyDescent="0.3"/>
    <row r="1330" ht="14.25" hidden="1" customHeight="1" x14ac:dyDescent="0.3"/>
    <row r="1331" ht="14.25" hidden="1" customHeight="1" x14ac:dyDescent="0.3"/>
    <row r="1332" ht="14.25" hidden="1" customHeight="1" x14ac:dyDescent="0.3"/>
    <row r="1333" ht="14.25" hidden="1" customHeight="1" x14ac:dyDescent="0.3"/>
    <row r="1334" ht="14.25" hidden="1" customHeight="1" x14ac:dyDescent="0.3"/>
    <row r="1335" ht="14.25" hidden="1" customHeight="1" x14ac:dyDescent="0.3"/>
    <row r="1336" ht="14.25" hidden="1" customHeight="1" x14ac:dyDescent="0.3"/>
    <row r="1337" ht="14.25" hidden="1" customHeight="1" x14ac:dyDescent="0.3"/>
    <row r="1338" ht="14.25" hidden="1" customHeight="1" x14ac:dyDescent="0.3"/>
    <row r="1339" ht="14.25" hidden="1" customHeight="1" x14ac:dyDescent="0.3"/>
    <row r="1340" ht="14.25" hidden="1" customHeight="1" x14ac:dyDescent="0.3"/>
    <row r="1341" ht="14.25" hidden="1" customHeight="1" x14ac:dyDescent="0.3"/>
    <row r="1342" ht="14.25" hidden="1" customHeight="1" x14ac:dyDescent="0.3"/>
    <row r="1343" ht="14.25" hidden="1" customHeight="1" x14ac:dyDescent="0.3"/>
    <row r="1344" ht="14.25" hidden="1" customHeight="1" x14ac:dyDescent="0.3"/>
    <row r="1345" ht="14.25" hidden="1" customHeight="1" x14ac:dyDescent="0.3"/>
    <row r="1346" ht="14.25" hidden="1" customHeight="1" x14ac:dyDescent="0.3"/>
    <row r="1347" ht="14.25" hidden="1" customHeight="1" x14ac:dyDescent="0.3"/>
    <row r="1348" ht="14.25" hidden="1" customHeight="1" x14ac:dyDescent="0.3"/>
    <row r="1349" ht="14.25" hidden="1" customHeight="1" x14ac:dyDescent="0.3"/>
    <row r="1350" ht="14.25" hidden="1" customHeight="1" x14ac:dyDescent="0.3"/>
    <row r="1351" ht="14.25" hidden="1" customHeight="1" x14ac:dyDescent="0.3"/>
    <row r="1352" ht="14.25" hidden="1" customHeight="1" x14ac:dyDescent="0.3"/>
    <row r="1353" ht="14.25" hidden="1" customHeight="1" x14ac:dyDescent="0.3"/>
    <row r="1354" ht="14.25" hidden="1" customHeight="1" x14ac:dyDescent="0.3"/>
    <row r="1355" ht="14.25" hidden="1" customHeight="1" x14ac:dyDescent="0.3"/>
    <row r="1356" ht="14.25" hidden="1" customHeight="1" x14ac:dyDescent="0.3"/>
    <row r="1357" ht="14.25" hidden="1" customHeight="1" x14ac:dyDescent="0.3"/>
    <row r="1358" ht="14.25" hidden="1" customHeight="1" x14ac:dyDescent="0.3"/>
    <row r="1359" ht="14.25" hidden="1" customHeight="1" x14ac:dyDescent="0.3"/>
    <row r="1360" ht="14.25" hidden="1" customHeight="1" x14ac:dyDescent="0.3"/>
    <row r="1361" ht="14.25" hidden="1" customHeight="1" x14ac:dyDescent="0.3"/>
    <row r="1362" ht="14.25" hidden="1" customHeight="1" x14ac:dyDescent="0.3"/>
    <row r="1363" ht="14.25" hidden="1" customHeight="1" x14ac:dyDescent="0.3"/>
    <row r="1364" ht="14.25" hidden="1" customHeight="1" x14ac:dyDescent="0.3"/>
    <row r="1365" ht="14.25" hidden="1" customHeight="1" x14ac:dyDescent="0.3"/>
    <row r="1366" ht="14.25" hidden="1" customHeight="1" x14ac:dyDescent="0.3"/>
    <row r="1367" ht="14.25" hidden="1" customHeight="1" x14ac:dyDescent="0.3"/>
    <row r="1368" ht="14.25" hidden="1" customHeight="1" x14ac:dyDescent="0.3"/>
    <row r="1369" ht="14.25" hidden="1" customHeight="1" x14ac:dyDescent="0.3"/>
    <row r="1370" ht="14.25" hidden="1" customHeight="1" x14ac:dyDescent="0.3"/>
    <row r="1371" ht="14.25" hidden="1" customHeight="1" x14ac:dyDescent="0.3"/>
    <row r="1372" ht="14.25" hidden="1" customHeight="1" x14ac:dyDescent="0.3"/>
    <row r="1373" ht="14.25" hidden="1" customHeight="1" x14ac:dyDescent="0.3"/>
    <row r="1374" ht="14.25" hidden="1" customHeight="1" x14ac:dyDescent="0.3"/>
    <row r="1375" ht="14.25" hidden="1" customHeight="1" x14ac:dyDescent="0.3"/>
    <row r="1376" ht="14.25" hidden="1" customHeight="1" x14ac:dyDescent="0.3"/>
    <row r="1377" ht="14.25" hidden="1" customHeight="1" x14ac:dyDescent="0.3"/>
    <row r="1378" ht="14.25" hidden="1" customHeight="1" x14ac:dyDescent="0.3"/>
    <row r="1379" ht="14.25" hidden="1" customHeight="1" x14ac:dyDescent="0.3"/>
    <row r="1380" ht="14.25" hidden="1" customHeight="1" x14ac:dyDescent="0.3"/>
    <row r="1381" ht="14.25" hidden="1" customHeight="1" x14ac:dyDescent="0.3"/>
    <row r="1382" ht="14.25" hidden="1" customHeight="1" x14ac:dyDescent="0.3"/>
    <row r="1383" ht="14.25" hidden="1" customHeight="1" x14ac:dyDescent="0.3"/>
    <row r="1384" ht="14.25" hidden="1" customHeight="1" x14ac:dyDescent="0.3"/>
    <row r="1385" ht="14.25" hidden="1" customHeight="1" x14ac:dyDescent="0.3"/>
    <row r="1386" ht="14.25" hidden="1" customHeight="1" x14ac:dyDescent="0.3"/>
    <row r="1387" ht="14.25" hidden="1" customHeight="1" x14ac:dyDescent="0.3"/>
    <row r="1388" ht="14.25" hidden="1" customHeight="1" x14ac:dyDescent="0.3"/>
    <row r="1389" ht="14.25" hidden="1" customHeight="1" x14ac:dyDescent="0.3"/>
    <row r="1390" ht="14.25" hidden="1" customHeight="1" x14ac:dyDescent="0.3"/>
    <row r="1391" ht="14.25" hidden="1" customHeight="1" x14ac:dyDescent="0.3"/>
    <row r="1392" ht="14.25" hidden="1" customHeight="1" x14ac:dyDescent="0.3"/>
    <row r="1393" ht="14.25" hidden="1" customHeight="1" x14ac:dyDescent="0.3"/>
    <row r="1394" ht="14.25" hidden="1" customHeight="1" x14ac:dyDescent="0.3"/>
    <row r="1395" ht="14.25" hidden="1" customHeight="1" x14ac:dyDescent="0.3"/>
    <row r="1396" ht="14.25" hidden="1" customHeight="1" x14ac:dyDescent="0.3"/>
    <row r="1397" ht="14.25" hidden="1" customHeight="1" x14ac:dyDescent="0.3"/>
    <row r="1398" ht="14.25" hidden="1" customHeight="1" x14ac:dyDescent="0.3"/>
    <row r="1399" ht="14.25" hidden="1" customHeight="1" x14ac:dyDescent="0.3"/>
    <row r="1400" ht="14.25" hidden="1" customHeight="1" x14ac:dyDescent="0.3"/>
    <row r="1401" ht="14.25" hidden="1" customHeight="1" x14ac:dyDescent="0.3"/>
    <row r="1402" ht="14.25" hidden="1" customHeight="1" x14ac:dyDescent="0.3"/>
    <row r="1403" ht="14.25" hidden="1" customHeight="1" x14ac:dyDescent="0.3"/>
    <row r="1404" ht="14.25" hidden="1" customHeight="1" x14ac:dyDescent="0.3"/>
    <row r="1405" ht="14.25" hidden="1" customHeight="1" x14ac:dyDescent="0.3"/>
    <row r="1406" ht="14.25" hidden="1" customHeight="1" x14ac:dyDescent="0.3"/>
    <row r="1407" ht="14.25" hidden="1" customHeight="1" x14ac:dyDescent="0.3"/>
    <row r="1408" ht="14.25" hidden="1" customHeight="1" x14ac:dyDescent="0.3"/>
    <row r="1409" ht="14.25" hidden="1" customHeight="1" x14ac:dyDescent="0.3"/>
    <row r="1410" ht="14.25" hidden="1" customHeight="1" x14ac:dyDescent="0.3"/>
    <row r="1411" ht="14.25" hidden="1" customHeight="1" x14ac:dyDescent="0.3"/>
    <row r="1412" ht="14.25" hidden="1" customHeight="1" x14ac:dyDescent="0.3"/>
    <row r="1413" ht="14.25" hidden="1" customHeight="1" x14ac:dyDescent="0.3"/>
    <row r="1414" ht="14.25" hidden="1" customHeight="1" x14ac:dyDescent="0.3"/>
    <row r="1415" ht="14.25" hidden="1" customHeight="1" x14ac:dyDescent="0.3"/>
    <row r="1416" ht="14.25" hidden="1" customHeight="1" x14ac:dyDescent="0.3"/>
    <row r="1417" ht="14.25" hidden="1" customHeight="1" x14ac:dyDescent="0.3"/>
    <row r="1418" ht="14.25" hidden="1" customHeight="1" x14ac:dyDescent="0.3"/>
    <row r="1419" ht="14.25" hidden="1" customHeight="1" x14ac:dyDescent="0.3"/>
    <row r="1420" ht="14.25" hidden="1" customHeight="1" x14ac:dyDescent="0.3"/>
    <row r="1421" ht="14.25" hidden="1" customHeight="1" x14ac:dyDescent="0.3"/>
    <row r="1422" ht="14.25" hidden="1" customHeight="1" x14ac:dyDescent="0.3"/>
    <row r="1423" ht="14.25" hidden="1" customHeight="1" x14ac:dyDescent="0.3"/>
    <row r="1424" ht="14.25" hidden="1" customHeight="1" x14ac:dyDescent="0.3"/>
    <row r="1425" ht="14.25" hidden="1" customHeight="1" x14ac:dyDescent="0.3"/>
    <row r="1426" ht="14.25" hidden="1" customHeight="1" x14ac:dyDescent="0.3"/>
    <row r="1427" ht="14.25" hidden="1" customHeight="1" x14ac:dyDescent="0.3"/>
    <row r="1428" ht="14.25" hidden="1" customHeight="1" x14ac:dyDescent="0.3"/>
    <row r="1429" ht="14.25" hidden="1" customHeight="1" x14ac:dyDescent="0.3"/>
    <row r="1430" ht="14.25" hidden="1" customHeight="1" x14ac:dyDescent="0.3"/>
    <row r="1431" ht="14.25" hidden="1" customHeight="1" x14ac:dyDescent="0.3"/>
    <row r="1432" ht="14.25" hidden="1" customHeight="1" x14ac:dyDescent="0.3"/>
    <row r="1433" ht="14.25" hidden="1" customHeight="1" x14ac:dyDescent="0.3"/>
    <row r="1434" ht="14.25" hidden="1" customHeight="1" x14ac:dyDescent="0.3"/>
    <row r="1435" ht="14.25" hidden="1" customHeight="1" x14ac:dyDescent="0.3"/>
    <row r="1436" ht="14.25" hidden="1" customHeight="1" x14ac:dyDescent="0.3"/>
    <row r="1437" ht="14.25" hidden="1" customHeight="1" x14ac:dyDescent="0.3"/>
    <row r="1438" ht="14.25" hidden="1" customHeight="1" x14ac:dyDescent="0.3"/>
    <row r="1439" ht="14.25" hidden="1" customHeight="1" x14ac:dyDescent="0.3"/>
    <row r="1440" ht="14.25" hidden="1" customHeight="1" x14ac:dyDescent="0.3"/>
    <row r="1441" ht="14.25" hidden="1" customHeight="1" x14ac:dyDescent="0.3"/>
    <row r="1442" ht="14.25" hidden="1" customHeight="1" x14ac:dyDescent="0.3"/>
    <row r="1443" ht="14.25" hidden="1" customHeight="1" x14ac:dyDescent="0.3"/>
    <row r="1444" ht="14.25" hidden="1" customHeight="1" x14ac:dyDescent="0.3"/>
    <row r="1445" ht="14.25" hidden="1" customHeight="1" x14ac:dyDescent="0.3"/>
    <row r="1446" ht="14.25" hidden="1" customHeight="1" x14ac:dyDescent="0.3"/>
    <row r="1447" ht="14.25" hidden="1" customHeight="1" x14ac:dyDescent="0.3"/>
    <row r="1448" ht="14.25" hidden="1" customHeight="1" x14ac:dyDescent="0.3"/>
    <row r="1449" ht="14.25" hidden="1" customHeight="1" x14ac:dyDescent="0.3"/>
    <row r="1450" ht="14.25" hidden="1" customHeight="1" x14ac:dyDescent="0.3"/>
    <row r="1451" ht="14.25" hidden="1" customHeight="1" x14ac:dyDescent="0.3"/>
    <row r="1452" ht="14.25" hidden="1" customHeight="1" x14ac:dyDescent="0.3"/>
    <row r="1453" ht="14.25" hidden="1" customHeight="1" x14ac:dyDescent="0.3"/>
    <row r="1454" ht="14.25" hidden="1" customHeight="1" x14ac:dyDescent="0.3"/>
    <row r="1455" ht="14.25" hidden="1" customHeight="1" x14ac:dyDescent="0.3"/>
    <row r="1456" ht="14.25" hidden="1" customHeight="1" x14ac:dyDescent="0.3"/>
    <row r="1457" ht="14.25" hidden="1" customHeight="1" x14ac:dyDescent="0.3"/>
    <row r="1458" ht="14.25" hidden="1" customHeight="1" x14ac:dyDescent="0.3"/>
    <row r="1459" ht="14.25" hidden="1" customHeight="1" x14ac:dyDescent="0.3"/>
    <row r="1460" ht="14.25" hidden="1" customHeight="1" x14ac:dyDescent="0.3"/>
    <row r="1461" ht="14.25" hidden="1" customHeight="1" x14ac:dyDescent="0.3"/>
    <row r="1462" ht="14.25" hidden="1" customHeight="1" x14ac:dyDescent="0.3"/>
    <row r="1463" ht="14.25" hidden="1" customHeight="1" x14ac:dyDescent="0.3"/>
    <row r="1464" ht="14.25" hidden="1" customHeight="1" x14ac:dyDescent="0.3"/>
    <row r="1465" ht="14.25" hidden="1" customHeight="1" x14ac:dyDescent="0.3"/>
    <row r="1466" ht="14.25" hidden="1" customHeight="1" x14ac:dyDescent="0.3"/>
    <row r="1467" ht="14.25" hidden="1" customHeight="1" x14ac:dyDescent="0.3"/>
    <row r="1468" ht="14.25" hidden="1" customHeight="1" x14ac:dyDescent="0.3"/>
    <row r="1469" ht="14.25" hidden="1" customHeight="1" x14ac:dyDescent="0.3"/>
    <row r="1470" ht="14.25" hidden="1" customHeight="1" x14ac:dyDescent="0.3"/>
    <row r="1471" ht="14.25" hidden="1" customHeight="1" x14ac:dyDescent="0.3"/>
    <row r="1472" ht="14.25" hidden="1" customHeight="1" x14ac:dyDescent="0.3"/>
    <row r="1473" ht="14.25" hidden="1" customHeight="1" x14ac:dyDescent="0.3"/>
    <row r="1474" ht="14.25" hidden="1" customHeight="1" x14ac:dyDescent="0.3"/>
    <row r="1475" ht="14.25" hidden="1" customHeight="1" x14ac:dyDescent="0.3"/>
    <row r="1476" ht="14.25" hidden="1" customHeight="1" x14ac:dyDescent="0.3"/>
    <row r="1477" ht="14.25" hidden="1" customHeight="1" x14ac:dyDescent="0.3"/>
    <row r="1478" ht="14.25" hidden="1" customHeight="1" x14ac:dyDescent="0.3"/>
    <row r="1479" ht="14.25" hidden="1" customHeight="1" x14ac:dyDescent="0.3"/>
    <row r="1480" ht="14.25" hidden="1" customHeight="1" x14ac:dyDescent="0.3"/>
    <row r="1481" ht="14.25" hidden="1" customHeight="1" x14ac:dyDescent="0.3"/>
    <row r="1482" ht="14.25" hidden="1" customHeight="1" x14ac:dyDescent="0.3"/>
    <row r="1483" ht="14.25" hidden="1" customHeight="1" x14ac:dyDescent="0.3"/>
    <row r="1484" ht="14.25" hidden="1" customHeight="1" x14ac:dyDescent="0.3"/>
    <row r="1485" ht="14.25" hidden="1" customHeight="1" x14ac:dyDescent="0.3"/>
    <row r="1486" ht="14.25" hidden="1" customHeight="1" x14ac:dyDescent="0.3"/>
    <row r="1487" ht="14.25" hidden="1" customHeight="1" x14ac:dyDescent="0.3"/>
    <row r="1488" ht="14.25" hidden="1" customHeight="1" x14ac:dyDescent="0.3"/>
    <row r="1489" ht="14.25" hidden="1" customHeight="1" x14ac:dyDescent="0.3"/>
    <row r="1490" ht="14.25" hidden="1" customHeight="1" x14ac:dyDescent="0.3"/>
    <row r="1491" ht="14.25" hidden="1" customHeight="1" x14ac:dyDescent="0.3"/>
    <row r="1492" ht="14.25" hidden="1" customHeight="1" x14ac:dyDescent="0.3"/>
    <row r="1493" ht="14.25" hidden="1" customHeight="1" x14ac:dyDescent="0.3"/>
    <row r="1494" ht="14.25" hidden="1" customHeight="1" x14ac:dyDescent="0.3"/>
    <row r="1495" ht="14.25" hidden="1" customHeight="1" x14ac:dyDescent="0.3"/>
    <row r="1496" ht="14.25" hidden="1" customHeight="1" x14ac:dyDescent="0.3"/>
    <row r="1497" ht="14.25" hidden="1" customHeight="1" x14ac:dyDescent="0.3"/>
    <row r="1498" ht="14.25" hidden="1" customHeight="1" x14ac:dyDescent="0.3"/>
    <row r="1499" ht="14.25" hidden="1" customHeight="1" x14ac:dyDescent="0.3"/>
    <row r="1500" ht="14.25" hidden="1" customHeight="1" x14ac:dyDescent="0.3"/>
    <row r="1501" ht="14.25" hidden="1" customHeight="1" x14ac:dyDescent="0.3"/>
    <row r="1502" ht="14.25" hidden="1" customHeight="1" x14ac:dyDescent="0.3"/>
    <row r="1503" ht="14.25" hidden="1" customHeight="1" x14ac:dyDescent="0.3"/>
    <row r="1504" ht="14.25" hidden="1" customHeight="1" x14ac:dyDescent="0.3"/>
    <row r="1505" ht="14.25" hidden="1" customHeight="1" x14ac:dyDescent="0.3"/>
    <row r="1506" ht="14.25" hidden="1" customHeight="1" x14ac:dyDescent="0.3"/>
    <row r="1507" ht="14.25" hidden="1" customHeight="1" x14ac:dyDescent="0.3"/>
    <row r="1508" ht="14.25" hidden="1" customHeight="1" x14ac:dyDescent="0.3"/>
    <row r="1509" ht="14.25" hidden="1" customHeight="1" x14ac:dyDescent="0.3"/>
    <row r="1510" ht="14.25" hidden="1" customHeight="1" x14ac:dyDescent="0.3"/>
    <row r="1511" ht="14.25" hidden="1" customHeight="1" x14ac:dyDescent="0.3"/>
    <row r="1512" ht="14.25" hidden="1" customHeight="1" x14ac:dyDescent="0.3"/>
    <row r="1513" ht="14.25" hidden="1" customHeight="1" x14ac:dyDescent="0.3"/>
    <row r="1514" ht="14.25" hidden="1" customHeight="1" x14ac:dyDescent="0.3"/>
    <row r="1515" ht="14.25" hidden="1" customHeight="1" x14ac:dyDescent="0.3"/>
    <row r="1516" ht="14.25" hidden="1" customHeight="1" x14ac:dyDescent="0.3"/>
    <row r="1517" ht="14.25" hidden="1" customHeight="1" x14ac:dyDescent="0.3"/>
    <row r="1518" ht="14.25" hidden="1" customHeight="1" x14ac:dyDescent="0.3"/>
    <row r="1519" ht="14.25" hidden="1" customHeight="1" x14ac:dyDescent="0.3"/>
    <row r="1520" ht="14.25" hidden="1" customHeight="1" x14ac:dyDescent="0.3"/>
    <row r="1521" ht="14.25" hidden="1" customHeight="1" x14ac:dyDescent="0.3"/>
    <row r="1522" ht="14.25" hidden="1" customHeight="1" x14ac:dyDescent="0.3"/>
    <row r="1523" ht="14.25" hidden="1" customHeight="1" x14ac:dyDescent="0.3"/>
    <row r="1524" ht="14.25" hidden="1" customHeight="1" x14ac:dyDescent="0.3"/>
    <row r="1525" ht="14.25" hidden="1" customHeight="1" x14ac:dyDescent="0.3"/>
    <row r="1526" ht="14.25" hidden="1" customHeight="1" x14ac:dyDescent="0.3"/>
    <row r="1527" ht="14.25" hidden="1" customHeight="1" x14ac:dyDescent="0.3"/>
    <row r="1528" ht="14.25" hidden="1" customHeight="1" x14ac:dyDescent="0.3"/>
    <row r="1529" ht="14.25" hidden="1" customHeight="1" x14ac:dyDescent="0.3"/>
    <row r="1530" ht="14.25" hidden="1" customHeight="1" x14ac:dyDescent="0.3"/>
    <row r="1531" ht="14.25" hidden="1" customHeight="1" x14ac:dyDescent="0.3"/>
    <row r="1532" ht="14.25" hidden="1" customHeight="1" x14ac:dyDescent="0.3"/>
    <row r="1533" ht="14.25" hidden="1" customHeight="1" x14ac:dyDescent="0.3"/>
    <row r="1534" ht="14.25" hidden="1" customHeight="1" x14ac:dyDescent="0.3"/>
    <row r="1535" ht="14.25" hidden="1" customHeight="1" x14ac:dyDescent="0.3"/>
    <row r="1536" ht="14.25" hidden="1" customHeight="1" x14ac:dyDescent="0.3"/>
    <row r="1537" ht="14.25" hidden="1" customHeight="1" x14ac:dyDescent="0.3"/>
    <row r="1538" ht="14.25" hidden="1" customHeight="1" x14ac:dyDescent="0.3"/>
    <row r="1539" ht="14.25" hidden="1" customHeight="1" x14ac:dyDescent="0.3"/>
    <row r="1540" ht="14.25" hidden="1" customHeight="1" x14ac:dyDescent="0.3"/>
    <row r="1541" ht="14.25" hidden="1" customHeight="1" x14ac:dyDescent="0.3"/>
    <row r="1542" ht="14.25" hidden="1" customHeight="1" x14ac:dyDescent="0.3"/>
    <row r="1543" ht="14.25" hidden="1" customHeight="1" x14ac:dyDescent="0.3"/>
    <row r="1544" ht="14.25" hidden="1" customHeight="1" x14ac:dyDescent="0.3"/>
    <row r="1545" ht="14.25" hidden="1" customHeight="1" x14ac:dyDescent="0.3"/>
    <row r="1546" ht="14.25" hidden="1" customHeight="1" x14ac:dyDescent="0.3"/>
    <row r="1547" ht="14.25" hidden="1" customHeight="1" x14ac:dyDescent="0.3"/>
    <row r="1548" ht="14.25" hidden="1" customHeight="1" x14ac:dyDescent="0.3"/>
    <row r="1549" ht="14.25" hidden="1" customHeight="1" x14ac:dyDescent="0.3"/>
    <row r="1550" ht="14.25" hidden="1" customHeight="1" x14ac:dyDescent="0.3"/>
    <row r="1551" ht="14.25" hidden="1" customHeight="1" x14ac:dyDescent="0.3"/>
    <row r="1552" ht="14.25" hidden="1" customHeight="1" x14ac:dyDescent="0.3"/>
    <row r="1553" ht="14.25" hidden="1" customHeight="1" x14ac:dyDescent="0.3"/>
    <row r="1554" ht="14.25" hidden="1" customHeight="1" x14ac:dyDescent="0.3"/>
    <row r="1555" ht="14.25" hidden="1" customHeight="1" x14ac:dyDescent="0.3"/>
    <row r="1556" ht="14.25" hidden="1" customHeight="1" x14ac:dyDescent="0.3"/>
    <row r="1557" ht="14.25" hidden="1" customHeight="1" x14ac:dyDescent="0.3"/>
    <row r="1558" ht="14.25" hidden="1" customHeight="1" x14ac:dyDescent="0.3"/>
    <row r="1559" ht="14.25" hidden="1" customHeight="1" x14ac:dyDescent="0.3"/>
    <row r="1560" ht="14.25" hidden="1" customHeight="1" x14ac:dyDescent="0.3"/>
    <row r="1561" ht="14.25" hidden="1" customHeight="1" x14ac:dyDescent="0.3"/>
    <row r="1562" ht="14.25" hidden="1" customHeight="1" x14ac:dyDescent="0.3"/>
    <row r="1563" ht="14.25" hidden="1" customHeight="1" x14ac:dyDescent="0.3"/>
    <row r="1564" ht="14.25" hidden="1" customHeight="1" x14ac:dyDescent="0.3"/>
    <row r="1565" ht="14.25" hidden="1" customHeight="1" x14ac:dyDescent="0.3"/>
    <row r="1566" ht="14.25" hidden="1" customHeight="1" x14ac:dyDescent="0.3"/>
    <row r="1567" ht="14.25" hidden="1" customHeight="1" x14ac:dyDescent="0.3"/>
    <row r="1568" ht="14.25" hidden="1" customHeight="1" x14ac:dyDescent="0.3"/>
    <row r="1569" ht="14.25" hidden="1" customHeight="1" x14ac:dyDescent="0.3"/>
    <row r="1570" ht="14.25" hidden="1" customHeight="1" x14ac:dyDescent="0.3"/>
    <row r="1571" ht="14.25" hidden="1" customHeight="1" x14ac:dyDescent="0.3"/>
    <row r="1572" ht="14.25" hidden="1" customHeight="1" x14ac:dyDescent="0.3"/>
    <row r="1573" ht="14.25" hidden="1" customHeight="1" x14ac:dyDescent="0.3"/>
    <row r="1574" ht="14.25" hidden="1" customHeight="1" x14ac:dyDescent="0.3"/>
    <row r="1575" ht="14.25" hidden="1" customHeight="1" x14ac:dyDescent="0.3"/>
    <row r="1576" ht="14.25" hidden="1" customHeight="1" x14ac:dyDescent="0.3"/>
    <row r="1577" ht="14.25" hidden="1" customHeight="1" x14ac:dyDescent="0.3"/>
    <row r="1578" ht="14.25" hidden="1" customHeight="1" x14ac:dyDescent="0.3"/>
    <row r="1579" ht="14.25" hidden="1" customHeight="1" x14ac:dyDescent="0.3"/>
    <row r="1580" ht="14.25" hidden="1" customHeight="1" x14ac:dyDescent="0.3"/>
    <row r="1581" ht="14.25" hidden="1" customHeight="1" x14ac:dyDescent="0.3"/>
    <row r="1582" ht="14.25" hidden="1" customHeight="1" x14ac:dyDescent="0.3"/>
    <row r="1583" ht="14.25" hidden="1" customHeight="1" x14ac:dyDescent="0.3"/>
    <row r="1584" ht="14.25" hidden="1" customHeight="1" x14ac:dyDescent="0.3"/>
    <row r="1585" ht="14.25" hidden="1" customHeight="1" x14ac:dyDescent="0.3"/>
    <row r="1586" ht="14.25" hidden="1" customHeight="1" x14ac:dyDescent="0.3"/>
    <row r="1587" ht="14.25" hidden="1" customHeight="1" x14ac:dyDescent="0.3"/>
    <row r="1588" ht="14.25" hidden="1" customHeight="1" x14ac:dyDescent="0.3"/>
    <row r="1589" ht="14.25" hidden="1" customHeight="1" x14ac:dyDescent="0.3"/>
    <row r="1590" ht="14.25" hidden="1" customHeight="1" x14ac:dyDescent="0.3"/>
    <row r="1591" ht="14.25" hidden="1" customHeight="1" x14ac:dyDescent="0.3"/>
    <row r="1592" ht="14.25" hidden="1" customHeight="1" x14ac:dyDescent="0.3"/>
    <row r="1593" ht="14.25" hidden="1" customHeight="1" x14ac:dyDescent="0.3"/>
    <row r="1594" ht="14.25" hidden="1" customHeight="1" x14ac:dyDescent="0.3"/>
    <row r="1595" ht="14.25" hidden="1" customHeight="1" x14ac:dyDescent="0.3"/>
    <row r="1596" ht="14.25" hidden="1" customHeight="1" x14ac:dyDescent="0.3"/>
    <row r="1597" ht="14.25" hidden="1" customHeight="1" x14ac:dyDescent="0.3"/>
    <row r="1598" ht="14.25" hidden="1" customHeight="1" x14ac:dyDescent="0.3"/>
    <row r="1599" ht="14.25" hidden="1" customHeight="1" x14ac:dyDescent="0.3"/>
    <row r="1600" ht="14.25" hidden="1" customHeight="1" x14ac:dyDescent="0.3"/>
    <row r="1601" ht="14.25" hidden="1" customHeight="1" x14ac:dyDescent="0.3"/>
    <row r="1602" ht="14.25" hidden="1" customHeight="1" x14ac:dyDescent="0.3"/>
    <row r="1603" ht="14.25" hidden="1" customHeight="1" x14ac:dyDescent="0.3"/>
    <row r="1604" ht="14.25" hidden="1" customHeight="1" x14ac:dyDescent="0.3"/>
    <row r="1605" ht="14.25" hidden="1" customHeight="1" x14ac:dyDescent="0.3"/>
    <row r="1606" ht="14.25" hidden="1" customHeight="1" x14ac:dyDescent="0.3"/>
    <row r="1607" ht="14.25" hidden="1" customHeight="1" x14ac:dyDescent="0.3"/>
    <row r="1608" ht="14.25" hidden="1" customHeight="1" x14ac:dyDescent="0.3"/>
    <row r="1609" ht="14.25" hidden="1" customHeight="1" x14ac:dyDescent="0.3"/>
    <row r="1610" ht="14.25" hidden="1" customHeight="1" x14ac:dyDescent="0.3"/>
    <row r="1611" ht="14.25" hidden="1" customHeight="1" x14ac:dyDescent="0.3"/>
    <row r="1612" ht="14.25" hidden="1" customHeight="1" x14ac:dyDescent="0.3"/>
    <row r="1613" ht="14.25" hidden="1" customHeight="1" x14ac:dyDescent="0.3"/>
    <row r="1614" ht="14.25" hidden="1" customHeight="1" x14ac:dyDescent="0.3"/>
    <row r="1615" ht="14.25" hidden="1" customHeight="1" x14ac:dyDescent="0.3"/>
    <row r="1616" ht="14.25" hidden="1" customHeight="1" x14ac:dyDescent="0.3"/>
    <row r="1617" ht="14.25" hidden="1" customHeight="1" x14ac:dyDescent="0.3"/>
    <row r="1618" ht="14.25" hidden="1" customHeight="1" x14ac:dyDescent="0.3"/>
    <row r="1619" ht="14.25" hidden="1" customHeight="1" x14ac:dyDescent="0.3"/>
    <row r="1620" ht="14.25" hidden="1" customHeight="1" x14ac:dyDescent="0.3"/>
    <row r="1621" ht="14.25" hidden="1" customHeight="1" x14ac:dyDescent="0.3"/>
    <row r="1622" ht="14.25" hidden="1" customHeight="1" x14ac:dyDescent="0.3"/>
    <row r="1623" ht="14.25" hidden="1" customHeight="1" x14ac:dyDescent="0.3"/>
    <row r="1624" ht="14.25" hidden="1" customHeight="1" x14ac:dyDescent="0.3"/>
    <row r="1625" ht="14.25" hidden="1" customHeight="1" x14ac:dyDescent="0.3"/>
    <row r="1626" ht="14.25" hidden="1" customHeight="1" x14ac:dyDescent="0.3"/>
    <row r="1627" ht="14.25" hidden="1" customHeight="1" x14ac:dyDescent="0.3"/>
    <row r="1628" ht="14.25" hidden="1" customHeight="1" x14ac:dyDescent="0.3"/>
    <row r="1629" ht="14.25" hidden="1" customHeight="1" x14ac:dyDescent="0.3"/>
    <row r="1630" ht="14.25" hidden="1" customHeight="1" x14ac:dyDescent="0.3"/>
    <row r="1631" ht="14.25" hidden="1" customHeight="1" x14ac:dyDescent="0.3"/>
    <row r="1632" ht="14.25" hidden="1" customHeight="1" x14ac:dyDescent="0.3"/>
    <row r="1633" ht="14.25" hidden="1" customHeight="1" x14ac:dyDescent="0.3"/>
    <row r="1634" ht="14.25" hidden="1" customHeight="1" x14ac:dyDescent="0.3"/>
    <row r="1635" ht="14.25" hidden="1" customHeight="1" x14ac:dyDescent="0.3"/>
    <row r="1636" ht="14.25" hidden="1" customHeight="1" x14ac:dyDescent="0.3"/>
    <row r="1637" ht="14.25" hidden="1" customHeight="1" x14ac:dyDescent="0.3"/>
    <row r="1638" ht="14.25" hidden="1" customHeight="1" x14ac:dyDescent="0.3"/>
    <row r="1639" ht="14.25" hidden="1" customHeight="1" x14ac:dyDescent="0.3"/>
    <row r="1640" ht="14.25" hidden="1" customHeight="1" x14ac:dyDescent="0.3"/>
    <row r="1641" ht="14.25" hidden="1" customHeight="1" x14ac:dyDescent="0.3"/>
    <row r="1642" ht="14.25" hidden="1" customHeight="1" x14ac:dyDescent="0.3"/>
    <row r="1643" ht="14.25" hidden="1" customHeight="1" x14ac:dyDescent="0.3"/>
    <row r="1644" ht="14.25" hidden="1" customHeight="1" x14ac:dyDescent="0.3"/>
    <row r="1645" ht="14.25" hidden="1" customHeight="1" x14ac:dyDescent="0.3"/>
    <row r="1646" ht="14.25" hidden="1" customHeight="1" x14ac:dyDescent="0.3"/>
    <row r="1647" ht="14.25" hidden="1" customHeight="1" x14ac:dyDescent="0.3"/>
    <row r="1648" ht="14.25" hidden="1" customHeight="1" x14ac:dyDescent="0.3"/>
    <row r="1649" ht="14.25" hidden="1" customHeight="1" x14ac:dyDescent="0.3"/>
    <row r="1650" ht="14.25" hidden="1" customHeight="1" x14ac:dyDescent="0.3"/>
    <row r="1651" ht="14.25" hidden="1" customHeight="1" x14ac:dyDescent="0.3"/>
    <row r="1652" ht="14.25" hidden="1" customHeight="1" x14ac:dyDescent="0.3"/>
    <row r="1653" ht="14.25" hidden="1" customHeight="1" x14ac:dyDescent="0.3"/>
    <row r="1654" ht="14.25" hidden="1" customHeight="1" x14ac:dyDescent="0.3"/>
    <row r="1655" ht="14.25" hidden="1" customHeight="1" x14ac:dyDescent="0.3"/>
    <row r="1656" ht="14.25" hidden="1" customHeight="1" x14ac:dyDescent="0.3"/>
    <row r="1657" ht="14.25" hidden="1" customHeight="1" x14ac:dyDescent="0.3"/>
    <row r="1658" ht="14.25" hidden="1" customHeight="1" x14ac:dyDescent="0.3"/>
    <row r="1659" ht="14.25" hidden="1" customHeight="1" x14ac:dyDescent="0.3"/>
    <row r="1660" ht="14.25" hidden="1" customHeight="1" x14ac:dyDescent="0.3"/>
    <row r="1661" ht="14.25" hidden="1" customHeight="1" x14ac:dyDescent="0.3"/>
    <row r="1662" ht="14.25" hidden="1" customHeight="1" x14ac:dyDescent="0.3"/>
    <row r="1663" ht="14.25" hidden="1" customHeight="1" x14ac:dyDescent="0.3"/>
    <row r="1664" ht="14.25" hidden="1" customHeight="1" x14ac:dyDescent="0.3"/>
    <row r="1665" ht="14.25" hidden="1" customHeight="1" x14ac:dyDescent="0.3"/>
    <row r="1666" ht="14.25" hidden="1" customHeight="1" x14ac:dyDescent="0.3"/>
    <row r="1667" ht="14.25" hidden="1" customHeight="1" x14ac:dyDescent="0.3"/>
    <row r="1668" ht="14.25" hidden="1" customHeight="1" x14ac:dyDescent="0.3"/>
    <row r="1669" ht="14.25" hidden="1" customHeight="1" x14ac:dyDescent="0.3"/>
    <row r="1670" ht="14.25" hidden="1" customHeight="1" x14ac:dyDescent="0.3"/>
    <row r="1671" ht="14.25" hidden="1" customHeight="1" x14ac:dyDescent="0.3"/>
    <row r="1672" ht="14.25" hidden="1" customHeight="1" x14ac:dyDescent="0.3"/>
    <row r="1673" ht="14.25" hidden="1" customHeight="1" x14ac:dyDescent="0.3"/>
    <row r="1674" ht="14.25" hidden="1" customHeight="1" x14ac:dyDescent="0.3"/>
    <row r="1675" ht="14.25" hidden="1" customHeight="1" x14ac:dyDescent="0.3"/>
    <row r="1676" ht="14.25" hidden="1" customHeight="1" x14ac:dyDescent="0.3"/>
    <row r="1677" ht="14.25" hidden="1" customHeight="1" x14ac:dyDescent="0.3"/>
    <row r="1678" ht="14.25" hidden="1" customHeight="1" x14ac:dyDescent="0.3"/>
    <row r="1679" ht="14.25" hidden="1" customHeight="1" x14ac:dyDescent="0.3"/>
    <row r="1680" ht="14.25" hidden="1" customHeight="1" x14ac:dyDescent="0.3"/>
    <row r="1681" ht="14.25" hidden="1" customHeight="1" x14ac:dyDescent="0.3"/>
    <row r="1682" ht="14.25" hidden="1" customHeight="1" x14ac:dyDescent="0.3"/>
    <row r="1683" ht="14.25" hidden="1" customHeight="1" x14ac:dyDescent="0.3"/>
    <row r="1684" ht="14.25" hidden="1" customHeight="1" x14ac:dyDescent="0.3"/>
    <row r="1685" ht="14.25" hidden="1" customHeight="1" x14ac:dyDescent="0.3"/>
    <row r="1686" ht="14.25" hidden="1" customHeight="1" x14ac:dyDescent="0.3"/>
    <row r="1687" ht="14.25" hidden="1" customHeight="1" x14ac:dyDescent="0.3"/>
    <row r="1688" ht="14.25" hidden="1" customHeight="1" x14ac:dyDescent="0.3"/>
    <row r="1689" ht="14.25" hidden="1" customHeight="1" x14ac:dyDescent="0.3"/>
    <row r="1690" ht="14.25" hidden="1" customHeight="1" x14ac:dyDescent="0.3"/>
    <row r="1691" ht="14.25" hidden="1" customHeight="1" x14ac:dyDescent="0.3"/>
    <row r="1692" ht="14.25" hidden="1" customHeight="1" x14ac:dyDescent="0.3"/>
    <row r="1693" ht="14.25" hidden="1" customHeight="1" x14ac:dyDescent="0.3"/>
    <row r="1694" ht="14.25" hidden="1" customHeight="1" x14ac:dyDescent="0.3"/>
    <row r="1695" ht="14.25" hidden="1" customHeight="1" x14ac:dyDescent="0.3"/>
    <row r="1696" ht="14.25" hidden="1" customHeight="1" x14ac:dyDescent="0.3"/>
    <row r="1697" ht="14.25" hidden="1" customHeight="1" x14ac:dyDescent="0.3"/>
    <row r="1698" ht="14.25" hidden="1" customHeight="1" x14ac:dyDescent="0.3"/>
    <row r="1699" ht="14.25" hidden="1" customHeight="1" x14ac:dyDescent="0.3"/>
    <row r="1700" ht="14.25" hidden="1" customHeight="1" x14ac:dyDescent="0.3"/>
    <row r="1701" ht="14.25" hidden="1" customHeight="1" x14ac:dyDescent="0.3"/>
    <row r="1702" ht="14.25" hidden="1" customHeight="1" x14ac:dyDescent="0.3"/>
    <row r="1703" ht="14.25" hidden="1" customHeight="1" x14ac:dyDescent="0.3"/>
    <row r="1704" ht="14.25" hidden="1" customHeight="1" x14ac:dyDescent="0.3"/>
    <row r="1705" ht="14.25" hidden="1" customHeight="1" x14ac:dyDescent="0.3"/>
    <row r="1706" ht="14.25" hidden="1" customHeight="1" x14ac:dyDescent="0.3"/>
    <row r="1707" ht="14.25" hidden="1" customHeight="1" x14ac:dyDescent="0.3"/>
    <row r="1708" ht="14.25" hidden="1" customHeight="1" x14ac:dyDescent="0.3"/>
    <row r="1709" ht="14.25" hidden="1" customHeight="1" x14ac:dyDescent="0.3"/>
    <row r="1710" ht="14.25" hidden="1" customHeight="1" x14ac:dyDescent="0.3"/>
    <row r="1711" ht="14.25" hidden="1" customHeight="1" x14ac:dyDescent="0.3"/>
    <row r="1712" ht="14.25" hidden="1" customHeight="1" x14ac:dyDescent="0.3"/>
    <row r="1713" ht="14.25" hidden="1" customHeight="1" x14ac:dyDescent="0.3"/>
    <row r="1714" ht="14.25" hidden="1" customHeight="1" x14ac:dyDescent="0.3"/>
    <row r="1715" ht="14.25" hidden="1" customHeight="1" x14ac:dyDescent="0.3"/>
    <row r="1716" ht="14.25" hidden="1" customHeight="1" x14ac:dyDescent="0.3"/>
    <row r="1717" ht="14.25" hidden="1" customHeight="1" x14ac:dyDescent="0.3"/>
    <row r="1718" ht="14.25" hidden="1" customHeight="1" x14ac:dyDescent="0.3"/>
    <row r="1719" ht="14.25" hidden="1" customHeight="1" x14ac:dyDescent="0.3"/>
    <row r="1720" ht="14.25" hidden="1" customHeight="1" x14ac:dyDescent="0.3"/>
    <row r="1721" ht="14.25" hidden="1" customHeight="1" x14ac:dyDescent="0.3"/>
    <row r="1722" ht="14.25" hidden="1" customHeight="1" x14ac:dyDescent="0.3"/>
    <row r="1723" ht="14.25" hidden="1" customHeight="1" x14ac:dyDescent="0.3"/>
    <row r="1724" ht="14.25" hidden="1" customHeight="1" x14ac:dyDescent="0.3"/>
    <row r="1725" ht="14.25" hidden="1" customHeight="1" x14ac:dyDescent="0.3"/>
    <row r="1726" ht="14.25" hidden="1" customHeight="1" x14ac:dyDescent="0.3"/>
    <row r="1727" ht="14.25" hidden="1" customHeight="1" x14ac:dyDescent="0.3"/>
    <row r="1728" ht="14.25" hidden="1" customHeight="1" x14ac:dyDescent="0.3"/>
    <row r="1729" ht="14.25" hidden="1" customHeight="1" x14ac:dyDescent="0.3"/>
    <row r="1730" ht="14.25" hidden="1" customHeight="1" x14ac:dyDescent="0.3"/>
    <row r="1731" ht="14.25" hidden="1" customHeight="1" x14ac:dyDescent="0.3"/>
    <row r="1732" ht="14.25" hidden="1" customHeight="1" x14ac:dyDescent="0.3"/>
    <row r="1733" ht="14.25" hidden="1" customHeight="1" x14ac:dyDescent="0.3"/>
    <row r="1734" ht="14.25" hidden="1" customHeight="1" x14ac:dyDescent="0.3"/>
    <row r="1735" ht="14.25" hidden="1" customHeight="1" x14ac:dyDescent="0.3"/>
    <row r="1736" ht="14.25" hidden="1" customHeight="1" x14ac:dyDescent="0.3"/>
    <row r="1737" ht="14.25" hidden="1" customHeight="1" x14ac:dyDescent="0.3"/>
    <row r="1738" ht="14.25" hidden="1" customHeight="1" x14ac:dyDescent="0.3"/>
    <row r="1739" ht="14.25" hidden="1" customHeight="1" x14ac:dyDescent="0.3"/>
    <row r="1740" ht="14.25" hidden="1" customHeight="1" x14ac:dyDescent="0.3"/>
    <row r="1741" ht="14.25" hidden="1" customHeight="1" x14ac:dyDescent="0.3"/>
    <row r="1742" ht="14.25" hidden="1" customHeight="1" x14ac:dyDescent="0.3"/>
    <row r="1743" ht="14.25" hidden="1" customHeight="1" x14ac:dyDescent="0.3"/>
    <row r="1744" ht="14.25" hidden="1" customHeight="1" x14ac:dyDescent="0.3"/>
    <row r="1745" ht="14.25" hidden="1" customHeight="1" x14ac:dyDescent="0.3"/>
    <row r="1746" ht="14.25" hidden="1" customHeight="1" x14ac:dyDescent="0.3"/>
    <row r="1747" ht="14.25" hidden="1" customHeight="1" x14ac:dyDescent="0.3"/>
    <row r="1748" ht="14.25" hidden="1" customHeight="1" x14ac:dyDescent="0.3"/>
    <row r="1749" ht="14.25" hidden="1" customHeight="1" x14ac:dyDescent="0.3"/>
    <row r="1750" ht="14.25" hidden="1" customHeight="1" x14ac:dyDescent="0.3"/>
    <row r="1751" ht="14.25" hidden="1" customHeight="1" x14ac:dyDescent="0.3"/>
    <row r="1752" ht="14.25" hidden="1" customHeight="1" x14ac:dyDescent="0.3"/>
    <row r="1753" ht="14.25" hidden="1" customHeight="1" x14ac:dyDescent="0.3"/>
    <row r="1754" ht="14.25" hidden="1" customHeight="1" x14ac:dyDescent="0.3"/>
    <row r="1755" ht="14.25" hidden="1" customHeight="1" x14ac:dyDescent="0.3"/>
    <row r="1756" ht="14.25" hidden="1" customHeight="1" x14ac:dyDescent="0.3"/>
    <row r="1757" ht="14.25" hidden="1" customHeight="1" x14ac:dyDescent="0.3"/>
    <row r="1758" ht="14.25" hidden="1" customHeight="1" x14ac:dyDescent="0.3"/>
    <row r="1759" ht="14.25" hidden="1" customHeight="1" x14ac:dyDescent="0.3"/>
    <row r="1760" ht="14.25" hidden="1" customHeight="1" x14ac:dyDescent="0.3"/>
    <row r="1761" ht="14.25" hidden="1" customHeight="1" x14ac:dyDescent="0.3"/>
    <row r="1762" ht="14.25" hidden="1" customHeight="1" x14ac:dyDescent="0.3"/>
    <row r="1763" ht="14.25" hidden="1" customHeight="1" x14ac:dyDescent="0.3"/>
    <row r="1764" ht="14.25" hidden="1" customHeight="1" x14ac:dyDescent="0.3"/>
    <row r="1765" ht="14.25" hidden="1" customHeight="1" x14ac:dyDescent="0.3"/>
    <row r="1766" ht="14.25" hidden="1" customHeight="1" x14ac:dyDescent="0.3"/>
    <row r="1767" ht="14.25" hidden="1" customHeight="1" x14ac:dyDescent="0.3"/>
    <row r="1768" ht="14.25" hidden="1" customHeight="1" x14ac:dyDescent="0.3"/>
    <row r="1769" ht="14.25" hidden="1" customHeight="1" x14ac:dyDescent="0.3"/>
    <row r="1770" ht="14.25" hidden="1" customHeight="1" x14ac:dyDescent="0.3"/>
    <row r="1771" ht="14.25" hidden="1" customHeight="1" x14ac:dyDescent="0.3"/>
    <row r="1772" ht="14.25" hidden="1" customHeight="1" x14ac:dyDescent="0.3"/>
    <row r="1773" ht="14.25" hidden="1" customHeight="1" x14ac:dyDescent="0.3"/>
    <row r="1774" ht="14.25" hidden="1" customHeight="1" x14ac:dyDescent="0.3"/>
    <row r="1775" ht="14.25" hidden="1" customHeight="1" x14ac:dyDescent="0.3"/>
    <row r="1776" ht="14.25" hidden="1" customHeight="1" x14ac:dyDescent="0.3"/>
    <row r="1777" ht="14.25" hidden="1" customHeight="1" x14ac:dyDescent="0.3"/>
    <row r="1778" ht="14.25" hidden="1" customHeight="1" x14ac:dyDescent="0.3"/>
    <row r="1779" ht="14.25" hidden="1" customHeight="1" x14ac:dyDescent="0.3"/>
    <row r="1780" ht="14.25" hidden="1" customHeight="1" x14ac:dyDescent="0.3"/>
    <row r="1781" ht="14.25" hidden="1" customHeight="1" x14ac:dyDescent="0.3"/>
    <row r="1782" ht="14.25" hidden="1" customHeight="1" x14ac:dyDescent="0.3"/>
    <row r="1783" ht="14.25" hidden="1" customHeight="1" x14ac:dyDescent="0.3"/>
    <row r="1784" ht="14.25" hidden="1" customHeight="1" x14ac:dyDescent="0.3"/>
    <row r="1785" ht="14.25" hidden="1" customHeight="1" x14ac:dyDescent="0.3"/>
    <row r="1786" ht="14.25" hidden="1" customHeight="1" x14ac:dyDescent="0.3"/>
    <row r="1787" ht="14.25" hidden="1" customHeight="1" x14ac:dyDescent="0.3"/>
    <row r="1788" ht="14.25" hidden="1" customHeight="1" x14ac:dyDescent="0.3"/>
    <row r="1789" ht="14.25" hidden="1" customHeight="1" x14ac:dyDescent="0.3"/>
    <row r="1790" ht="14.25" hidden="1" customHeight="1" x14ac:dyDescent="0.3"/>
    <row r="1791" ht="14.25" hidden="1" customHeight="1" x14ac:dyDescent="0.3"/>
    <row r="1792" ht="14.25" hidden="1" customHeight="1" x14ac:dyDescent="0.3"/>
    <row r="1793" ht="14.25" hidden="1" customHeight="1" x14ac:dyDescent="0.3"/>
    <row r="1794" ht="14.25" hidden="1" customHeight="1" x14ac:dyDescent="0.3"/>
    <row r="1795" ht="14.25" hidden="1" customHeight="1" x14ac:dyDescent="0.3"/>
    <row r="1796" ht="14.25" hidden="1" customHeight="1" x14ac:dyDescent="0.3"/>
    <row r="1797" ht="14.25" hidden="1" customHeight="1" x14ac:dyDescent="0.3"/>
    <row r="1798" ht="14.25" hidden="1" customHeight="1" x14ac:dyDescent="0.3"/>
    <row r="1799" ht="14.25" hidden="1" customHeight="1" x14ac:dyDescent="0.3"/>
    <row r="1800" ht="14.25" hidden="1" customHeight="1" x14ac:dyDescent="0.3"/>
    <row r="1801" ht="14.25" hidden="1" customHeight="1" x14ac:dyDescent="0.3"/>
    <row r="1802" ht="14.25" hidden="1" customHeight="1" x14ac:dyDescent="0.3"/>
    <row r="1803" ht="14.25" hidden="1" customHeight="1" x14ac:dyDescent="0.3"/>
    <row r="1804" ht="14.25" hidden="1" customHeight="1" x14ac:dyDescent="0.3"/>
    <row r="1805" ht="14.25" hidden="1" customHeight="1" x14ac:dyDescent="0.3"/>
    <row r="1806" ht="14.25" hidden="1" customHeight="1" x14ac:dyDescent="0.3"/>
    <row r="1807" ht="14.25" hidden="1" customHeight="1" x14ac:dyDescent="0.3"/>
    <row r="1808" ht="14.25" hidden="1" customHeight="1" x14ac:dyDescent="0.3"/>
    <row r="1809" ht="14.25" hidden="1" customHeight="1" x14ac:dyDescent="0.3"/>
    <row r="1810" ht="14.25" hidden="1" customHeight="1" x14ac:dyDescent="0.3"/>
    <row r="1811" ht="14.25" hidden="1" customHeight="1" x14ac:dyDescent="0.3"/>
    <row r="1812" ht="14.25" hidden="1" customHeight="1" x14ac:dyDescent="0.3"/>
    <row r="1813" ht="14.25" hidden="1" customHeight="1" x14ac:dyDescent="0.3"/>
    <row r="1814" ht="14.25" hidden="1" customHeight="1" x14ac:dyDescent="0.3"/>
    <row r="1815" ht="14.25" hidden="1" customHeight="1" x14ac:dyDescent="0.3"/>
    <row r="1816" ht="14.25" hidden="1" customHeight="1" x14ac:dyDescent="0.3"/>
    <row r="1817" ht="14.25" hidden="1" customHeight="1" x14ac:dyDescent="0.3"/>
    <row r="1818" ht="14.25" hidden="1" customHeight="1" x14ac:dyDescent="0.3"/>
    <row r="1819" ht="14.25" hidden="1" customHeight="1" x14ac:dyDescent="0.3"/>
    <row r="1820" ht="14.25" hidden="1" customHeight="1" x14ac:dyDescent="0.3"/>
    <row r="1821" ht="14.25" hidden="1" customHeight="1" x14ac:dyDescent="0.3"/>
    <row r="1822" ht="14.25" hidden="1" customHeight="1" x14ac:dyDescent="0.3"/>
    <row r="1823" ht="14.25" hidden="1" customHeight="1" x14ac:dyDescent="0.3"/>
    <row r="1824" ht="14.25" hidden="1" customHeight="1" x14ac:dyDescent="0.3"/>
    <row r="1825" ht="14.25" hidden="1" customHeight="1" x14ac:dyDescent="0.3"/>
    <row r="1826" ht="14.25" hidden="1" customHeight="1" x14ac:dyDescent="0.3"/>
    <row r="1827" ht="14.25" hidden="1" customHeight="1" x14ac:dyDescent="0.3"/>
    <row r="1828" ht="14.25" hidden="1" customHeight="1" x14ac:dyDescent="0.3"/>
    <row r="1829" ht="14.25" hidden="1" customHeight="1" x14ac:dyDescent="0.3"/>
    <row r="1830" ht="14.25" hidden="1" customHeight="1" x14ac:dyDescent="0.3"/>
    <row r="1831" ht="14.25" hidden="1" customHeight="1" x14ac:dyDescent="0.3"/>
    <row r="1832" ht="14.25" hidden="1" customHeight="1" x14ac:dyDescent="0.3"/>
    <row r="1833" ht="14.25" hidden="1" customHeight="1" x14ac:dyDescent="0.3"/>
    <row r="1834" ht="14.25" hidden="1" customHeight="1" x14ac:dyDescent="0.3"/>
    <row r="1835" ht="14.25" hidden="1" customHeight="1" x14ac:dyDescent="0.3"/>
    <row r="1836" ht="14.25" hidden="1" customHeight="1" x14ac:dyDescent="0.3"/>
    <row r="1837" ht="14.25" hidden="1" customHeight="1" x14ac:dyDescent="0.3"/>
    <row r="1838" ht="14.25" hidden="1" customHeight="1" x14ac:dyDescent="0.3"/>
    <row r="1839" ht="14.25" hidden="1" customHeight="1" x14ac:dyDescent="0.3"/>
    <row r="1840" ht="14.25" hidden="1" customHeight="1" x14ac:dyDescent="0.3"/>
    <row r="1841" ht="14.25" hidden="1" customHeight="1" x14ac:dyDescent="0.3"/>
    <row r="1842" ht="14.25" hidden="1" customHeight="1" x14ac:dyDescent="0.3"/>
    <row r="1843" ht="14.25" hidden="1" customHeight="1" x14ac:dyDescent="0.3"/>
    <row r="1844" ht="14.25" hidden="1" customHeight="1" x14ac:dyDescent="0.3"/>
    <row r="1845" ht="14.25" hidden="1" customHeight="1" x14ac:dyDescent="0.3"/>
    <row r="1846" ht="14.25" hidden="1" customHeight="1" x14ac:dyDescent="0.3"/>
    <row r="1847" ht="14.25" hidden="1" customHeight="1" x14ac:dyDescent="0.3"/>
    <row r="1848" ht="14.25" hidden="1" customHeight="1" x14ac:dyDescent="0.3"/>
    <row r="1849" ht="14.25" hidden="1" customHeight="1" x14ac:dyDescent="0.3"/>
    <row r="1850" ht="14.25" hidden="1" customHeight="1" x14ac:dyDescent="0.3"/>
    <row r="1851" ht="14.25" hidden="1" customHeight="1" x14ac:dyDescent="0.3"/>
    <row r="1852" ht="14.25" hidden="1" customHeight="1" x14ac:dyDescent="0.3"/>
    <row r="1853" ht="14.25" hidden="1" customHeight="1" x14ac:dyDescent="0.3"/>
    <row r="1854" ht="14.25" hidden="1" customHeight="1" x14ac:dyDescent="0.3"/>
    <row r="1855" ht="14.25" hidden="1" customHeight="1" x14ac:dyDescent="0.3"/>
    <row r="1856" ht="14.25" hidden="1" customHeight="1" x14ac:dyDescent="0.3"/>
    <row r="1857" ht="14.25" hidden="1" customHeight="1" x14ac:dyDescent="0.3"/>
    <row r="1858" ht="14.25" hidden="1" customHeight="1" x14ac:dyDescent="0.3"/>
    <row r="1859" ht="14.25" hidden="1" customHeight="1" x14ac:dyDescent="0.3"/>
    <row r="1860" ht="14.25" hidden="1" customHeight="1" x14ac:dyDescent="0.3"/>
    <row r="1861" ht="14.25" hidden="1" customHeight="1" x14ac:dyDescent="0.3"/>
    <row r="1862" ht="14.25" hidden="1" customHeight="1" x14ac:dyDescent="0.3"/>
    <row r="1863" ht="14.25" hidden="1" customHeight="1" x14ac:dyDescent="0.3"/>
    <row r="1864" ht="14.25" hidden="1" customHeight="1" x14ac:dyDescent="0.3"/>
    <row r="1865" ht="14.25" hidden="1" customHeight="1" x14ac:dyDescent="0.3"/>
    <row r="1866" ht="14.25" hidden="1" customHeight="1" x14ac:dyDescent="0.3"/>
    <row r="1867" ht="14.25" hidden="1" customHeight="1" x14ac:dyDescent="0.3"/>
    <row r="1868" ht="14.25" hidden="1" customHeight="1" x14ac:dyDescent="0.3"/>
    <row r="1869" ht="14.25" hidden="1" customHeight="1" x14ac:dyDescent="0.3"/>
    <row r="1870" ht="14.25" hidden="1" customHeight="1" x14ac:dyDescent="0.3"/>
    <row r="1871" ht="14.25" hidden="1" customHeight="1" x14ac:dyDescent="0.3"/>
    <row r="1872" ht="14.25" hidden="1" customHeight="1" x14ac:dyDescent="0.3"/>
    <row r="1873" ht="14.25" hidden="1" customHeight="1" x14ac:dyDescent="0.3"/>
    <row r="1874" ht="14.25" hidden="1" customHeight="1" x14ac:dyDescent="0.3"/>
    <row r="1875" ht="14.25" hidden="1" customHeight="1" x14ac:dyDescent="0.3"/>
    <row r="1876" ht="14.25" hidden="1" customHeight="1" x14ac:dyDescent="0.3"/>
    <row r="1877" ht="14.25" hidden="1" customHeight="1" x14ac:dyDescent="0.3"/>
    <row r="1878" ht="14.25" hidden="1" customHeight="1" x14ac:dyDescent="0.3"/>
    <row r="1879" ht="14.25" hidden="1" customHeight="1" x14ac:dyDescent="0.3"/>
    <row r="1880" ht="14.25" hidden="1" customHeight="1" x14ac:dyDescent="0.3"/>
    <row r="1881" ht="14.25" hidden="1" customHeight="1" x14ac:dyDescent="0.3"/>
    <row r="1882" ht="14.25" hidden="1" customHeight="1" x14ac:dyDescent="0.3"/>
    <row r="1883" ht="14.25" hidden="1" customHeight="1" x14ac:dyDescent="0.3"/>
    <row r="1884" ht="14.25" hidden="1" customHeight="1" x14ac:dyDescent="0.3"/>
    <row r="1885" ht="14.25" hidden="1" customHeight="1" x14ac:dyDescent="0.3"/>
    <row r="1886" ht="14.25" hidden="1" customHeight="1" x14ac:dyDescent="0.3"/>
    <row r="1887" ht="14.25" hidden="1" customHeight="1" x14ac:dyDescent="0.3"/>
    <row r="1888" ht="14.25" hidden="1" customHeight="1" x14ac:dyDescent="0.3"/>
    <row r="1889" ht="14.25" hidden="1" customHeight="1" x14ac:dyDescent="0.3"/>
    <row r="1890" ht="14.25" hidden="1" customHeight="1" x14ac:dyDescent="0.3"/>
    <row r="1891" ht="14.25" hidden="1" customHeight="1" x14ac:dyDescent="0.3"/>
    <row r="1892" ht="14.25" hidden="1" customHeight="1" x14ac:dyDescent="0.3"/>
    <row r="1893" ht="14.25" hidden="1" customHeight="1" x14ac:dyDescent="0.3"/>
    <row r="1894" ht="14.25" hidden="1" customHeight="1" x14ac:dyDescent="0.3"/>
    <row r="1895" ht="14.25" hidden="1" customHeight="1" x14ac:dyDescent="0.3"/>
    <row r="1896" ht="14.25" hidden="1" customHeight="1" x14ac:dyDescent="0.3"/>
    <row r="1897" ht="14.25" hidden="1" customHeight="1" x14ac:dyDescent="0.3"/>
    <row r="1898" ht="14.25" hidden="1" customHeight="1" x14ac:dyDescent="0.3"/>
    <row r="1899" ht="14.25" hidden="1" customHeight="1" x14ac:dyDescent="0.3"/>
    <row r="1900" ht="14.25" hidden="1" customHeight="1" x14ac:dyDescent="0.3"/>
    <row r="1901" ht="14.25" hidden="1" customHeight="1" x14ac:dyDescent="0.3"/>
    <row r="1902" ht="14.25" hidden="1" customHeight="1" x14ac:dyDescent="0.3"/>
    <row r="1903" ht="14.25" hidden="1" customHeight="1" x14ac:dyDescent="0.3"/>
    <row r="1904" ht="14.25" hidden="1" customHeight="1" x14ac:dyDescent="0.3"/>
    <row r="1905" ht="14.25" hidden="1" customHeight="1" x14ac:dyDescent="0.3"/>
    <row r="1906" ht="14.25" hidden="1" customHeight="1" x14ac:dyDescent="0.3"/>
    <row r="1907" ht="14.25" hidden="1" customHeight="1" x14ac:dyDescent="0.3"/>
    <row r="1908" ht="14.25" hidden="1" customHeight="1" x14ac:dyDescent="0.3"/>
    <row r="1909" ht="14.25" hidden="1" customHeight="1" x14ac:dyDescent="0.3"/>
    <row r="1910" ht="14.25" hidden="1" customHeight="1" x14ac:dyDescent="0.3"/>
    <row r="1911" ht="14.25" hidden="1" customHeight="1" x14ac:dyDescent="0.3"/>
    <row r="1912" ht="14.25" hidden="1" customHeight="1" x14ac:dyDescent="0.3"/>
    <row r="1913" ht="14.25" hidden="1" customHeight="1" x14ac:dyDescent="0.3"/>
    <row r="1914" ht="14.25" hidden="1" customHeight="1" x14ac:dyDescent="0.3"/>
    <row r="1915" ht="14.25" hidden="1" customHeight="1" x14ac:dyDescent="0.3"/>
    <row r="1916" ht="14.25" hidden="1" customHeight="1" x14ac:dyDescent="0.3"/>
    <row r="1917" ht="14.25" hidden="1" customHeight="1" x14ac:dyDescent="0.3"/>
    <row r="1918" ht="14.25" hidden="1" customHeight="1" x14ac:dyDescent="0.3"/>
    <row r="1919" ht="14.25" hidden="1" customHeight="1" x14ac:dyDescent="0.3"/>
    <row r="1920" ht="14.25" hidden="1" customHeight="1" x14ac:dyDescent="0.3"/>
    <row r="1921" ht="14.25" hidden="1" customHeight="1" x14ac:dyDescent="0.3"/>
    <row r="1922" ht="14.25" hidden="1" customHeight="1" x14ac:dyDescent="0.3"/>
    <row r="1923" ht="14.25" hidden="1" customHeight="1" x14ac:dyDescent="0.3"/>
    <row r="1924" ht="14.25" hidden="1" customHeight="1" x14ac:dyDescent="0.3"/>
    <row r="1925" ht="14.25" hidden="1" customHeight="1" x14ac:dyDescent="0.3"/>
    <row r="1926" ht="14.25" hidden="1" customHeight="1" x14ac:dyDescent="0.3"/>
    <row r="1927" ht="14.25" hidden="1" customHeight="1" x14ac:dyDescent="0.3"/>
    <row r="1928" ht="14.25" hidden="1" customHeight="1" x14ac:dyDescent="0.3"/>
    <row r="1929" ht="14.25" hidden="1" customHeight="1" x14ac:dyDescent="0.3"/>
    <row r="1930" ht="14.25" hidden="1" customHeight="1" x14ac:dyDescent="0.3"/>
    <row r="1931" ht="14.25" hidden="1" customHeight="1" x14ac:dyDescent="0.3"/>
    <row r="1932" ht="14.25" hidden="1" customHeight="1" x14ac:dyDescent="0.3"/>
    <row r="1933" ht="14.25" hidden="1" customHeight="1" x14ac:dyDescent="0.3"/>
    <row r="1934" ht="14.25" hidden="1" customHeight="1" x14ac:dyDescent="0.3"/>
    <row r="1935" ht="14.25" hidden="1" customHeight="1" x14ac:dyDescent="0.3"/>
    <row r="1936" ht="14.25" hidden="1" customHeight="1" x14ac:dyDescent="0.3"/>
    <row r="1937" ht="14.25" hidden="1" customHeight="1" x14ac:dyDescent="0.3"/>
    <row r="1938" ht="14.25" hidden="1" customHeight="1" x14ac:dyDescent="0.3"/>
    <row r="1939" ht="14.25" hidden="1" customHeight="1" x14ac:dyDescent="0.3"/>
    <row r="1940" ht="14.25" hidden="1" customHeight="1" x14ac:dyDescent="0.3"/>
    <row r="1941" ht="14.25" hidden="1" customHeight="1" x14ac:dyDescent="0.3"/>
    <row r="1942" ht="14.25" hidden="1" customHeight="1" x14ac:dyDescent="0.3"/>
    <row r="1943" ht="14.25" hidden="1" customHeight="1" x14ac:dyDescent="0.3"/>
    <row r="1944" ht="14.25" hidden="1" customHeight="1" x14ac:dyDescent="0.3"/>
    <row r="1945" ht="14.25" hidden="1" customHeight="1" x14ac:dyDescent="0.3"/>
    <row r="1946" ht="14.25" hidden="1" customHeight="1" x14ac:dyDescent="0.3"/>
    <row r="1947" ht="14.25" hidden="1" customHeight="1" x14ac:dyDescent="0.3"/>
    <row r="1948" ht="14.25" hidden="1" customHeight="1" x14ac:dyDescent="0.3"/>
    <row r="1949" ht="14.25" hidden="1" customHeight="1" x14ac:dyDescent="0.3"/>
    <row r="1950" ht="14.25" hidden="1" customHeight="1" x14ac:dyDescent="0.3"/>
    <row r="1951" ht="14.25" hidden="1" customHeight="1" x14ac:dyDescent="0.3"/>
    <row r="1952" ht="14.25" hidden="1" customHeight="1" x14ac:dyDescent="0.3"/>
    <row r="1953" ht="14.25" hidden="1" customHeight="1" x14ac:dyDescent="0.3"/>
    <row r="1954" ht="14.25" hidden="1" customHeight="1" x14ac:dyDescent="0.3"/>
    <row r="1955" ht="14.25" hidden="1" customHeight="1" x14ac:dyDescent="0.3"/>
    <row r="1956" ht="14.25" hidden="1" customHeight="1" x14ac:dyDescent="0.3"/>
    <row r="1957" ht="14.25" hidden="1" customHeight="1" x14ac:dyDescent="0.3"/>
    <row r="1958" ht="14.25" hidden="1" customHeight="1" x14ac:dyDescent="0.3"/>
    <row r="1959" ht="14.25" hidden="1" customHeight="1" x14ac:dyDescent="0.3"/>
    <row r="1960" ht="14.25" hidden="1" customHeight="1" x14ac:dyDescent="0.3"/>
    <row r="1961" ht="14.25" hidden="1" customHeight="1" x14ac:dyDescent="0.3"/>
    <row r="1962" ht="14.25" hidden="1" customHeight="1" x14ac:dyDescent="0.3"/>
    <row r="1963" ht="14.25" hidden="1" customHeight="1" x14ac:dyDescent="0.3"/>
    <row r="1964" ht="14.25" hidden="1" customHeight="1" x14ac:dyDescent="0.3"/>
    <row r="1965" ht="14.25" hidden="1" customHeight="1" x14ac:dyDescent="0.3"/>
    <row r="1966" ht="14.25" hidden="1" customHeight="1" x14ac:dyDescent="0.3"/>
    <row r="1967" ht="14.25" hidden="1" customHeight="1" x14ac:dyDescent="0.3"/>
    <row r="1968" ht="14.25" hidden="1" customHeight="1" x14ac:dyDescent="0.3"/>
    <row r="1969" ht="14.25" hidden="1" customHeight="1" x14ac:dyDescent="0.3"/>
    <row r="1970" ht="14.25" hidden="1" customHeight="1" x14ac:dyDescent="0.3"/>
    <row r="1971" ht="14.25" hidden="1" customHeight="1" x14ac:dyDescent="0.3"/>
    <row r="1972" ht="14.25" hidden="1" customHeight="1" x14ac:dyDescent="0.3"/>
    <row r="1973" ht="14.25" hidden="1" customHeight="1" x14ac:dyDescent="0.3"/>
    <row r="1974" ht="14.25" hidden="1" customHeight="1" x14ac:dyDescent="0.3"/>
    <row r="1975" ht="14.25" hidden="1" customHeight="1" x14ac:dyDescent="0.3"/>
    <row r="1976" ht="14.25" hidden="1" customHeight="1" x14ac:dyDescent="0.3"/>
    <row r="1977" ht="14.25" hidden="1" customHeight="1" x14ac:dyDescent="0.3"/>
    <row r="1978" ht="14.25" hidden="1" customHeight="1" x14ac:dyDescent="0.3"/>
    <row r="1979" ht="14.25" hidden="1" customHeight="1" x14ac:dyDescent="0.3"/>
    <row r="1980" ht="14.25" hidden="1" customHeight="1" x14ac:dyDescent="0.3"/>
    <row r="1981" ht="14.25" hidden="1" customHeight="1" x14ac:dyDescent="0.3"/>
    <row r="1982" ht="14.25" hidden="1" customHeight="1" x14ac:dyDescent="0.3"/>
    <row r="1983" ht="14.25" hidden="1" customHeight="1" x14ac:dyDescent="0.3"/>
    <row r="1984" ht="14.25" hidden="1" customHeight="1" x14ac:dyDescent="0.3"/>
    <row r="1985" ht="14.25" hidden="1" customHeight="1" x14ac:dyDescent="0.3"/>
    <row r="1986" ht="14.25" hidden="1" customHeight="1" x14ac:dyDescent="0.3"/>
    <row r="1987" ht="14.25" hidden="1" customHeight="1" x14ac:dyDescent="0.3"/>
    <row r="1988" ht="14.25" hidden="1" customHeight="1" x14ac:dyDescent="0.3"/>
    <row r="1989" ht="14.25" hidden="1" customHeight="1" x14ac:dyDescent="0.3"/>
    <row r="1990" ht="14.25" hidden="1" customHeight="1" x14ac:dyDescent="0.3"/>
    <row r="1991" ht="14.25" hidden="1" customHeight="1" x14ac:dyDescent="0.3"/>
    <row r="1992" ht="14.25" hidden="1" customHeight="1" x14ac:dyDescent="0.3"/>
    <row r="1993" ht="14.25" hidden="1" customHeight="1" x14ac:dyDescent="0.3"/>
    <row r="1994" ht="14.25" hidden="1" customHeight="1" x14ac:dyDescent="0.3"/>
    <row r="1995" ht="14.25" hidden="1" customHeight="1" x14ac:dyDescent="0.3"/>
    <row r="1996" ht="14.25" hidden="1" customHeight="1" x14ac:dyDescent="0.3"/>
    <row r="1997" ht="14.25" hidden="1" customHeight="1" x14ac:dyDescent="0.3"/>
    <row r="1998" ht="14.25" hidden="1" customHeight="1" x14ac:dyDescent="0.3"/>
    <row r="1999" ht="14.25" hidden="1" customHeight="1" x14ac:dyDescent="0.3"/>
    <row r="2000" ht="14.25" hidden="1" customHeight="1" x14ac:dyDescent="0.3"/>
    <row r="2001" ht="14.25" hidden="1" customHeight="1" x14ac:dyDescent="0.3"/>
    <row r="2002" ht="14.25" hidden="1" customHeight="1" x14ac:dyDescent="0.3"/>
    <row r="2003" ht="14.25" hidden="1" customHeight="1" x14ac:dyDescent="0.3"/>
    <row r="2004" ht="14.25" hidden="1" customHeight="1" x14ac:dyDescent="0.3"/>
    <row r="2005" ht="14.25" hidden="1" customHeight="1" x14ac:dyDescent="0.3"/>
    <row r="2006" ht="14.25" hidden="1" customHeight="1" x14ac:dyDescent="0.3"/>
    <row r="2007" ht="14.25" hidden="1" customHeight="1" x14ac:dyDescent="0.3"/>
    <row r="2008" ht="14.25" hidden="1" customHeight="1" x14ac:dyDescent="0.3"/>
    <row r="2009" ht="14.25" hidden="1" customHeight="1" x14ac:dyDescent="0.3"/>
    <row r="2010" ht="14.25" hidden="1" customHeight="1" x14ac:dyDescent="0.3"/>
    <row r="2011" ht="14.25" hidden="1" customHeight="1" x14ac:dyDescent="0.3"/>
    <row r="2012" ht="14.25" hidden="1" customHeight="1" x14ac:dyDescent="0.3"/>
    <row r="2013" ht="14.25" hidden="1" customHeight="1" x14ac:dyDescent="0.3"/>
    <row r="2014" ht="14.25" hidden="1" customHeight="1" x14ac:dyDescent="0.3"/>
    <row r="2015" ht="14.25" hidden="1" customHeight="1" x14ac:dyDescent="0.3"/>
    <row r="2016" ht="14.25" hidden="1" customHeight="1" x14ac:dyDescent="0.3"/>
    <row r="2017" ht="14.25" hidden="1" customHeight="1" x14ac:dyDescent="0.3"/>
    <row r="2018" ht="14.25" hidden="1" customHeight="1" x14ac:dyDescent="0.3"/>
    <row r="2019" ht="14.25" hidden="1" customHeight="1" x14ac:dyDescent="0.3"/>
    <row r="2020" ht="14.25" hidden="1" customHeight="1" x14ac:dyDescent="0.3"/>
    <row r="2021" ht="14.25" hidden="1" customHeight="1" x14ac:dyDescent="0.3"/>
    <row r="2022" ht="14.25" hidden="1" customHeight="1" x14ac:dyDescent="0.3"/>
    <row r="2023" ht="14.25" hidden="1" customHeight="1" x14ac:dyDescent="0.3"/>
    <row r="2024" ht="14.25" hidden="1" customHeight="1" x14ac:dyDescent="0.3"/>
    <row r="2025" ht="14.25" hidden="1" customHeight="1" x14ac:dyDescent="0.3"/>
    <row r="2026" ht="14.25" hidden="1" customHeight="1" x14ac:dyDescent="0.3"/>
    <row r="2027" ht="14.25" hidden="1" customHeight="1" x14ac:dyDescent="0.3"/>
    <row r="2028" ht="14.25" hidden="1" customHeight="1" x14ac:dyDescent="0.3"/>
    <row r="2029" ht="14.25" hidden="1" customHeight="1" x14ac:dyDescent="0.3"/>
    <row r="2030" ht="14.25" hidden="1" customHeight="1" x14ac:dyDescent="0.3"/>
    <row r="2031" ht="14.25" hidden="1" customHeight="1" x14ac:dyDescent="0.3"/>
    <row r="2032" ht="14.25" hidden="1" customHeight="1" x14ac:dyDescent="0.3"/>
    <row r="2033" ht="14.25" hidden="1" customHeight="1" x14ac:dyDescent="0.3"/>
    <row r="2034" ht="14.25" hidden="1" customHeight="1" x14ac:dyDescent="0.3"/>
    <row r="2035" ht="14.25" hidden="1" customHeight="1" x14ac:dyDescent="0.3"/>
    <row r="2036" ht="14.25" hidden="1" customHeight="1" x14ac:dyDescent="0.3"/>
    <row r="2037" ht="14.25" hidden="1" customHeight="1" x14ac:dyDescent="0.3"/>
    <row r="2038" ht="14.25" hidden="1" customHeight="1" x14ac:dyDescent="0.3"/>
    <row r="2039" ht="14.25" hidden="1" customHeight="1" x14ac:dyDescent="0.3"/>
    <row r="2040" ht="14.25" hidden="1" customHeight="1" x14ac:dyDescent="0.3"/>
    <row r="2041" ht="14.25" hidden="1" customHeight="1" x14ac:dyDescent="0.3"/>
    <row r="2042" ht="14.25" hidden="1" customHeight="1" x14ac:dyDescent="0.3"/>
    <row r="2043" ht="14.25" hidden="1" customHeight="1" x14ac:dyDescent="0.3"/>
    <row r="2044" ht="14.25" hidden="1" customHeight="1" x14ac:dyDescent="0.3"/>
    <row r="2045" ht="14.25" hidden="1" customHeight="1" x14ac:dyDescent="0.3"/>
    <row r="2046" ht="14.25" hidden="1" customHeight="1" x14ac:dyDescent="0.3"/>
    <row r="2047" ht="14.25" hidden="1" customHeight="1" x14ac:dyDescent="0.3"/>
    <row r="2048" ht="14.25" hidden="1" customHeight="1" x14ac:dyDescent="0.3"/>
    <row r="2049" ht="14.25" hidden="1" customHeight="1" x14ac:dyDescent="0.3"/>
    <row r="2050" ht="14.25" hidden="1" customHeight="1" x14ac:dyDescent="0.3"/>
    <row r="2051" ht="14.25" hidden="1" customHeight="1" x14ac:dyDescent="0.3"/>
    <row r="2052" ht="14.25" hidden="1" customHeight="1" x14ac:dyDescent="0.3"/>
    <row r="2053" ht="14.25" hidden="1" customHeight="1" x14ac:dyDescent="0.3"/>
    <row r="2054" ht="14.25" hidden="1" customHeight="1" x14ac:dyDescent="0.3"/>
    <row r="2055" ht="14.25" hidden="1" customHeight="1" x14ac:dyDescent="0.3"/>
    <row r="2056" ht="14.25" hidden="1" customHeight="1" x14ac:dyDescent="0.3"/>
    <row r="2057" ht="14.25" hidden="1" customHeight="1" x14ac:dyDescent="0.3"/>
    <row r="2058" ht="14.25" hidden="1" customHeight="1" x14ac:dyDescent="0.3"/>
    <row r="2059" ht="14.25" hidden="1" customHeight="1" x14ac:dyDescent="0.3"/>
    <row r="2060" ht="14.25" hidden="1" customHeight="1" x14ac:dyDescent="0.3"/>
    <row r="2061" ht="14.25" hidden="1" customHeight="1" x14ac:dyDescent="0.3"/>
    <row r="2062" ht="14.25" hidden="1" customHeight="1" x14ac:dyDescent="0.3"/>
    <row r="2063" ht="14.25" hidden="1" customHeight="1" x14ac:dyDescent="0.3"/>
    <row r="2064" ht="14.25" hidden="1" customHeight="1" x14ac:dyDescent="0.3"/>
    <row r="2065" ht="14.25" hidden="1" customHeight="1" x14ac:dyDescent="0.3"/>
    <row r="2066" ht="14.25" hidden="1" customHeight="1" x14ac:dyDescent="0.3"/>
    <row r="2067" ht="14.25" hidden="1" customHeight="1" x14ac:dyDescent="0.3"/>
    <row r="2068" ht="14.25" hidden="1" customHeight="1" x14ac:dyDescent="0.3"/>
    <row r="2069" ht="14.25" hidden="1" customHeight="1" x14ac:dyDescent="0.3"/>
    <row r="2070" ht="14.25" hidden="1" customHeight="1" x14ac:dyDescent="0.3"/>
    <row r="2071" ht="14.25" hidden="1" customHeight="1" x14ac:dyDescent="0.3"/>
    <row r="2072" ht="14.25" hidden="1" customHeight="1" x14ac:dyDescent="0.3"/>
    <row r="2073" ht="14.25" hidden="1" customHeight="1" x14ac:dyDescent="0.3"/>
    <row r="2074" ht="14.25" hidden="1" customHeight="1" x14ac:dyDescent="0.3"/>
    <row r="2075" ht="14.25" hidden="1" customHeight="1" x14ac:dyDescent="0.3"/>
    <row r="2076" ht="14.25" hidden="1" customHeight="1" x14ac:dyDescent="0.3"/>
    <row r="2077" ht="14.25" hidden="1" customHeight="1" x14ac:dyDescent="0.3"/>
    <row r="2078" ht="14.25" hidden="1" customHeight="1" x14ac:dyDescent="0.3"/>
    <row r="2079" ht="14.25" hidden="1" customHeight="1" x14ac:dyDescent="0.3"/>
    <row r="2080" ht="14.25" hidden="1" customHeight="1" x14ac:dyDescent="0.3"/>
    <row r="2081" ht="14.25" hidden="1" customHeight="1" x14ac:dyDescent="0.3"/>
    <row r="2082" ht="14.25" hidden="1" customHeight="1" x14ac:dyDescent="0.3"/>
    <row r="2083" ht="14.25" hidden="1" customHeight="1" x14ac:dyDescent="0.3"/>
    <row r="2084" ht="14.25" hidden="1" customHeight="1" x14ac:dyDescent="0.3"/>
    <row r="2085" ht="14.25" hidden="1" customHeight="1" x14ac:dyDescent="0.3"/>
    <row r="2086" ht="14.25" hidden="1" customHeight="1" x14ac:dyDescent="0.3"/>
    <row r="2087" ht="14.25" hidden="1" customHeight="1" x14ac:dyDescent="0.3"/>
    <row r="2088" ht="14.25" hidden="1" customHeight="1" x14ac:dyDescent="0.3"/>
    <row r="2089" ht="14.25" hidden="1" customHeight="1" x14ac:dyDescent="0.3"/>
    <row r="2090" ht="14.25" hidden="1" customHeight="1" x14ac:dyDescent="0.3"/>
    <row r="2091" ht="14.25" hidden="1" customHeight="1" x14ac:dyDescent="0.3"/>
    <row r="2092" ht="14.25" hidden="1" customHeight="1" x14ac:dyDescent="0.3"/>
    <row r="2093" ht="14.25" hidden="1" customHeight="1" x14ac:dyDescent="0.3"/>
    <row r="2094" ht="14.25" hidden="1" customHeight="1" x14ac:dyDescent="0.3"/>
    <row r="2095" ht="14.25" hidden="1" customHeight="1" x14ac:dyDescent="0.3"/>
    <row r="2096" ht="14.25" hidden="1" customHeight="1" x14ac:dyDescent="0.3"/>
    <row r="2097" ht="14.25" hidden="1" customHeight="1" x14ac:dyDescent="0.3"/>
    <row r="2098" ht="14.25" hidden="1" customHeight="1" x14ac:dyDescent="0.3"/>
    <row r="2099" ht="14.25" hidden="1" customHeight="1" x14ac:dyDescent="0.3"/>
    <row r="2100" ht="14.25" hidden="1" customHeight="1" x14ac:dyDescent="0.3"/>
    <row r="2101" ht="14.25" hidden="1" customHeight="1" x14ac:dyDescent="0.3"/>
    <row r="2102" ht="14.25" hidden="1" customHeight="1" x14ac:dyDescent="0.3"/>
    <row r="2103" ht="14.25" hidden="1" customHeight="1" x14ac:dyDescent="0.3"/>
    <row r="2104" ht="14.25" hidden="1" customHeight="1" x14ac:dyDescent="0.3"/>
    <row r="2105" ht="14.25" hidden="1" customHeight="1" x14ac:dyDescent="0.3"/>
    <row r="2106" ht="14.25" hidden="1" customHeight="1" x14ac:dyDescent="0.3"/>
    <row r="2107" ht="14.25" hidden="1" customHeight="1" x14ac:dyDescent="0.3"/>
    <row r="2108" ht="14.25" hidden="1" customHeight="1" x14ac:dyDescent="0.3"/>
    <row r="2109" ht="14.25" hidden="1" customHeight="1" x14ac:dyDescent="0.3"/>
    <row r="2110" ht="14.25" hidden="1" customHeight="1" x14ac:dyDescent="0.3"/>
    <row r="2111" ht="14.25" hidden="1" customHeight="1" x14ac:dyDescent="0.3"/>
    <row r="2112" ht="14.25" hidden="1" customHeight="1" x14ac:dyDescent="0.3"/>
    <row r="2113" ht="14.25" hidden="1" customHeight="1" x14ac:dyDescent="0.3"/>
    <row r="2114" ht="14.25" hidden="1" customHeight="1" x14ac:dyDescent="0.3"/>
    <row r="2115" ht="14.25" hidden="1" customHeight="1" x14ac:dyDescent="0.3"/>
    <row r="2116" ht="14.25" hidden="1" customHeight="1" x14ac:dyDescent="0.3"/>
    <row r="2117" ht="14.25" hidden="1" customHeight="1" x14ac:dyDescent="0.3"/>
    <row r="2118" ht="14.25" hidden="1" customHeight="1" x14ac:dyDescent="0.3"/>
    <row r="2119" ht="14.25" hidden="1" customHeight="1" x14ac:dyDescent="0.3"/>
    <row r="2120" ht="14.25" hidden="1" customHeight="1" x14ac:dyDescent="0.3"/>
    <row r="2121" ht="14.25" hidden="1" customHeight="1" x14ac:dyDescent="0.3"/>
    <row r="2122" ht="14.25" hidden="1" customHeight="1" x14ac:dyDescent="0.3"/>
    <row r="2123" ht="14.25" hidden="1" customHeight="1" x14ac:dyDescent="0.3"/>
    <row r="2124" ht="14.25" hidden="1" customHeight="1" x14ac:dyDescent="0.3"/>
    <row r="2125" ht="14.25" hidden="1" customHeight="1" x14ac:dyDescent="0.3"/>
    <row r="2126" ht="14.25" hidden="1" customHeight="1" x14ac:dyDescent="0.3"/>
    <row r="2127" ht="14.25" hidden="1" customHeight="1" x14ac:dyDescent="0.3"/>
    <row r="2128" ht="14.25" hidden="1" customHeight="1" x14ac:dyDescent="0.3"/>
    <row r="2129" ht="14.25" hidden="1" customHeight="1" x14ac:dyDescent="0.3"/>
    <row r="2130" ht="14.25" hidden="1" customHeight="1" x14ac:dyDescent="0.3"/>
    <row r="2131" ht="14.25" hidden="1" customHeight="1" x14ac:dyDescent="0.3"/>
    <row r="2132" ht="14.25" hidden="1" customHeight="1" x14ac:dyDescent="0.3"/>
    <row r="2133" ht="14.25" hidden="1" customHeight="1" x14ac:dyDescent="0.3"/>
    <row r="2134" ht="14.25" hidden="1" customHeight="1" x14ac:dyDescent="0.3"/>
    <row r="2135" ht="14.25" hidden="1" customHeight="1" x14ac:dyDescent="0.3"/>
    <row r="2136" ht="14.25" hidden="1" customHeight="1" x14ac:dyDescent="0.3"/>
    <row r="2137" ht="14.25" hidden="1" customHeight="1" x14ac:dyDescent="0.3"/>
    <row r="2138" ht="14.25" hidden="1" customHeight="1" x14ac:dyDescent="0.3"/>
    <row r="2139" ht="14.25" hidden="1" customHeight="1" x14ac:dyDescent="0.3"/>
    <row r="2140" ht="14.25" hidden="1" customHeight="1" x14ac:dyDescent="0.3"/>
    <row r="2141" ht="14.25" hidden="1" customHeight="1" x14ac:dyDescent="0.3"/>
    <row r="2142" ht="14.25" hidden="1" customHeight="1" x14ac:dyDescent="0.3"/>
    <row r="2143" ht="14.25" hidden="1" customHeight="1" x14ac:dyDescent="0.3"/>
    <row r="2144" ht="14.25" hidden="1" customHeight="1" x14ac:dyDescent="0.3"/>
    <row r="2145" ht="14.25" hidden="1" customHeight="1" x14ac:dyDescent="0.3"/>
    <row r="2146" ht="14.25" hidden="1" customHeight="1" x14ac:dyDescent="0.3"/>
    <row r="2147" ht="14.25" hidden="1" customHeight="1" x14ac:dyDescent="0.3"/>
    <row r="2148" ht="14.25" hidden="1" customHeight="1" x14ac:dyDescent="0.3"/>
    <row r="2149" ht="14.25" hidden="1" customHeight="1" x14ac:dyDescent="0.3"/>
    <row r="2150" ht="14.25" hidden="1" customHeight="1" x14ac:dyDescent="0.3"/>
    <row r="2151" ht="14.25" hidden="1" customHeight="1" x14ac:dyDescent="0.3"/>
    <row r="2152" ht="14.25" hidden="1" customHeight="1" x14ac:dyDescent="0.3"/>
    <row r="2153" ht="14.25" hidden="1" customHeight="1" x14ac:dyDescent="0.3"/>
    <row r="2154" ht="14.25" hidden="1" customHeight="1" x14ac:dyDescent="0.3"/>
    <row r="2155" ht="14.25" hidden="1" customHeight="1" x14ac:dyDescent="0.3"/>
    <row r="2156" ht="14.25" hidden="1" customHeight="1" x14ac:dyDescent="0.3"/>
    <row r="2157" ht="14.25" hidden="1" customHeight="1" x14ac:dyDescent="0.3"/>
    <row r="2158" ht="14.25" hidden="1" customHeight="1" x14ac:dyDescent="0.3"/>
    <row r="2159" ht="14.25" hidden="1" customHeight="1" x14ac:dyDescent="0.3"/>
    <row r="2160" ht="14.25" hidden="1" customHeight="1" x14ac:dyDescent="0.3"/>
    <row r="2161" ht="14.25" hidden="1" customHeight="1" x14ac:dyDescent="0.3"/>
    <row r="2162" ht="14.25" hidden="1" customHeight="1" x14ac:dyDescent="0.3"/>
    <row r="2163" ht="14.25" hidden="1" customHeight="1" x14ac:dyDescent="0.3"/>
    <row r="2164" ht="14.25" hidden="1" customHeight="1" x14ac:dyDescent="0.3"/>
    <row r="2165" ht="14.25" hidden="1" customHeight="1" x14ac:dyDescent="0.3"/>
    <row r="2166" ht="14.25" hidden="1" customHeight="1" x14ac:dyDescent="0.3"/>
    <row r="2167" ht="14.25" hidden="1" customHeight="1" x14ac:dyDescent="0.3"/>
    <row r="2168" ht="14.25" hidden="1" customHeight="1" x14ac:dyDescent="0.3"/>
    <row r="2169" ht="14.25" hidden="1" customHeight="1" x14ac:dyDescent="0.3"/>
    <row r="2170" ht="14.25" hidden="1" customHeight="1" x14ac:dyDescent="0.3"/>
    <row r="2171" ht="14.25" hidden="1" customHeight="1" x14ac:dyDescent="0.3"/>
    <row r="2172" ht="14.25" hidden="1" customHeight="1" x14ac:dyDescent="0.3"/>
    <row r="2173" ht="14.25" hidden="1" customHeight="1" x14ac:dyDescent="0.3"/>
    <row r="2174" ht="14.25" hidden="1" customHeight="1" x14ac:dyDescent="0.3"/>
    <row r="2175" ht="14.25" hidden="1" customHeight="1" x14ac:dyDescent="0.3"/>
    <row r="2176" ht="14.25" hidden="1" customHeight="1" x14ac:dyDescent="0.3"/>
    <row r="2177" ht="14.25" hidden="1" customHeight="1" x14ac:dyDescent="0.3"/>
    <row r="2178" ht="14.25" hidden="1" customHeight="1" x14ac:dyDescent="0.3"/>
    <row r="2179" ht="14.25" hidden="1" customHeight="1" x14ac:dyDescent="0.3"/>
    <row r="2180" ht="14.25" hidden="1" customHeight="1" x14ac:dyDescent="0.3"/>
    <row r="2181" ht="14.25" hidden="1" customHeight="1" x14ac:dyDescent="0.3"/>
    <row r="2182" ht="14.25" hidden="1" customHeight="1" x14ac:dyDescent="0.3"/>
    <row r="2183" ht="14.25" hidden="1" customHeight="1" x14ac:dyDescent="0.3"/>
    <row r="2184" ht="14.25" hidden="1" customHeight="1" x14ac:dyDescent="0.3"/>
    <row r="2185" ht="14.25" hidden="1" customHeight="1" x14ac:dyDescent="0.3"/>
    <row r="2186" ht="14.25" hidden="1" customHeight="1" x14ac:dyDescent="0.3"/>
    <row r="2187" ht="14.25" hidden="1" customHeight="1" x14ac:dyDescent="0.3"/>
    <row r="2188" ht="14.25" hidden="1" customHeight="1" x14ac:dyDescent="0.3"/>
    <row r="2189" ht="14.25" hidden="1" customHeight="1" x14ac:dyDescent="0.3"/>
    <row r="2190" ht="14.25" hidden="1" customHeight="1" x14ac:dyDescent="0.3"/>
    <row r="2191" ht="14.25" hidden="1" customHeight="1" x14ac:dyDescent="0.3"/>
    <row r="2192" ht="14.25" hidden="1" customHeight="1" x14ac:dyDescent="0.3"/>
    <row r="2193" ht="14.25" hidden="1" customHeight="1" x14ac:dyDescent="0.3"/>
    <row r="2194" ht="14.25" hidden="1" customHeight="1" x14ac:dyDescent="0.3"/>
    <row r="2195" ht="14.25" hidden="1" customHeight="1" x14ac:dyDescent="0.3"/>
    <row r="2196" ht="14.25" hidden="1" customHeight="1" x14ac:dyDescent="0.3"/>
    <row r="2197" ht="14.25" hidden="1" customHeight="1" x14ac:dyDescent="0.3"/>
    <row r="2198" ht="14.25" hidden="1" customHeight="1" x14ac:dyDescent="0.3"/>
    <row r="2199" ht="14.25" hidden="1" customHeight="1" x14ac:dyDescent="0.3"/>
    <row r="2200" ht="14.25" hidden="1" customHeight="1" x14ac:dyDescent="0.3"/>
    <row r="2201" ht="14.25" hidden="1" customHeight="1" x14ac:dyDescent="0.3"/>
    <row r="2202" ht="14.25" hidden="1" customHeight="1" x14ac:dyDescent="0.3"/>
    <row r="2203" ht="14.25" hidden="1" customHeight="1" x14ac:dyDescent="0.3"/>
    <row r="2204" ht="14.25" hidden="1" customHeight="1" x14ac:dyDescent="0.3"/>
    <row r="2205" ht="14.25" hidden="1" customHeight="1" x14ac:dyDescent="0.3"/>
    <row r="2206" ht="14.25" hidden="1" customHeight="1" x14ac:dyDescent="0.3"/>
    <row r="2207" ht="14.25" hidden="1" customHeight="1" x14ac:dyDescent="0.3"/>
    <row r="2208" ht="14.25" hidden="1" customHeight="1" x14ac:dyDescent="0.3"/>
    <row r="2209" ht="14.25" hidden="1" customHeight="1" x14ac:dyDescent="0.3"/>
    <row r="2210" ht="14.25" hidden="1" customHeight="1" x14ac:dyDescent="0.3"/>
    <row r="2211" ht="14.25" hidden="1" customHeight="1" x14ac:dyDescent="0.3"/>
    <row r="2212" ht="14.25" hidden="1" customHeight="1" x14ac:dyDescent="0.3"/>
    <row r="2213" ht="14.25" hidden="1" customHeight="1" x14ac:dyDescent="0.3"/>
    <row r="2214" ht="14.25" hidden="1" customHeight="1" x14ac:dyDescent="0.3"/>
    <row r="2215" ht="14.25" hidden="1" customHeight="1" x14ac:dyDescent="0.3"/>
    <row r="2216" ht="14.25" hidden="1" customHeight="1" x14ac:dyDescent="0.3"/>
    <row r="2217" ht="14.25" hidden="1" customHeight="1" x14ac:dyDescent="0.3"/>
    <row r="2218" ht="14.25" hidden="1" customHeight="1" x14ac:dyDescent="0.3"/>
    <row r="2219" ht="14.25" hidden="1" customHeight="1" x14ac:dyDescent="0.3"/>
    <row r="2220" ht="14.25" hidden="1" customHeight="1" x14ac:dyDescent="0.3"/>
    <row r="2221" ht="14.25" hidden="1" customHeight="1" x14ac:dyDescent="0.3"/>
    <row r="2222" ht="14.25" hidden="1" customHeight="1" x14ac:dyDescent="0.3"/>
    <row r="2223" ht="14.25" hidden="1" customHeight="1" x14ac:dyDescent="0.3"/>
    <row r="2224" ht="14.25" hidden="1" customHeight="1" x14ac:dyDescent="0.3"/>
    <row r="2225" ht="14.25" hidden="1" customHeight="1" x14ac:dyDescent="0.3"/>
    <row r="2226" ht="14.25" hidden="1" customHeight="1" x14ac:dyDescent="0.3"/>
    <row r="2227" ht="14.25" hidden="1" customHeight="1" x14ac:dyDescent="0.3"/>
    <row r="2228" ht="14.25" hidden="1" customHeight="1" x14ac:dyDescent="0.3"/>
    <row r="2229" ht="14.25" hidden="1" customHeight="1" x14ac:dyDescent="0.3"/>
    <row r="2230" ht="14.25" hidden="1" customHeight="1" x14ac:dyDescent="0.3"/>
    <row r="2231" ht="14.25" hidden="1" customHeight="1" x14ac:dyDescent="0.3"/>
    <row r="2232" ht="14.25" hidden="1" customHeight="1" x14ac:dyDescent="0.3"/>
    <row r="2233" ht="14.25" hidden="1" customHeight="1" x14ac:dyDescent="0.3"/>
    <row r="2234" ht="14.25" hidden="1" customHeight="1" x14ac:dyDescent="0.3"/>
    <row r="2235" ht="14.25" hidden="1" customHeight="1" x14ac:dyDescent="0.3"/>
    <row r="2236" ht="14.25" hidden="1" customHeight="1" x14ac:dyDescent="0.3"/>
    <row r="2237" ht="14.25" hidden="1" customHeight="1" x14ac:dyDescent="0.3"/>
    <row r="2238" ht="14.25" hidden="1" customHeight="1" x14ac:dyDescent="0.3"/>
    <row r="2239" ht="14.25" hidden="1" customHeight="1" x14ac:dyDescent="0.3"/>
    <row r="2240" ht="14.25" hidden="1" customHeight="1" x14ac:dyDescent="0.3"/>
    <row r="2241" ht="14.25" hidden="1" customHeight="1" x14ac:dyDescent="0.3"/>
    <row r="2242" ht="14.25" hidden="1" customHeight="1" x14ac:dyDescent="0.3"/>
    <row r="2243" ht="14.25" hidden="1" customHeight="1" x14ac:dyDescent="0.3"/>
    <row r="2244" ht="14.25" hidden="1" customHeight="1" x14ac:dyDescent="0.3"/>
    <row r="2245" ht="14.25" hidden="1" customHeight="1" x14ac:dyDescent="0.3"/>
    <row r="2246" ht="14.25" hidden="1" customHeight="1" x14ac:dyDescent="0.3"/>
    <row r="2247" ht="14.25" hidden="1" customHeight="1" x14ac:dyDescent="0.3"/>
    <row r="2248" ht="14.25" hidden="1" customHeight="1" x14ac:dyDescent="0.3"/>
    <row r="2249" ht="14.25" hidden="1" customHeight="1" x14ac:dyDescent="0.3"/>
    <row r="2250" ht="14.25" hidden="1" customHeight="1" x14ac:dyDescent="0.3"/>
    <row r="2251" ht="14.25" hidden="1" customHeight="1" x14ac:dyDescent="0.3"/>
    <row r="2252" ht="14.25" hidden="1" customHeight="1" x14ac:dyDescent="0.3"/>
    <row r="2253" ht="14.25" hidden="1" customHeight="1" x14ac:dyDescent="0.3"/>
    <row r="2254" ht="14.25" hidden="1" customHeight="1" x14ac:dyDescent="0.3"/>
    <row r="2255" ht="14.25" hidden="1" customHeight="1" x14ac:dyDescent="0.3"/>
    <row r="2256" ht="14.25" hidden="1" customHeight="1" x14ac:dyDescent="0.3"/>
    <row r="2257" ht="14.25" hidden="1" customHeight="1" x14ac:dyDescent="0.3"/>
    <row r="2258" ht="14.25" hidden="1" customHeight="1" x14ac:dyDescent="0.3"/>
    <row r="2259" ht="14.25" hidden="1" customHeight="1" x14ac:dyDescent="0.3"/>
    <row r="2260" ht="14.25" hidden="1" customHeight="1" x14ac:dyDescent="0.3"/>
    <row r="2261" ht="14.25" hidden="1" customHeight="1" x14ac:dyDescent="0.3"/>
    <row r="2262" ht="14.25" hidden="1" customHeight="1" x14ac:dyDescent="0.3"/>
    <row r="2263" ht="14.25" hidden="1" customHeight="1" x14ac:dyDescent="0.3"/>
    <row r="2264" ht="14.25" hidden="1" customHeight="1" x14ac:dyDescent="0.3"/>
    <row r="2265" ht="14.25" hidden="1" customHeight="1" x14ac:dyDescent="0.3"/>
    <row r="2266" ht="14.25" hidden="1" customHeight="1" x14ac:dyDescent="0.3"/>
    <row r="2267" ht="14.25" hidden="1" customHeight="1" x14ac:dyDescent="0.3"/>
    <row r="2268" ht="14.25" hidden="1" customHeight="1" x14ac:dyDescent="0.3"/>
    <row r="2269" ht="14.25" hidden="1" customHeight="1" x14ac:dyDescent="0.3"/>
    <row r="2270" ht="14.25" hidden="1" customHeight="1" x14ac:dyDescent="0.3"/>
    <row r="2271" ht="14.25" hidden="1" customHeight="1" x14ac:dyDescent="0.3"/>
    <row r="2272" ht="14.25" hidden="1" customHeight="1" x14ac:dyDescent="0.3"/>
    <row r="2273" ht="14.25" hidden="1" customHeight="1" x14ac:dyDescent="0.3"/>
    <row r="2274" ht="14.25" hidden="1" customHeight="1" x14ac:dyDescent="0.3"/>
    <row r="2275" ht="14.25" hidden="1" customHeight="1" x14ac:dyDescent="0.3"/>
    <row r="2276" ht="14.25" hidden="1" customHeight="1" x14ac:dyDescent="0.3"/>
    <row r="2277" ht="14.25" hidden="1" customHeight="1" x14ac:dyDescent="0.3"/>
    <row r="2278" ht="14.25" hidden="1" customHeight="1" x14ac:dyDescent="0.3"/>
    <row r="2279" ht="14.25" hidden="1" customHeight="1" x14ac:dyDescent="0.3"/>
    <row r="2280" ht="14.25" hidden="1" customHeight="1" x14ac:dyDescent="0.3"/>
    <row r="2281" ht="14.25" hidden="1" customHeight="1" x14ac:dyDescent="0.3"/>
    <row r="2282" ht="14.25" hidden="1" customHeight="1" x14ac:dyDescent="0.3"/>
    <row r="2283" ht="14.25" hidden="1" customHeight="1" x14ac:dyDescent="0.3"/>
    <row r="2284" ht="14.25" hidden="1" customHeight="1" x14ac:dyDescent="0.3"/>
    <row r="2285" ht="14.25" hidden="1" customHeight="1" x14ac:dyDescent="0.3"/>
    <row r="2286" ht="14.25" hidden="1" customHeight="1" x14ac:dyDescent="0.3"/>
    <row r="2287" ht="14.25" hidden="1" customHeight="1" x14ac:dyDescent="0.3"/>
    <row r="2288" ht="14.25" hidden="1" customHeight="1" x14ac:dyDescent="0.3"/>
    <row r="2289" ht="14.25" hidden="1" customHeight="1" x14ac:dyDescent="0.3"/>
    <row r="2290" ht="14.25" hidden="1" customHeight="1" x14ac:dyDescent="0.3"/>
    <row r="2291" ht="14.25" hidden="1" customHeight="1" x14ac:dyDescent="0.3"/>
    <row r="2292" ht="14.25" hidden="1" customHeight="1" x14ac:dyDescent="0.3"/>
    <row r="2293" ht="14.25" hidden="1" customHeight="1" x14ac:dyDescent="0.3"/>
    <row r="2294" ht="14.25" hidden="1" customHeight="1" x14ac:dyDescent="0.3"/>
    <row r="2295" ht="14.25" hidden="1" customHeight="1" x14ac:dyDescent="0.3"/>
    <row r="2296" ht="14.25" hidden="1" customHeight="1" x14ac:dyDescent="0.3"/>
    <row r="2297" ht="14.25" hidden="1" customHeight="1" x14ac:dyDescent="0.3"/>
    <row r="2298" ht="14.25" hidden="1" customHeight="1" x14ac:dyDescent="0.3"/>
    <row r="2299" ht="14.25" hidden="1" customHeight="1" x14ac:dyDescent="0.3"/>
    <row r="2300" ht="14.25" hidden="1" customHeight="1" x14ac:dyDescent="0.3"/>
    <row r="2301" ht="14.25" hidden="1" customHeight="1" x14ac:dyDescent="0.3"/>
    <row r="2302" ht="14.25" hidden="1" customHeight="1" x14ac:dyDescent="0.3"/>
    <row r="2303" ht="14.25" hidden="1" customHeight="1" x14ac:dyDescent="0.3"/>
    <row r="2304" ht="14.25" hidden="1" customHeight="1" x14ac:dyDescent="0.3"/>
    <row r="2305" ht="14.25" hidden="1" customHeight="1" x14ac:dyDescent="0.3"/>
    <row r="2306" ht="14.25" hidden="1" customHeight="1" x14ac:dyDescent="0.3"/>
    <row r="2307" ht="14.25" hidden="1" customHeight="1" x14ac:dyDescent="0.3"/>
    <row r="2308" ht="14.25" hidden="1" customHeight="1" x14ac:dyDescent="0.3"/>
    <row r="2309" ht="14.25" hidden="1" customHeight="1" x14ac:dyDescent="0.3"/>
    <row r="2310" ht="14.25" hidden="1" customHeight="1" x14ac:dyDescent="0.3"/>
    <row r="2311" ht="14.25" hidden="1" customHeight="1" x14ac:dyDescent="0.3"/>
    <row r="2312" ht="14.25" hidden="1" customHeight="1" x14ac:dyDescent="0.3"/>
    <row r="2313" ht="14.25" hidden="1" customHeight="1" x14ac:dyDescent="0.3"/>
    <row r="2314" ht="14.25" hidden="1" customHeight="1" x14ac:dyDescent="0.3"/>
    <row r="2315" ht="14.25" hidden="1" customHeight="1" x14ac:dyDescent="0.3"/>
    <row r="2316" ht="14.25" hidden="1" customHeight="1" x14ac:dyDescent="0.3"/>
    <row r="2317" ht="14.25" hidden="1" customHeight="1" x14ac:dyDescent="0.3"/>
    <row r="2318" ht="14.25" hidden="1" customHeight="1" x14ac:dyDescent="0.3"/>
    <row r="2319" ht="14.25" hidden="1" customHeight="1" x14ac:dyDescent="0.3"/>
    <row r="2320" ht="14.25" hidden="1" customHeight="1" x14ac:dyDescent="0.3"/>
    <row r="2321" ht="14.25" hidden="1" customHeight="1" x14ac:dyDescent="0.3"/>
    <row r="2322" ht="14.25" hidden="1" customHeight="1" x14ac:dyDescent="0.3"/>
    <row r="2323" ht="14.25" hidden="1" customHeight="1" x14ac:dyDescent="0.3"/>
    <row r="2324" ht="14.25" hidden="1" customHeight="1" x14ac:dyDescent="0.3"/>
    <row r="2325" ht="14.25" hidden="1" customHeight="1" x14ac:dyDescent="0.3"/>
    <row r="2326" ht="14.25" hidden="1" customHeight="1" x14ac:dyDescent="0.3"/>
    <row r="2327" ht="14.25" hidden="1" customHeight="1" x14ac:dyDescent="0.3"/>
    <row r="2328" ht="14.25" hidden="1" customHeight="1" x14ac:dyDescent="0.3"/>
    <row r="2329" ht="14.25" hidden="1" customHeight="1" x14ac:dyDescent="0.3"/>
    <row r="2330" ht="14.25" hidden="1" customHeight="1" x14ac:dyDescent="0.3"/>
    <row r="2331" ht="14.25" hidden="1" customHeight="1" x14ac:dyDescent="0.3"/>
    <row r="2332" ht="14.25" hidden="1" customHeight="1" x14ac:dyDescent="0.3"/>
    <row r="2333" ht="14.25" hidden="1" customHeight="1" x14ac:dyDescent="0.3"/>
    <row r="2334" ht="14.25" hidden="1" customHeight="1" x14ac:dyDescent="0.3"/>
    <row r="2335" ht="14.25" hidden="1" customHeight="1" x14ac:dyDescent="0.3"/>
    <row r="2336" ht="14.25" hidden="1" customHeight="1" x14ac:dyDescent="0.3"/>
    <row r="2337" ht="14.25" hidden="1" customHeight="1" x14ac:dyDescent="0.3"/>
    <row r="2338" ht="14.25" hidden="1" customHeight="1" x14ac:dyDescent="0.3"/>
    <row r="2339" ht="14.25" hidden="1" customHeight="1" x14ac:dyDescent="0.3"/>
    <row r="2340" ht="14.25" hidden="1" customHeight="1" x14ac:dyDescent="0.3"/>
    <row r="2341" ht="14.25" hidden="1" customHeight="1" x14ac:dyDescent="0.3"/>
    <row r="2342" ht="14.25" hidden="1" customHeight="1" x14ac:dyDescent="0.3"/>
    <row r="2343" ht="14.25" hidden="1" customHeight="1" x14ac:dyDescent="0.3"/>
    <row r="2344" ht="14.25" hidden="1" customHeight="1" x14ac:dyDescent="0.3"/>
    <row r="2345" ht="14.25" hidden="1" customHeight="1" x14ac:dyDescent="0.3"/>
    <row r="2346" ht="14.25" hidden="1" customHeight="1" x14ac:dyDescent="0.3"/>
    <row r="2347" ht="14.25" hidden="1" customHeight="1" x14ac:dyDescent="0.3"/>
    <row r="2348" ht="14.25" hidden="1" customHeight="1" x14ac:dyDescent="0.3"/>
    <row r="2349" ht="14.25" hidden="1" customHeight="1" x14ac:dyDescent="0.3"/>
    <row r="2350" ht="14.25" hidden="1" customHeight="1" x14ac:dyDescent="0.3"/>
    <row r="2351" ht="14.25" hidden="1" customHeight="1" x14ac:dyDescent="0.3"/>
    <row r="2352" ht="14.25" hidden="1" customHeight="1" x14ac:dyDescent="0.3"/>
    <row r="2353" ht="14.25" hidden="1" customHeight="1" x14ac:dyDescent="0.3"/>
    <row r="2354" ht="14.25" hidden="1" customHeight="1" x14ac:dyDescent="0.3"/>
    <row r="2355" ht="14.25" hidden="1" customHeight="1" x14ac:dyDescent="0.3"/>
    <row r="2356" ht="14.25" hidden="1" customHeight="1" x14ac:dyDescent="0.3"/>
    <row r="2357" ht="14.25" hidden="1" customHeight="1" x14ac:dyDescent="0.3"/>
    <row r="2358" ht="14.25" hidden="1" customHeight="1" x14ac:dyDescent="0.3"/>
    <row r="2359" ht="14.25" hidden="1" customHeight="1" x14ac:dyDescent="0.3"/>
    <row r="2360" ht="14.25" hidden="1" customHeight="1" x14ac:dyDescent="0.3"/>
    <row r="2361" ht="14.25" hidden="1" customHeight="1" x14ac:dyDescent="0.3"/>
    <row r="2362" ht="14.25" hidden="1" customHeight="1" x14ac:dyDescent="0.3"/>
    <row r="2363" ht="14.25" hidden="1" customHeight="1" x14ac:dyDescent="0.3"/>
    <row r="2364" ht="14.25" hidden="1" customHeight="1" x14ac:dyDescent="0.3"/>
    <row r="2365" ht="14.25" hidden="1" customHeight="1" x14ac:dyDescent="0.3"/>
    <row r="2366" ht="14.25" hidden="1" customHeight="1" x14ac:dyDescent="0.3"/>
    <row r="2367" ht="14.25" hidden="1" customHeight="1" x14ac:dyDescent="0.3"/>
    <row r="2368" ht="14.25" hidden="1" customHeight="1" x14ac:dyDescent="0.3"/>
    <row r="2369" ht="14.25" hidden="1" customHeight="1" x14ac:dyDescent="0.3"/>
    <row r="2370" ht="14.25" hidden="1" customHeight="1" x14ac:dyDescent="0.3"/>
    <row r="2371" ht="14.25" hidden="1" customHeight="1" x14ac:dyDescent="0.3"/>
    <row r="2372" ht="14.25" hidden="1" customHeight="1" x14ac:dyDescent="0.3"/>
    <row r="2373" ht="14.25" hidden="1" customHeight="1" x14ac:dyDescent="0.3"/>
    <row r="2374" ht="14.25" hidden="1" customHeight="1" x14ac:dyDescent="0.3"/>
    <row r="2375" ht="14.25" hidden="1" customHeight="1" x14ac:dyDescent="0.3"/>
    <row r="2376" ht="14.25" hidden="1" customHeight="1" x14ac:dyDescent="0.3"/>
    <row r="2377" ht="14.25" hidden="1" customHeight="1" x14ac:dyDescent="0.3"/>
    <row r="2378" ht="14.25" hidden="1" customHeight="1" x14ac:dyDescent="0.3"/>
    <row r="2379" ht="14.25" hidden="1" customHeight="1" x14ac:dyDescent="0.3"/>
    <row r="2380" ht="14.25" hidden="1" customHeight="1" x14ac:dyDescent="0.3"/>
    <row r="2381" ht="14.25" hidden="1" customHeight="1" x14ac:dyDescent="0.3"/>
    <row r="2382" ht="14.25" hidden="1" customHeight="1" x14ac:dyDescent="0.3"/>
    <row r="2383" ht="14.25" hidden="1" customHeight="1" x14ac:dyDescent="0.3"/>
    <row r="2384" ht="14.25" hidden="1" customHeight="1" x14ac:dyDescent="0.3"/>
    <row r="2385" ht="14.25" hidden="1" customHeight="1" x14ac:dyDescent="0.3"/>
    <row r="2386" ht="14.25" hidden="1" customHeight="1" x14ac:dyDescent="0.3"/>
    <row r="2387" ht="14.25" hidden="1" customHeight="1" x14ac:dyDescent="0.3"/>
    <row r="2388" ht="14.25" hidden="1" customHeight="1" x14ac:dyDescent="0.3"/>
    <row r="2389" ht="14.25" hidden="1" customHeight="1" x14ac:dyDescent="0.3"/>
    <row r="2390" ht="14.25" hidden="1" customHeight="1" x14ac:dyDescent="0.3"/>
    <row r="2391" ht="14.25" hidden="1" customHeight="1" x14ac:dyDescent="0.3"/>
    <row r="2392" ht="14.25" hidden="1" customHeight="1" x14ac:dyDescent="0.3"/>
    <row r="2393" ht="14.25" hidden="1" customHeight="1" x14ac:dyDescent="0.3"/>
    <row r="2394" ht="14.25" hidden="1" customHeight="1" x14ac:dyDescent="0.3"/>
    <row r="2395" ht="14.25" hidden="1" customHeight="1" x14ac:dyDescent="0.3"/>
    <row r="2396" ht="14.25" hidden="1" customHeight="1" x14ac:dyDescent="0.3"/>
    <row r="2397" ht="14.25" hidden="1" customHeight="1" x14ac:dyDescent="0.3"/>
    <row r="2398" ht="14.25" hidden="1" customHeight="1" x14ac:dyDescent="0.3"/>
    <row r="2399" ht="14.25" hidden="1" customHeight="1" x14ac:dyDescent="0.3"/>
    <row r="2400" ht="14.25" hidden="1" customHeight="1" x14ac:dyDescent="0.3"/>
    <row r="2401" ht="14.25" hidden="1" customHeight="1" x14ac:dyDescent="0.3"/>
    <row r="2402" ht="14.25" hidden="1" customHeight="1" x14ac:dyDescent="0.3"/>
    <row r="2403" ht="14.25" hidden="1" customHeight="1" x14ac:dyDescent="0.3"/>
    <row r="2404" ht="14.25" hidden="1" customHeight="1" x14ac:dyDescent="0.3"/>
    <row r="2405" ht="14.25" hidden="1" customHeight="1" x14ac:dyDescent="0.3"/>
    <row r="2406" ht="14.25" hidden="1" customHeight="1" x14ac:dyDescent="0.3"/>
    <row r="2407" ht="14.25" hidden="1" customHeight="1" x14ac:dyDescent="0.3"/>
    <row r="2408" ht="14.25" hidden="1" customHeight="1" x14ac:dyDescent="0.3"/>
    <row r="2409" ht="14.25" hidden="1" customHeight="1" x14ac:dyDescent="0.3"/>
    <row r="2410" ht="14.25" hidden="1" customHeight="1" x14ac:dyDescent="0.3"/>
    <row r="2411" ht="14.25" hidden="1" customHeight="1" x14ac:dyDescent="0.3"/>
    <row r="2412" ht="14.25" hidden="1" customHeight="1" x14ac:dyDescent="0.3"/>
    <row r="2413" ht="14.25" hidden="1" customHeight="1" x14ac:dyDescent="0.3"/>
    <row r="2414" ht="14.25" hidden="1" customHeight="1" x14ac:dyDescent="0.3"/>
    <row r="2415" ht="14.25" hidden="1" customHeight="1" x14ac:dyDescent="0.3"/>
    <row r="2416" ht="14.25" hidden="1" customHeight="1" x14ac:dyDescent="0.3"/>
    <row r="2417" ht="14.25" hidden="1" customHeight="1" x14ac:dyDescent="0.3"/>
    <row r="2418" ht="14.25" hidden="1" customHeight="1" x14ac:dyDescent="0.3"/>
    <row r="2419" ht="14.25" hidden="1" customHeight="1" x14ac:dyDescent="0.3"/>
    <row r="2420" ht="14.25" hidden="1" customHeight="1" x14ac:dyDescent="0.3"/>
    <row r="2421" ht="14.25" hidden="1" customHeight="1" x14ac:dyDescent="0.3"/>
    <row r="2422" ht="14.25" hidden="1" customHeight="1" x14ac:dyDescent="0.3"/>
    <row r="2423" ht="14.25" hidden="1" customHeight="1" x14ac:dyDescent="0.3"/>
    <row r="2424" ht="14.25" hidden="1" customHeight="1" x14ac:dyDescent="0.3"/>
    <row r="2425" ht="14.25" hidden="1" customHeight="1" x14ac:dyDescent="0.3"/>
    <row r="2426" ht="14.25" hidden="1" customHeight="1" x14ac:dyDescent="0.3"/>
    <row r="2427" ht="14.25" hidden="1" customHeight="1" x14ac:dyDescent="0.3"/>
    <row r="2428" ht="14.25" hidden="1" customHeight="1" x14ac:dyDescent="0.3"/>
    <row r="2429" ht="14.25" hidden="1" customHeight="1" x14ac:dyDescent="0.3"/>
    <row r="2430" ht="14.25" hidden="1" customHeight="1" x14ac:dyDescent="0.3"/>
    <row r="2431" ht="14.25" hidden="1" customHeight="1" x14ac:dyDescent="0.3"/>
    <row r="2432" ht="14.25" hidden="1" customHeight="1" x14ac:dyDescent="0.3"/>
    <row r="2433" ht="14.25" hidden="1" customHeight="1" x14ac:dyDescent="0.3"/>
    <row r="2434" ht="14.25" hidden="1" customHeight="1" x14ac:dyDescent="0.3"/>
    <row r="2435" ht="14.25" hidden="1" customHeight="1" x14ac:dyDescent="0.3"/>
    <row r="2436" ht="14.25" hidden="1" customHeight="1" x14ac:dyDescent="0.3"/>
    <row r="2437" ht="14.25" hidden="1" customHeight="1" x14ac:dyDescent="0.3"/>
    <row r="2438" ht="14.25" hidden="1" customHeight="1" x14ac:dyDescent="0.3"/>
    <row r="2439" ht="14.25" hidden="1" customHeight="1" x14ac:dyDescent="0.3"/>
    <row r="2440" ht="14.25" hidden="1" customHeight="1" x14ac:dyDescent="0.3"/>
    <row r="2441" ht="14.25" hidden="1" customHeight="1" x14ac:dyDescent="0.3"/>
    <row r="2442" ht="14.25" hidden="1" customHeight="1" x14ac:dyDescent="0.3"/>
    <row r="2443" ht="14.25" hidden="1" customHeight="1" x14ac:dyDescent="0.3"/>
    <row r="2444" ht="14.25" hidden="1" customHeight="1" x14ac:dyDescent="0.3"/>
    <row r="2445" ht="14.25" hidden="1" customHeight="1" x14ac:dyDescent="0.3"/>
    <row r="2446" ht="14.25" hidden="1" customHeight="1" x14ac:dyDescent="0.3"/>
    <row r="2447" ht="14.25" hidden="1" customHeight="1" x14ac:dyDescent="0.3"/>
    <row r="2448" ht="14.25" hidden="1" customHeight="1" x14ac:dyDescent="0.3"/>
    <row r="2449" ht="14.25" hidden="1" customHeight="1" x14ac:dyDescent="0.3"/>
    <row r="2450" ht="14.25" hidden="1" customHeight="1" x14ac:dyDescent="0.3"/>
    <row r="2451" ht="14.25" hidden="1" customHeight="1" x14ac:dyDescent="0.3"/>
    <row r="2452" ht="14.25" hidden="1" customHeight="1" x14ac:dyDescent="0.3"/>
    <row r="2453" ht="14.25" hidden="1" customHeight="1" x14ac:dyDescent="0.3"/>
    <row r="2454" ht="14.25" hidden="1" customHeight="1" x14ac:dyDescent="0.3"/>
    <row r="2455" ht="14.25" hidden="1" customHeight="1" x14ac:dyDescent="0.3"/>
    <row r="2456" ht="14.25" hidden="1" customHeight="1" x14ac:dyDescent="0.3"/>
    <row r="2457" ht="14.25" hidden="1" customHeight="1" x14ac:dyDescent="0.3"/>
    <row r="2458" ht="14.25" hidden="1" customHeight="1" x14ac:dyDescent="0.3"/>
    <row r="2459" ht="14.25" hidden="1" customHeight="1" x14ac:dyDescent="0.3"/>
    <row r="2460" ht="14.25" hidden="1" customHeight="1" x14ac:dyDescent="0.3"/>
    <row r="2461" ht="14.25" hidden="1" customHeight="1" x14ac:dyDescent="0.3"/>
    <row r="2462" ht="14.25" hidden="1" customHeight="1" x14ac:dyDescent="0.3"/>
    <row r="2463" ht="14.25" hidden="1" customHeight="1" x14ac:dyDescent="0.3"/>
    <row r="2464" ht="14.25" hidden="1" customHeight="1" x14ac:dyDescent="0.3"/>
    <row r="2465" ht="14.25" hidden="1" customHeight="1" x14ac:dyDescent="0.3"/>
    <row r="2466" ht="14.25" hidden="1" customHeight="1" x14ac:dyDescent="0.3"/>
    <row r="2467" ht="14.25" hidden="1" customHeight="1" x14ac:dyDescent="0.3"/>
    <row r="2468" ht="14.25" hidden="1" customHeight="1" x14ac:dyDescent="0.3"/>
    <row r="2469" ht="14.25" hidden="1" customHeight="1" x14ac:dyDescent="0.3"/>
    <row r="2470" ht="14.25" hidden="1" customHeight="1" x14ac:dyDescent="0.3"/>
    <row r="2471" ht="14.25" hidden="1" customHeight="1" x14ac:dyDescent="0.3"/>
    <row r="2472" ht="14.25" hidden="1" customHeight="1" x14ac:dyDescent="0.3"/>
    <row r="2473" ht="14.25" hidden="1" customHeight="1" x14ac:dyDescent="0.3"/>
    <row r="2474" ht="14.25" hidden="1" customHeight="1" x14ac:dyDescent="0.3"/>
    <row r="2475" ht="14.25" hidden="1" customHeight="1" x14ac:dyDescent="0.3"/>
    <row r="2476" ht="14.25" hidden="1" customHeight="1" x14ac:dyDescent="0.3"/>
    <row r="2477" ht="14.25" hidden="1" customHeight="1" x14ac:dyDescent="0.3"/>
    <row r="2478" ht="14.25" hidden="1" customHeight="1" x14ac:dyDescent="0.3"/>
    <row r="2479" ht="14.25" hidden="1" customHeight="1" x14ac:dyDescent="0.3"/>
    <row r="2480" ht="14.25" hidden="1" customHeight="1" x14ac:dyDescent="0.3"/>
    <row r="2481" ht="14.25" hidden="1" customHeight="1" x14ac:dyDescent="0.3"/>
    <row r="2482" ht="14.25" hidden="1" customHeight="1" x14ac:dyDescent="0.3"/>
    <row r="2483" ht="14.25" hidden="1" customHeight="1" x14ac:dyDescent="0.3"/>
    <row r="2484" ht="14.25" hidden="1" customHeight="1" x14ac:dyDescent="0.3"/>
    <row r="2485" ht="14.25" hidden="1" customHeight="1" x14ac:dyDescent="0.3"/>
    <row r="2486" ht="14.25" hidden="1" customHeight="1" x14ac:dyDescent="0.3"/>
    <row r="2487" ht="14.25" hidden="1" customHeight="1" x14ac:dyDescent="0.3"/>
    <row r="2488" ht="14.25" hidden="1" customHeight="1" x14ac:dyDescent="0.3"/>
    <row r="2489" ht="14.25" hidden="1" customHeight="1" x14ac:dyDescent="0.3"/>
    <row r="2490" ht="14.25" hidden="1" customHeight="1" x14ac:dyDescent="0.3"/>
    <row r="2491" ht="14.25" hidden="1" customHeight="1" x14ac:dyDescent="0.3"/>
    <row r="2492" ht="14.25" hidden="1" customHeight="1" x14ac:dyDescent="0.3"/>
    <row r="2493" ht="14.25" hidden="1" customHeight="1" x14ac:dyDescent="0.3"/>
    <row r="2494" ht="14.25" hidden="1" customHeight="1" x14ac:dyDescent="0.3"/>
    <row r="2495" ht="14.25" hidden="1" customHeight="1" x14ac:dyDescent="0.3"/>
    <row r="2496" ht="14.25" hidden="1" customHeight="1" x14ac:dyDescent="0.3"/>
    <row r="2497" ht="14.25" hidden="1" customHeight="1" x14ac:dyDescent="0.3"/>
    <row r="2498" ht="14.25" hidden="1" customHeight="1" x14ac:dyDescent="0.3"/>
    <row r="2499" ht="14.25" hidden="1" customHeight="1" x14ac:dyDescent="0.3"/>
    <row r="2500" ht="14.25" hidden="1" customHeight="1" x14ac:dyDescent="0.3"/>
    <row r="2501" ht="14.25" hidden="1" customHeight="1" x14ac:dyDescent="0.3"/>
    <row r="2502" ht="14.25" hidden="1" customHeight="1" x14ac:dyDescent="0.3"/>
    <row r="2503" ht="14.25" hidden="1" customHeight="1" x14ac:dyDescent="0.3"/>
    <row r="2504" ht="14.25" hidden="1" customHeight="1" x14ac:dyDescent="0.3"/>
    <row r="2505" ht="14.25" hidden="1" customHeight="1" x14ac:dyDescent="0.3"/>
    <row r="2506" ht="14.25" hidden="1" customHeight="1" x14ac:dyDescent="0.3"/>
    <row r="2507" ht="14.25" hidden="1" customHeight="1" x14ac:dyDescent="0.3"/>
    <row r="2508" ht="14.25" hidden="1" customHeight="1" x14ac:dyDescent="0.3"/>
    <row r="2509" ht="14.25" hidden="1" customHeight="1" x14ac:dyDescent="0.3"/>
    <row r="2510" ht="14.25" hidden="1" customHeight="1" x14ac:dyDescent="0.3"/>
    <row r="2511" ht="14.25" hidden="1" customHeight="1" x14ac:dyDescent="0.3"/>
    <row r="2512" ht="14.25" hidden="1" customHeight="1" x14ac:dyDescent="0.3"/>
    <row r="2513" ht="14.25" hidden="1" customHeight="1" x14ac:dyDescent="0.3"/>
    <row r="2514" ht="14.25" hidden="1" customHeight="1" x14ac:dyDescent="0.3"/>
    <row r="2515" ht="14.25" hidden="1" customHeight="1" x14ac:dyDescent="0.3"/>
    <row r="2516" ht="14.25" hidden="1" customHeight="1" x14ac:dyDescent="0.3"/>
    <row r="2517" ht="14.25" hidden="1" customHeight="1" x14ac:dyDescent="0.3"/>
    <row r="2518" ht="14.25" hidden="1" customHeight="1" x14ac:dyDescent="0.3"/>
    <row r="2519" ht="14.25" hidden="1" customHeight="1" x14ac:dyDescent="0.3"/>
    <row r="2520" ht="14.25" hidden="1" customHeight="1" x14ac:dyDescent="0.3"/>
    <row r="2521" ht="14.25" hidden="1" customHeight="1" x14ac:dyDescent="0.3"/>
    <row r="2522" ht="14.25" hidden="1" customHeight="1" x14ac:dyDescent="0.3"/>
    <row r="2523" ht="14.25" hidden="1" customHeight="1" x14ac:dyDescent="0.3"/>
    <row r="2524" ht="14.25" hidden="1" customHeight="1" x14ac:dyDescent="0.3"/>
    <row r="2525" ht="14.25" hidden="1" customHeight="1" x14ac:dyDescent="0.3"/>
    <row r="2526" ht="14.25" hidden="1" customHeight="1" x14ac:dyDescent="0.3"/>
    <row r="2527" ht="14.25" hidden="1" customHeight="1" x14ac:dyDescent="0.3"/>
    <row r="2528" ht="14.25" hidden="1" customHeight="1" x14ac:dyDescent="0.3"/>
    <row r="2529" ht="14.25" hidden="1" customHeight="1" x14ac:dyDescent="0.3"/>
    <row r="2530" ht="14.25" hidden="1" customHeight="1" x14ac:dyDescent="0.3"/>
    <row r="2531" ht="14.25" hidden="1" customHeight="1" x14ac:dyDescent="0.3"/>
    <row r="2532" ht="14.25" hidden="1" customHeight="1" x14ac:dyDescent="0.3"/>
    <row r="2533" ht="14.25" hidden="1" customHeight="1" x14ac:dyDescent="0.3"/>
    <row r="2534" ht="14.25" hidden="1" customHeight="1" x14ac:dyDescent="0.3"/>
    <row r="2535" ht="14.25" hidden="1" customHeight="1" x14ac:dyDescent="0.3"/>
    <row r="2536" ht="14.25" hidden="1" customHeight="1" x14ac:dyDescent="0.3"/>
    <row r="2537" ht="14.25" hidden="1" customHeight="1" x14ac:dyDescent="0.3"/>
    <row r="2538" ht="14.25" hidden="1" customHeight="1" x14ac:dyDescent="0.3"/>
    <row r="2539" ht="14.25" hidden="1" customHeight="1" x14ac:dyDescent="0.3"/>
    <row r="2540" ht="14.25" hidden="1" customHeight="1" x14ac:dyDescent="0.3"/>
    <row r="2541" ht="14.25" hidden="1" customHeight="1" x14ac:dyDescent="0.3"/>
    <row r="2542" ht="14.25" hidden="1" customHeight="1" x14ac:dyDescent="0.3"/>
    <row r="2543" ht="14.25" hidden="1" customHeight="1" x14ac:dyDescent="0.3"/>
    <row r="2544" ht="14.25" hidden="1" customHeight="1" x14ac:dyDescent="0.3"/>
    <row r="2545" ht="14.25" hidden="1" customHeight="1" x14ac:dyDescent="0.3"/>
    <row r="2546" ht="14.25" hidden="1" customHeight="1" x14ac:dyDescent="0.3"/>
    <row r="2547" ht="14.25" hidden="1" customHeight="1" x14ac:dyDescent="0.3"/>
    <row r="2548" ht="14.25" hidden="1" customHeight="1" x14ac:dyDescent="0.3"/>
    <row r="2549" ht="14.25" hidden="1" customHeight="1" x14ac:dyDescent="0.3"/>
    <row r="2550" ht="14.25" hidden="1" customHeight="1" x14ac:dyDescent="0.3"/>
    <row r="2551" ht="14.25" hidden="1" customHeight="1" x14ac:dyDescent="0.3"/>
    <row r="2552" ht="14.25" hidden="1" customHeight="1" x14ac:dyDescent="0.3"/>
    <row r="2553" ht="14.25" hidden="1" customHeight="1" x14ac:dyDescent="0.3"/>
    <row r="2554" ht="14.25" hidden="1" customHeight="1" x14ac:dyDescent="0.3"/>
    <row r="2555" ht="14.25" hidden="1" customHeight="1" x14ac:dyDescent="0.3"/>
    <row r="2556" ht="14.25" hidden="1" customHeight="1" x14ac:dyDescent="0.3"/>
    <row r="2557" ht="14.25" hidden="1" customHeight="1" x14ac:dyDescent="0.3"/>
    <row r="2558" ht="14.25" hidden="1" customHeight="1" x14ac:dyDescent="0.3"/>
    <row r="2559" ht="14.25" hidden="1" customHeight="1" x14ac:dyDescent="0.3"/>
    <row r="2560" ht="14.25" hidden="1" customHeight="1" x14ac:dyDescent="0.3"/>
    <row r="2561" ht="14.25" hidden="1" customHeight="1" x14ac:dyDescent="0.3"/>
    <row r="2562" ht="14.25" hidden="1" customHeight="1" x14ac:dyDescent="0.3"/>
    <row r="2563" ht="14.25" hidden="1" customHeight="1" x14ac:dyDescent="0.3"/>
    <row r="2564" ht="14.25" hidden="1" customHeight="1" x14ac:dyDescent="0.3"/>
    <row r="2565" ht="14.25" hidden="1" customHeight="1" x14ac:dyDescent="0.3"/>
    <row r="2566" ht="14.25" hidden="1" customHeight="1" x14ac:dyDescent="0.3"/>
    <row r="2567" ht="14.25" hidden="1" customHeight="1" x14ac:dyDescent="0.3"/>
    <row r="2568" ht="14.25" hidden="1" customHeight="1" x14ac:dyDescent="0.3"/>
    <row r="2569" ht="14.25" hidden="1" customHeight="1" x14ac:dyDescent="0.3"/>
    <row r="2570" ht="14.25" hidden="1" customHeight="1" x14ac:dyDescent="0.3"/>
    <row r="2571" ht="14.25" hidden="1" customHeight="1" x14ac:dyDescent="0.3"/>
    <row r="2572" ht="14.25" hidden="1" customHeight="1" x14ac:dyDescent="0.3"/>
    <row r="2573" ht="14.25" hidden="1" customHeight="1" x14ac:dyDescent="0.3"/>
    <row r="2574" ht="14.25" hidden="1" customHeight="1" x14ac:dyDescent="0.3"/>
    <row r="2575" ht="14.25" hidden="1" customHeight="1" x14ac:dyDescent="0.3"/>
    <row r="2576" ht="14.25" hidden="1" customHeight="1" x14ac:dyDescent="0.3"/>
    <row r="2577" ht="14.25" hidden="1" customHeight="1" x14ac:dyDescent="0.3"/>
    <row r="2578" ht="14.25" hidden="1" customHeight="1" x14ac:dyDescent="0.3"/>
    <row r="2579" ht="14.25" hidden="1" customHeight="1" x14ac:dyDescent="0.3"/>
    <row r="2580" ht="14.25" hidden="1" customHeight="1" x14ac:dyDescent="0.3"/>
    <row r="2581" ht="14.25" hidden="1" customHeight="1" x14ac:dyDescent="0.3"/>
    <row r="2582" ht="14.25" hidden="1" customHeight="1" x14ac:dyDescent="0.3"/>
    <row r="2583" ht="14.25" hidden="1" customHeight="1" x14ac:dyDescent="0.3"/>
    <row r="2584" ht="14.25" hidden="1" customHeight="1" x14ac:dyDescent="0.3"/>
    <row r="2585" ht="14.25" hidden="1" customHeight="1" x14ac:dyDescent="0.3"/>
    <row r="2586" ht="14.25" hidden="1" customHeight="1" x14ac:dyDescent="0.3"/>
    <row r="2587" ht="14.25" hidden="1" customHeight="1" x14ac:dyDescent="0.3"/>
    <row r="2588" ht="14.25" hidden="1" customHeight="1" x14ac:dyDescent="0.3"/>
    <row r="2589" ht="14.25" hidden="1" customHeight="1" x14ac:dyDescent="0.3"/>
    <row r="2590" ht="14.25" hidden="1" customHeight="1" x14ac:dyDescent="0.3"/>
    <row r="2591" ht="14.25" hidden="1" customHeight="1" x14ac:dyDescent="0.3"/>
    <row r="2592" ht="14.25" hidden="1" customHeight="1" x14ac:dyDescent="0.3"/>
    <row r="2593" ht="14.25" hidden="1" customHeight="1" x14ac:dyDescent="0.3"/>
    <row r="2594" ht="14.25" hidden="1" customHeight="1" x14ac:dyDescent="0.3"/>
    <row r="2595" ht="14.25" hidden="1" customHeight="1" x14ac:dyDescent="0.3"/>
    <row r="2596" ht="14.25" hidden="1" customHeight="1" x14ac:dyDescent="0.3"/>
    <row r="2597" ht="14.25" hidden="1" customHeight="1" x14ac:dyDescent="0.3"/>
    <row r="2598" ht="14.25" hidden="1" customHeight="1" x14ac:dyDescent="0.3"/>
    <row r="2599" ht="14.25" hidden="1" customHeight="1" x14ac:dyDescent="0.3"/>
    <row r="2600" ht="14.25" hidden="1" customHeight="1" x14ac:dyDescent="0.3"/>
    <row r="2601" ht="14.25" hidden="1" customHeight="1" x14ac:dyDescent="0.3"/>
    <row r="2602" ht="14.25" hidden="1" customHeight="1" x14ac:dyDescent="0.3"/>
    <row r="2603" ht="14.25" hidden="1" customHeight="1" x14ac:dyDescent="0.3"/>
    <row r="2604" ht="14.25" hidden="1" customHeight="1" x14ac:dyDescent="0.3"/>
    <row r="2605" ht="14.25" hidden="1" customHeight="1" x14ac:dyDescent="0.3"/>
    <row r="2606" ht="14.25" hidden="1" customHeight="1" x14ac:dyDescent="0.3"/>
    <row r="2607" ht="14.25" hidden="1" customHeight="1" x14ac:dyDescent="0.3"/>
    <row r="2608" ht="14.25" hidden="1" customHeight="1" x14ac:dyDescent="0.3"/>
    <row r="2609" ht="14.25" hidden="1" customHeight="1" x14ac:dyDescent="0.3"/>
    <row r="2610" ht="14.25" hidden="1" customHeight="1" x14ac:dyDescent="0.3"/>
    <row r="2611" ht="14.25" hidden="1" customHeight="1" x14ac:dyDescent="0.3"/>
    <row r="2612" ht="14.25" hidden="1" customHeight="1" x14ac:dyDescent="0.3"/>
    <row r="2613" ht="14.25" hidden="1" customHeight="1" x14ac:dyDescent="0.3"/>
    <row r="2614" ht="14.25" hidden="1" customHeight="1" x14ac:dyDescent="0.3"/>
    <row r="2615" ht="14.25" hidden="1" customHeight="1" x14ac:dyDescent="0.3"/>
    <row r="2616" ht="14.25" hidden="1" customHeight="1" x14ac:dyDescent="0.3"/>
    <row r="2617" ht="14.25" hidden="1" customHeight="1" x14ac:dyDescent="0.3"/>
    <row r="2618" ht="14.25" hidden="1" customHeight="1" x14ac:dyDescent="0.3"/>
    <row r="2619" ht="14.25" hidden="1" customHeight="1" x14ac:dyDescent="0.3"/>
    <row r="2620" ht="14.25" hidden="1" customHeight="1" x14ac:dyDescent="0.3"/>
    <row r="2621" ht="14.25" hidden="1" customHeight="1" x14ac:dyDescent="0.3"/>
    <row r="2622" ht="14.25" hidden="1" customHeight="1" x14ac:dyDescent="0.3"/>
    <row r="2623" ht="14.25" hidden="1" customHeight="1" x14ac:dyDescent="0.3"/>
    <row r="2624" ht="14.25" hidden="1" customHeight="1" x14ac:dyDescent="0.3"/>
    <row r="2625" ht="14.25" hidden="1" customHeight="1" x14ac:dyDescent="0.3"/>
    <row r="2626" ht="14.25" hidden="1" customHeight="1" x14ac:dyDescent="0.3"/>
    <row r="2627" ht="14.25" hidden="1" customHeight="1" x14ac:dyDescent="0.3"/>
    <row r="2628" ht="14.25" hidden="1" customHeight="1" x14ac:dyDescent="0.3"/>
    <row r="2629" ht="14.25" hidden="1" customHeight="1" x14ac:dyDescent="0.3"/>
    <row r="2630" ht="14.25" hidden="1" customHeight="1" x14ac:dyDescent="0.3"/>
    <row r="2631" ht="14.25" hidden="1" customHeight="1" x14ac:dyDescent="0.3"/>
    <row r="2632" ht="14.25" hidden="1" customHeight="1" x14ac:dyDescent="0.3"/>
    <row r="2633" ht="14.25" hidden="1" customHeight="1" x14ac:dyDescent="0.3"/>
    <row r="2634" ht="14.25" hidden="1" customHeight="1" x14ac:dyDescent="0.3"/>
    <row r="2635" ht="14.25" hidden="1" customHeight="1" x14ac:dyDescent="0.3"/>
    <row r="2636" ht="14.25" hidden="1" customHeight="1" x14ac:dyDescent="0.3"/>
    <row r="2637" ht="14.25" hidden="1" customHeight="1" x14ac:dyDescent="0.3"/>
    <row r="2638" ht="14.25" hidden="1" customHeight="1" x14ac:dyDescent="0.3"/>
    <row r="2639" ht="14.25" hidden="1" customHeight="1" x14ac:dyDescent="0.3"/>
    <row r="2640" ht="14.25" hidden="1" customHeight="1" x14ac:dyDescent="0.3"/>
    <row r="2641" ht="14.25" hidden="1" customHeight="1" x14ac:dyDescent="0.3"/>
    <row r="2642" ht="14.25" hidden="1" customHeight="1" x14ac:dyDescent="0.3"/>
    <row r="2643" ht="14.25" hidden="1" customHeight="1" x14ac:dyDescent="0.3"/>
    <row r="2644" ht="14.25" hidden="1" customHeight="1" x14ac:dyDescent="0.3"/>
    <row r="2645" ht="14.25" hidden="1" customHeight="1" x14ac:dyDescent="0.3"/>
    <row r="2646" ht="14.25" hidden="1" customHeight="1" x14ac:dyDescent="0.3"/>
    <row r="2647" ht="14.25" hidden="1" customHeight="1" x14ac:dyDescent="0.3"/>
    <row r="2648" ht="14.25" hidden="1" customHeight="1" x14ac:dyDescent="0.3"/>
    <row r="2649" ht="14.25" hidden="1" customHeight="1" x14ac:dyDescent="0.3"/>
    <row r="2650" ht="14.25" hidden="1" customHeight="1" x14ac:dyDescent="0.3"/>
    <row r="2651" ht="14.25" hidden="1" customHeight="1" x14ac:dyDescent="0.3"/>
    <row r="2652" ht="14.25" hidden="1" customHeight="1" x14ac:dyDescent="0.3"/>
    <row r="2653" ht="14.25" hidden="1" customHeight="1" x14ac:dyDescent="0.3"/>
    <row r="2654" ht="14.25" hidden="1" customHeight="1" x14ac:dyDescent="0.3"/>
    <row r="2655" ht="14.25" hidden="1" customHeight="1" x14ac:dyDescent="0.3"/>
    <row r="2656" ht="14.25" hidden="1" customHeight="1" x14ac:dyDescent="0.3"/>
    <row r="2657" ht="14.25" hidden="1" customHeight="1" x14ac:dyDescent="0.3"/>
    <row r="2658" ht="14.25" hidden="1" customHeight="1" x14ac:dyDescent="0.3"/>
    <row r="2659" ht="14.25" hidden="1" customHeight="1" x14ac:dyDescent="0.3"/>
    <row r="2660" ht="14.25" hidden="1" customHeight="1" x14ac:dyDescent="0.3"/>
    <row r="2661" ht="14.25" hidden="1" customHeight="1" x14ac:dyDescent="0.3"/>
    <row r="2662" ht="14.25" hidden="1" customHeight="1" x14ac:dyDescent="0.3"/>
    <row r="2663" ht="14.25" hidden="1" customHeight="1" x14ac:dyDescent="0.3"/>
    <row r="2664" ht="14.25" hidden="1" customHeight="1" x14ac:dyDescent="0.3"/>
    <row r="2665" ht="14.25" hidden="1" customHeight="1" x14ac:dyDescent="0.3"/>
    <row r="2666" ht="14.25" hidden="1" customHeight="1" x14ac:dyDescent="0.3"/>
    <row r="2667" ht="14.25" hidden="1" customHeight="1" x14ac:dyDescent="0.3"/>
    <row r="2668" ht="14.25" hidden="1" customHeight="1" x14ac:dyDescent="0.3"/>
    <row r="2669" ht="14.25" hidden="1" customHeight="1" x14ac:dyDescent="0.3"/>
    <row r="2670" ht="14.25" hidden="1" customHeight="1" x14ac:dyDescent="0.3"/>
    <row r="2671" ht="14.25" hidden="1" customHeight="1" x14ac:dyDescent="0.3"/>
    <row r="2672" ht="14.25" hidden="1" customHeight="1" x14ac:dyDescent="0.3"/>
    <row r="2673" ht="14.25" hidden="1" customHeight="1" x14ac:dyDescent="0.3"/>
    <row r="2674" ht="14.25" hidden="1" customHeight="1" x14ac:dyDescent="0.3"/>
    <row r="2675" ht="14.25" hidden="1" customHeight="1" x14ac:dyDescent="0.3"/>
    <row r="2676" hidden="1" x14ac:dyDescent="0.3"/>
    <row r="2677" hidden="1" x14ac:dyDescent="0.3"/>
    <row r="2678" hidden="1" x14ac:dyDescent="0.3"/>
    <row r="2679" hidden="1" x14ac:dyDescent="0.3"/>
    <row r="2680" hidden="1" x14ac:dyDescent="0.3"/>
    <row r="2681" hidden="1" x14ac:dyDescent="0.3"/>
    <row r="2682" hidden="1" x14ac:dyDescent="0.3"/>
    <row r="2683" hidden="1" x14ac:dyDescent="0.3"/>
    <row r="2684" hidden="1" x14ac:dyDescent="0.3"/>
    <row r="2685" hidden="1" x14ac:dyDescent="0.3"/>
    <row r="2686" hidden="1" x14ac:dyDescent="0.3"/>
    <row r="2687" hidden="1" x14ac:dyDescent="0.3"/>
    <row r="2688" hidden="1" x14ac:dyDescent="0.3"/>
  </sheetData>
  <sheetProtection algorithmName="SHA-512" hashValue="g2pzaq0g+yqfySuwI4TZwcIK7SMk+rhxYldADynmOvFzsnouZJYwxtmezfuAy7q/lwvUF8uY7Qry5+t2J1o6Xw==" saltValue="rQ5hXxQuhIpv7wzMCIsOcQ==" spinCount="100000" sheet="1" formatCells="0" formatColumns="0" formatRows="0" insertHyperlinks="0"/>
  <mergeCells count="104">
    <mergeCell ref="AP14:AQ14"/>
    <mergeCell ref="R63:R65"/>
    <mergeCell ref="V63:V65"/>
    <mergeCell ref="Y63:Y65"/>
    <mergeCell ref="Z63:Z65"/>
    <mergeCell ref="AN62:AN65"/>
    <mergeCell ref="AO62:AO65"/>
    <mergeCell ref="AD63:AD65"/>
    <mergeCell ref="B8:B13"/>
    <mergeCell ref="C9:C13"/>
    <mergeCell ref="D10:D13"/>
    <mergeCell ref="E10:E13"/>
    <mergeCell ref="H10:H13"/>
    <mergeCell ref="J10:J13"/>
    <mergeCell ref="M10:M13"/>
    <mergeCell ref="N11:N13"/>
    <mergeCell ref="Q11:Q13"/>
    <mergeCell ref="I10:I13"/>
    <mergeCell ref="AI11:AI13"/>
    <mergeCell ref="AW62:AW65"/>
    <mergeCell ref="B60:B65"/>
    <mergeCell ref="C61:C65"/>
    <mergeCell ref="AM61:AM65"/>
    <mergeCell ref="D62:D65"/>
    <mergeCell ref="E62:E65"/>
    <mergeCell ref="H62:H65"/>
    <mergeCell ref="I62:I65"/>
    <mergeCell ref="J62:J65"/>
    <mergeCell ref="M62:M65"/>
    <mergeCell ref="AK62:AK65"/>
    <mergeCell ref="AG63:AG65"/>
    <mergeCell ref="AJ63:AJ65"/>
    <mergeCell ref="AA63:AA65"/>
    <mergeCell ref="AB63:AB65"/>
    <mergeCell ref="AC63:AC65"/>
    <mergeCell ref="AS62:AS65"/>
    <mergeCell ref="AT62:AT65"/>
    <mergeCell ref="AU62:AU65"/>
    <mergeCell ref="AV62:AV65"/>
    <mergeCell ref="AE63:AE65"/>
    <mergeCell ref="AF63:AF65"/>
    <mergeCell ref="N63:N65"/>
    <mergeCell ref="Q63:Q65"/>
    <mergeCell ref="AW10:AW13"/>
    <mergeCell ref="AM4:AO7"/>
    <mergeCell ref="AC11:AC13"/>
    <mergeCell ref="R11:R13"/>
    <mergeCell ref="V11:V13"/>
    <mergeCell ref="AM9:AM13"/>
    <mergeCell ref="AN10:AN13"/>
    <mergeCell ref="AO10:AO13"/>
    <mergeCell ref="Z11:Z13"/>
    <mergeCell ref="AD11:AD13"/>
    <mergeCell ref="AA11:AA13"/>
    <mergeCell ref="AK10:AK13"/>
    <mergeCell ref="AG11:AG13"/>
    <mergeCell ref="AF11:AF13"/>
    <mergeCell ref="AJ11:AJ13"/>
    <mergeCell ref="AE11:AE13"/>
    <mergeCell ref="AB11:AB13"/>
    <mergeCell ref="Y11:Y13"/>
    <mergeCell ref="AU10:AU13"/>
    <mergeCell ref="AV10:AV13"/>
    <mergeCell ref="AS10:AS13"/>
    <mergeCell ref="AT10:AT13"/>
    <mergeCell ref="AP11:AP13"/>
    <mergeCell ref="AH11:AH13"/>
    <mergeCell ref="D91:D94"/>
    <mergeCell ref="E91:E94"/>
    <mergeCell ref="H91:H94"/>
    <mergeCell ref="I91:I94"/>
    <mergeCell ref="J91:J94"/>
    <mergeCell ref="M91:M94"/>
    <mergeCell ref="AK91:AK94"/>
    <mergeCell ref="N92:N94"/>
    <mergeCell ref="Q92:Q94"/>
    <mergeCell ref="R92:R94"/>
    <mergeCell ref="V92:V94"/>
    <mergeCell ref="Y92:Y94"/>
    <mergeCell ref="Z92:Z94"/>
    <mergeCell ref="K6:M6"/>
    <mergeCell ref="A16:A32"/>
    <mergeCell ref="G6:I6"/>
    <mergeCell ref="C6:E6"/>
    <mergeCell ref="A97:A117"/>
    <mergeCell ref="A68:A88"/>
    <mergeCell ref="AW91:AW94"/>
    <mergeCell ref="AN91:AN94"/>
    <mergeCell ref="AO91:AO94"/>
    <mergeCell ref="AS91:AS94"/>
    <mergeCell ref="AT91:AT94"/>
    <mergeCell ref="AU91:AU94"/>
    <mergeCell ref="AV91:AV94"/>
    <mergeCell ref="AF92:AF94"/>
    <mergeCell ref="AG92:AG94"/>
    <mergeCell ref="AJ92:AJ94"/>
    <mergeCell ref="AA92:AA94"/>
    <mergeCell ref="AB92:AB94"/>
    <mergeCell ref="AC92:AC94"/>
    <mergeCell ref="AD92:AD94"/>
    <mergeCell ref="AE92:AE94"/>
    <mergeCell ref="B89:B94"/>
    <mergeCell ref="C90:C94"/>
    <mergeCell ref="AM90:AM94"/>
  </mergeCells>
  <dataValidations count="6">
    <dataValidation type="decimal" operator="greaterThanOrEqual" allowBlank="1" showInputMessage="1" showErrorMessage="1" error="Please enter non-negative number." sqref="AS16:AW33 AM16:AQ33 N16:AK33 F30:L33 G16:L16 F16:F17 D16:D33">
      <formula1>0</formula1>
    </dataValidation>
    <dataValidation operator="greaterThanOrEqual" allowBlank="1" showErrorMessage="1" errorTitle="Error" error="Please enter non-negative number." sqref="B67:AW67 A15:XFD15 B96"/>
    <dataValidation operator="greaterThanOrEqual" allowBlank="1" showErrorMessage="1" errorTitle="Error" error="Please enter non-negative number." promptTitle="Note" prompt="Please input data in the table above (using the domestic currency and unit multiplier specified on the cover page)." sqref="AS89:AW114 AM68:AQ85 AM89:AQ114 AS68:AW85 C68:AK85 C89:AK114"/>
    <dataValidation allowBlank="1" showInputMessage="1" showErrorMessage="1" promptTitle="Note" prompt="Calculated as the sum of columns 2, 3, 6, 7, 8, 11 and 33." sqref="C16:C33"/>
    <dataValidation allowBlank="1" showInputMessage="1" showErrorMessage="1" promptTitle="Note" prompt="Calculated as the sum of columns 12, 15, 16, 20, 23, 24, 25, 26, 27, 28, 29, 30, 31 and 32." sqref="M16:M33"/>
    <dataValidation type="decimal" operator="greaterThanOrEqual" allowBlank="1" showInputMessage="1" showErrorMessage="1" error="Please enter non-negative number." promptTitle="Note" prompt="Calculated as the sum of columns 4 and 5." sqref="E16:E33">
      <formula1>0</formula1>
    </dataValidation>
  </dataValidations>
  <hyperlinks>
    <hyperlink ref="G6" location="'1 macro-mapping'!A55" display="In floating exchange rates"/>
    <hyperlink ref="C6" location="'1 macro-mapping'!B16" display="In reported currency"/>
    <hyperlink ref="K6" location="'1 macro-mapping'!A83" display="In constant (from 2016) exchange rates"/>
    <hyperlink ref="K6:M6" location="'1 macro-mapping'!A91" display="in USD million (costant 2016 exchange rate)"/>
    <hyperlink ref="G6:H6" location="'1 macro-mapping'!A57" display="In floating exchange rates"/>
    <hyperlink ref="G6:I6" location="'1 macro-mapping'!A65" display="in USD million (floating exchange rates)"/>
  </hyperlinks>
  <pageMargins left="0.70866141732283472" right="0.70866141732283472" top="0.74803149606299213" bottom="0.74803149606299213" header="0.31496062992125984" footer="0.31496062992125984"/>
  <pageSetup paperSize="8" scale="29" orientation="landscape" cellComments="asDisplayed" r:id="rId1"/>
  <headerFooter>
    <oddHeader>&amp;RConfidential when completed&amp;L&amp;"Times New Roman,Regular"&amp;12&amp;K000000Central Bank of Ireland - RESTRICTED</oddHeader>
    <oddFooter>&amp;C&amp;P of &amp;N</oddFooter>
    <evenHeader>&amp;L&amp;"Times New Roman,Regular"&amp;12&amp;K000000Central Bank of Ireland - RESTRICTED</evenHeader>
    <firstHeader>&amp;L&amp;"Times New Roman,Regular"&amp;12&amp;K000000Central Bank of Ireland - RESTRICTED</firstHeader>
  </headerFooter>
  <colBreaks count="1" manualBreakCount="1">
    <brk id="26" min="1"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Q48"/>
  <sheetViews>
    <sheetView workbookViewId="0">
      <selection activeCell="M43" sqref="M43"/>
    </sheetView>
  </sheetViews>
  <sheetFormatPr defaultRowHeight="14" x14ac:dyDescent="0.3"/>
  <cols>
    <col min="1" max="1" width="10.5" customWidth="1"/>
    <col min="2" max="2" width="13.83203125" customWidth="1"/>
    <col min="3" max="3" width="11.83203125" bestFit="1" customWidth="1"/>
    <col min="4" max="4" width="11.33203125" customWidth="1"/>
    <col min="5" max="5" width="10.08203125" customWidth="1"/>
    <col min="6" max="6" width="11.5" customWidth="1"/>
    <col min="7" max="7" width="13.83203125" customWidth="1"/>
    <col min="8" max="8" width="11.83203125" bestFit="1" customWidth="1"/>
    <col min="9" max="9" width="11.33203125" customWidth="1"/>
    <col min="10" max="10" width="10.08203125" customWidth="1"/>
    <col min="11" max="11" width="11.5" customWidth="1"/>
    <col min="12" max="12" width="13.83203125" customWidth="1"/>
    <col min="13" max="13" width="11.83203125" bestFit="1" customWidth="1"/>
    <col min="14" max="14" width="11.33203125" customWidth="1"/>
    <col min="15" max="15" width="10.08203125" customWidth="1"/>
    <col min="16" max="16" width="11.5" customWidth="1"/>
    <col min="17" max="17" width="13.83203125" customWidth="1"/>
    <col min="18" max="18" width="11.83203125" bestFit="1" customWidth="1"/>
    <col min="19" max="19" width="11.33203125" customWidth="1"/>
    <col min="20" max="20" width="10.08203125" customWidth="1"/>
    <col min="21" max="21" width="11.5" customWidth="1"/>
    <col min="22" max="22" width="11.5" style="1770" customWidth="1"/>
    <col min="26" max="26" width="13.83203125" customWidth="1"/>
    <col min="27" max="27" width="11.83203125" bestFit="1" customWidth="1"/>
    <col min="28" max="28" width="11.33203125" customWidth="1"/>
    <col min="29" max="29" width="10.08203125" customWidth="1"/>
    <col min="30" max="30" width="11.5" customWidth="1"/>
    <col min="31" max="31" width="13.83203125" customWidth="1"/>
    <col min="32" max="32" width="11.83203125" bestFit="1" customWidth="1"/>
    <col min="33" max="33" width="11.33203125" customWidth="1"/>
    <col min="34" max="34" width="10.08203125" customWidth="1"/>
    <col min="35" max="35" width="11.5" customWidth="1"/>
    <col min="36" max="36" width="13.83203125" customWidth="1"/>
    <col min="37" max="37" width="11.83203125" bestFit="1" customWidth="1"/>
    <col min="38" max="38" width="11.33203125" customWidth="1"/>
    <col min="39" max="39" width="10.08203125" customWidth="1"/>
    <col min="40" max="40" width="11.5" customWidth="1"/>
    <col min="41" max="41" width="13.83203125" customWidth="1"/>
    <col min="42" max="42" width="11.83203125" bestFit="1" customWidth="1"/>
    <col min="43" max="43" width="11.33203125" customWidth="1"/>
    <col min="44" max="44" width="10.08203125" customWidth="1"/>
    <col min="45" max="45" width="11.5" customWidth="1"/>
    <col min="47" max="47" width="8.58203125" style="1623"/>
    <col min="50" max="50" width="13.83203125" customWidth="1"/>
    <col min="51" max="51" width="11.83203125" bestFit="1" customWidth="1"/>
    <col min="52" max="52" width="11.33203125" customWidth="1"/>
    <col min="53" max="53" width="10.08203125" customWidth="1"/>
    <col min="54" max="54" width="11.5" customWidth="1"/>
    <col min="55" max="55" width="13.83203125" customWidth="1"/>
    <col min="56" max="56" width="11.83203125" bestFit="1" customWidth="1"/>
    <col min="57" max="57" width="11.33203125" customWidth="1"/>
    <col min="58" max="58" width="10.08203125" customWidth="1"/>
    <col min="59" max="59" width="11.5" customWidth="1"/>
    <col min="60" max="60" width="13.83203125" customWidth="1"/>
    <col min="61" max="61" width="11.83203125" bestFit="1" customWidth="1"/>
    <col min="62" max="62" width="11.33203125" customWidth="1"/>
    <col min="63" max="63" width="10.08203125" customWidth="1"/>
    <col min="64" max="64" width="11.5" customWidth="1"/>
    <col min="65" max="65" width="13.83203125" customWidth="1"/>
    <col min="66" max="66" width="11.83203125" bestFit="1" customWidth="1"/>
    <col min="67" max="67" width="11.33203125" customWidth="1"/>
    <col min="68" max="68" width="10.08203125" customWidth="1"/>
    <col min="69" max="69" width="11.5" customWidth="1"/>
  </cols>
  <sheetData>
    <row r="1" spans="1:69" s="1624" customFormat="1" x14ac:dyDescent="0.3"/>
    <row r="2" spans="1:69" s="1624" customFormat="1" ht="16.5" x14ac:dyDescent="0.3">
      <c r="A2" s="1636" t="s">
        <v>1762</v>
      </c>
      <c r="B2" s="1636"/>
      <c r="C2" s="1636"/>
      <c r="D2" s="1636"/>
      <c r="E2" s="1636"/>
      <c r="F2" s="1636"/>
      <c r="G2" s="1636"/>
      <c r="H2" s="1636"/>
      <c r="I2" s="1636"/>
      <c r="J2" s="1636"/>
      <c r="K2" s="1636"/>
      <c r="L2" s="1636"/>
      <c r="M2" s="1636"/>
      <c r="N2" s="1636"/>
      <c r="O2" s="1636"/>
      <c r="P2" s="1636"/>
      <c r="Q2" s="1636"/>
      <c r="R2" s="1636"/>
      <c r="S2" s="1636"/>
      <c r="T2" s="1636"/>
      <c r="U2" s="1636"/>
      <c r="V2" s="1636"/>
    </row>
    <row r="3" spans="1:69" s="1624" customFormat="1" x14ac:dyDescent="0.3">
      <c r="A3" s="1635" t="s">
        <v>1781</v>
      </c>
    </row>
    <row r="4" spans="1:69" s="1624" customFormat="1" x14ac:dyDescent="0.3">
      <c r="A4" s="1635"/>
      <c r="B4" s="1917" t="s">
        <v>514</v>
      </c>
      <c r="C4" s="1917"/>
      <c r="D4" s="1917"/>
      <c r="F4" s="1918" t="s">
        <v>513</v>
      </c>
      <c r="G4" s="1918"/>
      <c r="H4" s="1918"/>
      <c r="J4" s="1919" t="s">
        <v>1786</v>
      </c>
      <c r="K4" s="1919"/>
      <c r="L4" s="1919"/>
    </row>
    <row r="5" spans="1:69" s="1624" customFormat="1" ht="14.15" customHeight="1" x14ac:dyDescent="0.3">
      <c r="A5" s="1635"/>
    </row>
    <row r="6" spans="1:69" s="1624" customFormat="1" x14ac:dyDescent="0.3">
      <c r="B6" s="1908" t="s">
        <v>472</v>
      </c>
      <c r="C6" s="1909"/>
      <c r="D6" s="1909"/>
      <c r="E6" s="1909"/>
      <c r="F6" s="1910"/>
      <c r="G6" s="1908" t="s">
        <v>1782</v>
      </c>
      <c r="H6" s="1909"/>
      <c r="I6" s="1909"/>
      <c r="J6" s="1909"/>
      <c r="K6" s="1910"/>
      <c r="L6" s="1908" t="s">
        <v>1783</v>
      </c>
      <c r="M6" s="1909"/>
      <c r="N6" s="1909"/>
      <c r="O6" s="1909"/>
      <c r="P6" s="1910"/>
      <c r="Q6" s="1908" t="s">
        <v>1784</v>
      </c>
      <c r="R6" s="1909"/>
      <c r="S6" s="1909"/>
      <c r="T6" s="1909"/>
      <c r="U6" s="1910"/>
      <c r="V6" s="1768"/>
      <c r="Z6" s="1908" t="s">
        <v>472</v>
      </c>
      <c r="AA6" s="1909"/>
      <c r="AB6" s="1909"/>
      <c r="AC6" s="1909"/>
      <c r="AD6" s="1910"/>
      <c r="AE6" s="1908" t="s">
        <v>1782</v>
      </c>
      <c r="AF6" s="1909"/>
      <c r="AG6" s="1909"/>
      <c r="AH6" s="1909"/>
      <c r="AI6" s="1910"/>
      <c r="AJ6" s="1908" t="s">
        <v>1783</v>
      </c>
      <c r="AK6" s="1909"/>
      <c r="AL6" s="1909"/>
      <c r="AM6" s="1909"/>
      <c r="AN6" s="1910"/>
      <c r="AO6" s="1908" t="s">
        <v>1784</v>
      </c>
      <c r="AP6" s="1909"/>
      <c r="AQ6" s="1909"/>
      <c r="AR6" s="1909"/>
      <c r="AS6" s="1910"/>
      <c r="AX6" s="1908" t="s">
        <v>472</v>
      </c>
      <c r="AY6" s="1909"/>
      <c r="AZ6" s="1909"/>
      <c r="BA6" s="1909"/>
      <c r="BB6" s="1910"/>
      <c r="BC6" s="1908" t="s">
        <v>1782</v>
      </c>
      <c r="BD6" s="1909"/>
      <c r="BE6" s="1909"/>
      <c r="BF6" s="1909"/>
      <c r="BG6" s="1910"/>
      <c r="BH6" s="1908" t="s">
        <v>1783</v>
      </c>
      <c r="BI6" s="1909"/>
      <c r="BJ6" s="1909"/>
      <c r="BK6" s="1909"/>
      <c r="BL6" s="1910"/>
      <c r="BM6" s="1908" t="s">
        <v>1784</v>
      </c>
      <c r="BN6" s="1909"/>
      <c r="BO6" s="1909"/>
      <c r="BP6" s="1909"/>
      <c r="BQ6" s="1910"/>
    </row>
    <row r="7" spans="1:69" s="1624" customFormat="1" ht="50.15" customHeight="1" x14ac:dyDescent="0.3">
      <c r="B7" s="1911" t="s">
        <v>1780</v>
      </c>
      <c r="C7" s="1913" t="s">
        <v>1789</v>
      </c>
      <c r="D7" s="1914"/>
      <c r="E7" s="1914"/>
      <c r="F7" s="1915"/>
      <c r="G7" s="1913" t="s">
        <v>1780</v>
      </c>
      <c r="H7" s="1913" t="s">
        <v>1789</v>
      </c>
      <c r="I7" s="1914"/>
      <c r="J7" s="1914"/>
      <c r="K7" s="1915"/>
      <c r="L7" s="1913" t="s">
        <v>1780</v>
      </c>
      <c r="M7" s="1913" t="s">
        <v>1789</v>
      </c>
      <c r="N7" s="1914"/>
      <c r="O7" s="1914"/>
      <c r="P7" s="1915"/>
      <c r="Q7" s="1913" t="s">
        <v>1780</v>
      </c>
      <c r="R7" s="1913" t="s">
        <v>1789</v>
      </c>
      <c r="S7" s="1914"/>
      <c r="T7" s="1914"/>
      <c r="U7" s="1915"/>
      <c r="V7" s="1767"/>
      <c r="Z7" s="1911" t="s">
        <v>1780</v>
      </c>
      <c r="AA7" s="1913" t="s">
        <v>1789</v>
      </c>
      <c r="AB7" s="1914"/>
      <c r="AC7" s="1914"/>
      <c r="AD7" s="1915"/>
      <c r="AE7" s="1913" t="s">
        <v>1780</v>
      </c>
      <c r="AF7" s="1913" t="s">
        <v>1789</v>
      </c>
      <c r="AG7" s="1914"/>
      <c r="AH7" s="1914"/>
      <c r="AI7" s="1915"/>
      <c r="AJ7" s="1913" t="s">
        <v>1780</v>
      </c>
      <c r="AK7" s="1913" t="s">
        <v>1789</v>
      </c>
      <c r="AL7" s="1914"/>
      <c r="AM7" s="1914"/>
      <c r="AN7" s="1915"/>
      <c r="AO7" s="1913" t="s">
        <v>1780</v>
      </c>
      <c r="AP7" s="1913" t="s">
        <v>1789</v>
      </c>
      <c r="AQ7" s="1914"/>
      <c r="AR7" s="1914"/>
      <c r="AS7" s="1915"/>
      <c r="AX7" s="1911" t="s">
        <v>1780</v>
      </c>
      <c r="AY7" s="1913" t="s">
        <v>1789</v>
      </c>
      <c r="AZ7" s="1914"/>
      <c r="BA7" s="1914"/>
      <c r="BB7" s="1915"/>
      <c r="BC7" s="1913" t="s">
        <v>1780</v>
      </c>
      <c r="BD7" s="1913" t="s">
        <v>1789</v>
      </c>
      <c r="BE7" s="1914"/>
      <c r="BF7" s="1914"/>
      <c r="BG7" s="1915"/>
      <c r="BH7" s="1913" t="s">
        <v>1780</v>
      </c>
      <c r="BI7" s="1913" t="s">
        <v>1789</v>
      </c>
      <c r="BJ7" s="1914"/>
      <c r="BK7" s="1914"/>
      <c r="BL7" s="1915"/>
      <c r="BM7" s="1913" t="s">
        <v>1780</v>
      </c>
      <c r="BN7" s="1913" t="s">
        <v>1789</v>
      </c>
      <c r="BO7" s="1914"/>
      <c r="BP7" s="1914"/>
      <c r="BQ7" s="1915"/>
    </row>
    <row r="8" spans="1:69" s="1624" customFormat="1" ht="125.15" customHeight="1" x14ac:dyDescent="0.3">
      <c r="B8" s="1912"/>
      <c r="C8" s="1727" t="s">
        <v>1790</v>
      </c>
      <c r="D8" s="1728" t="s">
        <v>1760</v>
      </c>
      <c r="E8" s="1728" t="s">
        <v>1793</v>
      </c>
      <c r="F8" s="1758" t="s">
        <v>1792</v>
      </c>
      <c r="G8" s="1916"/>
      <c r="H8" s="1727" t="s">
        <v>1790</v>
      </c>
      <c r="I8" s="1728" t="s">
        <v>1760</v>
      </c>
      <c r="J8" s="1728" t="s">
        <v>1761</v>
      </c>
      <c r="K8" s="1758" t="s">
        <v>1785</v>
      </c>
      <c r="L8" s="1916"/>
      <c r="M8" s="1727" t="s">
        <v>1790</v>
      </c>
      <c r="N8" s="1728" t="s">
        <v>1760</v>
      </c>
      <c r="O8" s="1728" t="s">
        <v>1761</v>
      </c>
      <c r="P8" s="1758" t="s">
        <v>1785</v>
      </c>
      <c r="Q8" s="1916"/>
      <c r="R8" s="1727" t="s">
        <v>1790</v>
      </c>
      <c r="S8" s="1728" t="s">
        <v>1760</v>
      </c>
      <c r="T8" s="1757" t="s">
        <v>1761</v>
      </c>
      <c r="U8" s="1759" t="s">
        <v>1785</v>
      </c>
      <c r="V8" s="1769"/>
      <c r="Z8" s="1912"/>
      <c r="AA8" s="1727" t="s">
        <v>1790</v>
      </c>
      <c r="AB8" s="1728" t="s">
        <v>1760</v>
      </c>
      <c r="AC8" s="1728" t="s">
        <v>1761</v>
      </c>
      <c r="AD8" s="1758" t="s">
        <v>1785</v>
      </c>
      <c r="AE8" s="1916"/>
      <c r="AF8" s="1727" t="s">
        <v>1790</v>
      </c>
      <c r="AG8" s="1728" t="s">
        <v>1760</v>
      </c>
      <c r="AH8" s="1728" t="s">
        <v>1761</v>
      </c>
      <c r="AI8" s="1758" t="s">
        <v>1785</v>
      </c>
      <c r="AJ8" s="1916"/>
      <c r="AK8" s="1727" t="s">
        <v>1790</v>
      </c>
      <c r="AL8" s="1728" t="s">
        <v>1760</v>
      </c>
      <c r="AM8" s="1728" t="s">
        <v>1761</v>
      </c>
      <c r="AN8" s="1758" t="s">
        <v>1785</v>
      </c>
      <c r="AO8" s="1916"/>
      <c r="AP8" s="1727" t="s">
        <v>1790</v>
      </c>
      <c r="AQ8" s="1728" t="s">
        <v>1760</v>
      </c>
      <c r="AR8" s="1757" t="s">
        <v>1761</v>
      </c>
      <c r="AS8" s="1759" t="s">
        <v>1785</v>
      </c>
      <c r="AX8" s="1912"/>
      <c r="AY8" s="1727" t="s">
        <v>1790</v>
      </c>
      <c r="AZ8" s="1728" t="s">
        <v>1760</v>
      </c>
      <c r="BA8" s="1728" t="s">
        <v>1761</v>
      </c>
      <c r="BB8" s="1758" t="s">
        <v>1785</v>
      </c>
      <c r="BC8" s="1916"/>
      <c r="BD8" s="1727" t="s">
        <v>1790</v>
      </c>
      <c r="BE8" s="1728" t="s">
        <v>1760</v>
      </c>
      <c r="BF8" s="1728" t="s">
        <v>1761</v>
      </c>
      <c r="BG8" s="1758" t="s">
        <v>1785</v>
      </c>
      <c r="BH8" s="1916"/>
      <c r="BI8" s="1727" t="s">
        <v>1790</v>
      </c>
      <c r="BJ8" s="1728" t="s">
        <v>1760</v>
      </c>
      <c r="BK8" s="1728" t="s">
        <v>1761</v>
      </c>
      <c r="BL8" s="1758" t="s">
        <v>1785</v>
      </c>
      <c r="BM8" s="1916"/>
      <c r="BN8" s="1727" t="s">
        <v>1790</v>
      </c>
      <c r="BO8" s="1728" t="s">
        <v>1760</v>
      </c>
      <c r="BP8" s="1757" t="s">
        <v>1761</v>
      </c>
      <c r="BQ8" s="1759" t="s">
        <v>1785</v>
      </c>
    </row>
    <row r="9" spans="1:69" ht="14.15" customHeight="1" x14ac:dyDescent="0.3">
      <c r="A9" s="1729" t="s">
        <v>1791</v>
      </c>
      <c r="B9" s="1750"/>
      <c r="C9" s="1747"/>
      <c r="D9" s="1748"/>
      <c r="E9" s="1748"/>
      <c r="F9" s="1749"/>
      <c r="G9" s="1750"/>
      <c r="H9" s="1747"/>
      <c r="I9" s="1748"/>
      <c r="J9" s="1748"/>
      <c r="K9" s="1749"/>
      <c r="L9" s="1750"/>
      <c r="M9" s="1747"/>
      <c r="N9" s="1748"/>
      <c r="O9" s="1748"/>
      <c r="P9" s="1749"/>
      <c r="Q9" s="1750"/>
      <c r="R9" s="1747"/>
      <c r="S9" s="1748"/>
      <c r="T9" s="1748"/>
      <c r="U9" s="1749"/>
      <c r="V9" s="1769"/>
      <c r="X9" s="1920" t="s">
        <v>513</v>
      </c>
      <c r="Y9" s="1729" t="s">
        <v>1791</v>
      </c>
      <c r="Z9" s="1760" t="str">
        <f>IF(ISNUMBER(B9),'Cover Page'!$D$35/1000000*B9/VLOOKUP($Y9,'FX rate q'!$B$7:$C$43,2,FALSE),"")</f>
        <v/>
      </c>
      <c r="AA9" s="1747"/>
      <c r="AB9" s="1748"/>
      <c r="AC9" s="1748"/>
      <c r="AD9" s="1749"/>
      <c r="AE9" s="1760" t="str">
        <f>IF(ISNUMBER(G9),'Cover Page'!$D$35/1000000*G9/VLOOKUP($Y9,'FX rate q'!$B$7:$C$43,2,FALSE),"")</f>
        <v/>
      </c>
      <c r="AF9" s="1747"/>
      <c r="AG9" s="1748"/>
      <c r="AH9" s="1748"/>
      <c r="AI9" s="1749"/>
      <c r="AJ9" s="1760" t="str">
        <f>IF(ISNUMBER(L9),'Cover Page'!$D$35/1000000*L9/VLOOKUP(_xlfn.NUMBERVALUE(RIGHT($Y9,4)),'FX rate'!$B$7:$C$24,2,FALSE),"")</f>
        <v/>
      </c>
      <c r="AK9" s="1747"/>
      <c r="AL9" s="1748"/>
      <c r="AM9" s="1748"/>
      <c r="AN9" s="1749"/>
      <c r="AO9" s="1760" t="str">
        <f>IF(ISNUMBER(Q9),'Cover Page'!$D$35/1000000*Q9/VLOOKUP(_xlfn.NUMBERVALUE(RIGHT($Y9,4)),'FX rate'!$B$7:$C$24,2,FALSE),"")</f>
        <v/>
      </c>
      <c r="AP9" s="1747"/>
      <c r="AQ9" s="1748"/>
      <c r="AR9" s="1748"/>
      <c r="AS9" s="1749"/>
      <c r="AV9" s="1907" t="s">
        <v>1080</v>
      </c>
      <c r="AW9" s="1729" t="s">
        <v>1791</v>
      </c>
      <c r="AX9" s="1763" t="str">
        <f>IF(ISNUMBER(B9),'Cover Page'!$D$35/1000000*B9/'FX rate'!$C$24,"")</f>
        <v/>
      </c>
      <c r="AY9" s="1747"/>
      <c r="AZ9" s="1748"/>
      <c r="BA9" s="1748"/>
      <c r="BB9" s="1749"/>
      <c r="BC9" s="1763" t="str">
        <f>IF(ISNUMBER(G9),'Cover Page'!$D$35/1000000*G9/'FX rate'!$C$24,"")</f>
        <v/>
      </c>
      <c r="BD9" s="1747"/>
      <c r="BE9" s="1748"/>
      <c r="BF9" s="1748"/>
      <c r="BG9" s="1749"/>
      <c r="BH9" s="1764" t="str">
        <f>IF(ISNUMBER(#REF!),'Cover Page'!$D$35/1000000*#REF!/'FX rate'!$C$24,"")</f>
        <v/>
      </c>
      <c r="BI9" s="1747"/>
      <c r="BJ9" s="1748"/>
      <c r="BK9" s="1748"/>
      <c r="BL9" s="1749"/>
      <c r="BM9" s="1763" t="str">
        <f>IF(ISNUMBER(Q9),'Cover Page'!$D$35/1000000*Q9/'FX rate'!$C$24,"")</f>
        <v/>
      </c>
      <c r="BN9" s="1747"/>
      <c r="BO9" s="1748"/>
      <c r="BP9" s="1748"/>
      <c r="BQ9" s="1749"/>
    </row>
    <row r="10" spans="1:69" ht="17.149999999999999" customHeight="1" x14ac:dyDescent="0.3">
      <c r="A10" s="1729" t="s">
        <v>1728</v>
      </c>
      <c r="B10" s="1751"/>
      <c r="C10" s="1753" t="str">
        <f>IF(COUNT(B9:B10)=2,B10-B9,"")</f>
        <v/>
      </c>
      <c r="D10" s="1761"/>
      <c r="E10" s="1761"/>
      <c r="F10" s="1755" t="str">
        <f>IF(COUNT(D10:E10)=2,C10-D10-E10,"")</f>
        <v/>
      </c>
      <c r="G10" s="1751"/>
      <c r="H10" s="1753" t="str">
        <f>IF(COUNT(G9:G10)=2,G10-G9,"")</f>
        <v/>
      </c>
      <c r="I10" s="1761"/>
      <c r="J10" s="1761"/>
      <c r="K10" s="1755" t="str">
        <f>IF(COUNT(I10:J10)=2,H10-I10-J10,"")</f>
        <v/>
      </c>
      <c r="L10" s="1751"/>
      <c r="M10" s="1753" t="str">
        <f>IF(COUNT(L9:L10)=2,L10-L9,"")</f>
        <v/>
      </c>
      <c r="N10" s="1761"/>
      <c r="O10" s="1761"/>
      <c r="P10" s="1755" t="str">
        <f>IF(COUNT(N10:O10)=2,M10-N10-O10,"")</f>
        <v/>
      </c>
      <c r="Q10" s="1751"/>
      <c r="R10" s="1753" t="str">
        <f>IF(COUNT(Q9:Q10)=2,Q10-Q9,"")</f>
        <v/>
      </c>
      <c r="S10" s="1761"/>
      <c r="T10" s="1761"/>
      <c r="U10" s="1755" t="str">
        <f>IF(COUNT(S10:T10)=2,R10-S10-T10,"")</f>
        <v/>
      </c>
      <c r="V10" s="1769"/>
      <c r="X10" s="1920"/>
      <c r="Y10" s="1729" t="s">
        <v>1728</v>
      </c>
      <c r="Z10" s="1760" t="str">
        <f>IF(ISNUMBER(B10),'Cover Page'!$D$35/1000000*B10/VLOOKUP($Y10,'FX rate q'!$B$7:$C$43,2,FALSE),"")</f>
        <v/>
      </c>
      <c r="AA10" s="1760" t="str">
        <f>IF(ISNUMBER(C10),'Cover Page'!$D$35/1000000*C10/VLOOKUP($Y10,'FX rate q'!$B$7:$C$43,2,FALSE),"")</f>
        <v/>
      </c>
      <c r="AB10" s="1760" t="str">
        <f>IF(ISNUMBER(D10),'Cover Page'!$D$35/1000000*D10/VLOOKUP($Y10,'FX rate q'!$B$7:$C$43,2,FALSE),"")</f>
        <v/>
      </c>
      <c r="AC10" s="1760" t="str">
        <f>IF(ISNUMBER(E10),'Cover Page'!$D$35/1000000*E10/VLOOKUP($Y10,'FX rate q'!$B$7:$C$43,2,FALSE),"")</f>
        <v/>
      </c>
      <c r="AD10" s="1760" t="str">
        <f>IF(ISNUMBER(F10),'Cover Page'!$D$35/1000000*F10/VLOOKUP($Y10,'FX rate q'!$B$7:$C$43,2,FALSE),"")</f>
        <v/>
      </c>
      <c r="AE10" s="1760" t="str">
        <f>IF(ISNUMBER(G10),'Cover Page'!$D$35/1000000*G10/VLOOKUP($Y10,'FX rate q'!$B$7:$C$43,2,FALSE),"")</f>
        <v/>
      </c>
      <c r="AF10" s="1760" t="str">
        <f>IF(ISNUMBER(H10),'Cover Page'!$D$35/1000000*H10/VLOOKUP($Y10,'FX rate q'!$B$7:$C$43,2,FALSE),"")</f>
        <v/>
      </c>
      <c r="AG10" s="1760" t="str">
        <f>IF(ISNUMBER(I10),'Cover Page'!$D$35/1000000*I10/VLOOKUP($Y10,'FX rate q'!$B$7:$C$43,2,FALSE),"")</f>
        <v/>
      </c>
      <c r="AH10" s="1760" t="str">
        <f>IF(ISNUMBER(J10),'Cover Page'!$D$35/1000000*J10/VLOOKUP($Y10,'FX rate q'!$B$7:$C$43,2,FALSE),"")</f>
        <v/>
      </c>
      <c r="AI10" s="1760" t="str">
        <f>IF(ISNUMBER(K10),'Cover Page'!$D$35/1000000*K10/VLOOKUP($Y10,'FX rate q'!$B$7:$C$43,2,FALSE),"")</f>
        <v/>
      </c>
      <c r="AJ10" s="1760" t="str">
        <f>IF(ISNUMBER(L10),'Cover Page'!$D$35/1000000*L10/VLOOKUP($Y10,'FX rate q'!$B$7:$C$43,2,FALSE),"")</f>
        <v/>
      </c>
      <c r="AK10" s="1760" t="str">
        <f>IF(ISNUMBER(M10),'Cover Page'!$D$35/1000000*M10/VLOOKUP($Y10,'FX rate q'!$B$7:$C$43,2,FALSE),"")</f>
        <v/>
      </c>
      <c r="AL10" s="1760" t="str">
        <f>IF(ISNUMBER(N10),'Cover Page'!$D$35/1000000*N10/VLOOKUP($Y10,'FX rate q'!$B$7:$C$43,2,FALSE),"")</f>
        <v/>
      </c>
      <c r="AM10" s="1760" t="str">
        <f>IF(ISNUMBER(O10),'Cover Page'!$D$35/1000000*O10/VLOOKUP($Y10,'FX rate q'!$B$7:$C$43,2,FALSE),"")</f>
        <v/>
      </c>
      <c r="AN10" s="1760" t="str">
        <f>IF(ISNUMBER(P10),'Cover Page'!$D$35/1000000*P10/VLOOKUP($Y10,'FX rate q'!$B$7:$C$43,2,FALSE),"")</f>
        <v/>
      </c>
      <c r="AO10" s="1760" t="str">
        <f>IF(ISNUMBER(Q10),'Cover Page'!$D$35/1000000*Q10/VLOOKUP($Y10,'FX rate q'!$B$7:$C$43,2,FALSE),"")</f>
        <v/>
      </c>
      <c r="AP10" s="1760" t="str">
        <f>IF(ISNUMBER(R10),'Cover Page'!$D$35/1000000*R10/VLOOKUP($Y10,'FX rate q'!$B$7:$C$43,2,FALSE),"")</f>
        <v/>
      </c>
      <c r="AQ10" s="1760" t="str">
        <f>IF(ISNUMBER(S10),'Cover Page'!$D$35/1000000*S10/VLOOKUP($Y10,'FX rate q'!$B$7:$C$43,2,FALSE),"")</f>
        <v/>
      </c>
      <c r="AR10" s="1760" t="str">
        <f>IF(ISNUMBER(T10),'Cover Page'!$D$35/1000000*T10/VLOOKUP($Y10,'FX rate q'!$B$7:$C$43,2,FALSE),"")</f>
        <v/>
      </c>
      <c r="AS10" s="1760" t="str">
        <f>IF(ISNUMBER(U10),'Cover Page'!$D$35/1000000*U10/VLOOKUP($Y10,'FX rate q'!$B$7:$C$43,2,FALSE),"")</f>
        <v/>
      </c>
      <c r="AV10" s="1907"/>
      <c r="AW10" s="1729" t="s">
        <v>1728</v>
      </c>
      <c r="AX10" s="1763" t="str">
        <f>IF(ISNUMBER(B10),'Cover Page'!$D$35/1000000*B10/'FX rate'!$C$24,"")</f>
        <v/>
      </c>
      <c r="AY10" s="1764" t="str">
        <f>IF(ISNUMBER(C10),'Cover Page'!$D$35/1000000*C10/'FX rate'!$C$24,"")</f>
        <v/>
      </c>
      <c r="AZ10" s="1765" t="str">
        <f>IF(ISNUMBER(D10),'Cover Page'!$D$35/1000000*D10/'FX rate'!$C$24,"")</f>
        <v/>
      </c>
      <c r="BA10" s="1765" t="str">
        <f>IF(ISNUMBER(E10),'Cover Page'!$D$35/1000000*E10/'FX rate'!$C$24,"")</f>
        <v/>
      </c>
      <c r="BB10" s="1766" t="str">
        <f>IF(ISNUMBER(F10),'Cover Page'!$D$35/1000000*F10/'FX rate'!$C$24,"")</f>
        <v/>
      </c>
      <c r="BC10" s="1763" t="str">
        <f>IF(ISNUMBER(G10),'Cover Page'!$D$35/1000000*G10/'FX rate'!$C$24,"")</f>
        <v/>
      </c>
      <c r="BD10" s="1764" t="str">
        <f>IF(ISNUMBER(H10),'Cover Page'!$D$35/1000000*H10/'FX rate'!$C$24,"")</f>
        <v/>
      </c>
      <c r="BE10" s="1765" t="str">
        <f>IF(ISNUMBER(I10),'Cover Page'!$D$35/1000000*I10/'FX rate'!$C$24,"")</f>
        <v/>
      </c>
      <c r="BF10" s="1765" t="str">
        <f>IF(ISNUMBER(J10),'Cover Page'!$D$35/1000000*J10/'FX rate'!$C$24,"")</f>
        <v/>
      </c>
      <c r="BG10" s="1766" t="str">
        <f>IF(ISNUMBER(K10),'Cover Page'!$D$35/1000000*K10/'FX rate'!$C$24,"")</f>
        <v/>
      </c>
      <c r="BH10" s="1764" t="str">
        <f>IF(ISNUMBER(L10),'Cover Page'!$D$35/1000000*L10/'FX rate'!$C$24,"")</f>
        <v/>
      </c>
      <c r="BI10" s="1764" t="str">
        <f>IF(ISNUMBER(M10),'Cover Page'!$D$35/1000000*M10/'FX rate'!$C$24,"")</f>
        <v/>
      </c>
      <c r="BJ10" s="1765" t="str">
        <f>IF(ISNUMBER(N10),'Cover Page'!$D$35/1000000*N10/'FX rate'!$C$24,"")</f>
        <v/>
      </c>
      <c r="BK10" s="1765" t="str">
        <f>IF(ISNUMBER(O10),'Cover Page'!$D$35/1000000*O10/'FX rate'!$C$24,"")</f>
        <v/>
      </c>
      <c r="BL10" s="1766" t="str">
        <f>IF(ISNUMBER(P10),'Cover Page'!$D$35/1000000*P10/'FX rate'!$C$24,"")</f>
        <v/>
      </c>
      <c r="BM10" s="1763" t="str">
        <f>IF(ISNUMBER(Q10),'Cover Page'!$D$35/1000000*Q10/'FX rate'!$C$24,"")</f>
        <v/>
      </c>
      <c r="BN10" s="1764" t="str">
        <f>IF(ISNUMBER(R10),'Cover Page'!$D$35/1000000*R10/'FX rate'!$C$24,"")</f>
        <v/>
      </c>
      <c r="BO10" s="1765" t="str">
        <f>IF(ISNUMBER(S10),'Cover Page'!$D$35/1000000*S10/'FX rate'!$C$24,"")</f>
        <v/>
      </c>
      <c r="BP10" s="1765" t="str">
        <f>IF(ISNUMBER(T10),'Cover Page'!$D$35/1000000*T10/'FX rate'!$C$24,"")</f>
        <v/>
      </c>
      <c r="BQ10" s="1766" t="str">
        <f>IF(ISNUMBER(U10),'Cover Page'!$D$35/1000000*U10/'FX rate'!$C$24,"")</f>
        <v/>
      </c>
    </row>
    <row r="11" spans="1:69" x14ac:dyDescent="0.3">
      <c r="A11" s="1729" t="s">
        <v>1729</v>
      </c>
      <c r="B11" s="1751"/>
      <c r="C11" s="1753" t="str">
        <f t="shared" ref="C11:C42" si="0">IF(COUNT(B10:B11)=2,B11-B10,"")</f>
        <v/>
      </c>
      <c r="D11" s="1761"/>
      <c r="E11" s="1761"/>
      <c r="F11" s="1755" t="str">
        <f t="shared" ref="F11:F41" si="1">IF(COUNT(D11:E11)=2,C11-D11-E11,"")</f>
        <v/>
      </c>
      <c r="G11" s="1751"/>
      <c r="H11" s="1753" t="str">
        <f t="shared" ref="H11:H41" si="2">IF(COUNT(G10:G11)=2,G11-G10,"")</f>
        <v/>
      </c>
      <c r="I11" s="1761"/>
      <c r="J11" s="1761"/>
      <c r="K11" s="1755" t="str">
        <f t="shared" ref="K11:K41" si="3">IF(COUNT(I11:J11)=2,H11-I11-J11,"")</f>
        <v/>
      </c>
      <c r="L11" s="1751"/>
      <c r="M11" s="1753" t="str">
        <f t="shared" ref="M11:M41" si="4">IF(COUNT(L10:L11)=2,L11-L10,"")</f>
        <v/>
      </c>
      <c r="N11" s="1761"/>
      <c r="O11" s="1761"/>
      <c r="P11" s="1755" t="str">
        <f t="shared" ref="P11:P41" si="5">IF(COUNT(N11:O11)=2,M11-N11-O11,"")</f>
        <v/>
      </c>
      <c r="Q11" s="1751"/>
      <c r="R11" s="1753" t="str">
        <f t="shared" ref="R11:R41" si="6">IF(COUNT(Q10:Q11)=2,Q11-Q10,"")</f>
        <v/>
      </c>
      <c r="S11" s="1761"/>
      <c r="T11" s="1761"/>
      <c r="U11" s="1755" t="str">
        <f t="shared" ref="U11:U41" si="7">IF(COUNT(S11:T11)=2,R11-S11-T11,"")</f>
        <v/>
      </c>
      <c r="V11" s="1769"/>
      <c r="X11" s="1920"/>
      <c r="Y11" s="1729" t="s">
        <v>1729</v>
      </c>
      <c r="Z11" s="1760" t="str">
        <f>IF(ISNUMBER(B11),'Cover Page'!$D$35/1000000*B11/VLOOKUP($Y11,'FX rate q'!$B$7:$C$43,2,FALSE),"")</f>
        <v/>
      </c>
      <c r="AA11" s="1760" t="str">
        <f>IF(ISNUMBER(C11),'Cover Page'!$D$35/1000000*C11/VLOOKUP($Y11,'FX rate q'!$B$7:$C$43,2,FALSE),"")</f>
        <v/>
      </c>
      <c r="AB11" s="1760" t="str">
        <f>IF(ISNUMBER(D11),'Cover Page'!$D$35/1000000*D11/VLOOKUP($Y11,'FX rate q'!$B$7:$C$43,2,FALSE),"")</f>
        <v/>
      </c>
      <c r="AC11" s="1760" t="str">
        <f>IF(ISNUMBER(E11),'Cover Page'!$D$35/1000000*E11/VLOOKUP($Y11,'FX rate q'!$B$7:$C$43,2,FALSE),"")</f>
        <v/>
      </c>
      <c r="AD11" s="1760" t="str">
        <f>IF(ISNUMBER(F11),'Cover Page'!$D$35/1000000*F11/VLOOKUP($Y11,'FX rate q'!$B$7:$C$43,2,FALSE),"")</f>
        <v/>
      </c>
      <c r="AE11" s="1760" t="str">
        <f>IF(ISNUMBER(G11),'Cover Page'!$D$35/1000000*G11/VLOOKUP($Y11,'FX rate q'!$B$7:$C$43,2,FALSE),"")</f>
        <v/>
      </c>
      <c r="AF11" s="1760" t="str">
        <f>IF(ISNUMBER(H11),'Cover Page'!$D$35/1000000*H11/VLOOKUP($Y11,'FX rate q'!$B$7:$C$43,2,FALSE),"")</f>
        <v/>
      </c>
      <c r="AG11" s="1760" t="str">
        <f>IF(ISNUMBER(I11),'Cover Page'!$D$35/1000000*I11/VLOOKUP($Y11,'FX rate q'!$B$7:$C$43,2,FALSE),"")</f>
        <v/>
      </c>
      <c r="AH11" s="1760" t="str">
        <f>IF(ISNUMBER(J11),'Cover Page'!$D$35/1000000*J11/VLOOKUP($Y11,'FX rate q'!$B$7:$C$43,2,FALSE),"")</f>
        <v/>
      </c>
      <c r="AI11" s="1760" t="str">
        <f>IF(ISNUMBER(K11),'Cover Page'!$D$35/1000000*K11/VLOOKUP($Y11,'FX rate q'!$B$7:$C$43,2,FALSE),"")</f>
        <v/>
      </c>
      <c r="AJ11" s="1760" t="str">
        <f>IF(ISNUMBER(L11),'Cover Page'!$D$35/1000000*L11/VLOOKUP($Y11,'FX rate q'!$B$7:$C$43,2,FALSE),"")</f>
        <v/>
      </c>
      <c r="AK11" s="1760" t="str">
        <f>IF(ISNUMBER(M11),'Cover Page'!$D$35/1000000*M11/VLOOKUP($Y11,'FX rate q'!$B$7:$C$43,2,FALSE),"")</f>
        <v/>
      </c>
      <c r="AL11" s="1760" t="str">
        <f>IF(ISNUMBER(N11),'Cover Page'!$D$35/1000000*N11/VLOOKUP($Y11,'FX rate q'!$B$7:$C$43,2,FALSE),"")</f>
        <v/>
      </c>
      <c r="AM11" s="1760" t="str">
        <f>IF(ISNUMBER(O11),'Cover Page'!$D$35/1000000*O11/VLOOKUP($Y11,'FX rate q'!$B$7:$C$43,2,FALSE),"")</f>
        <v/>
      </c>
      <c r="AN11" s="1760" t="str">
        <f>IF(ISNUMBER(P11),'Cover Page'!$D$35/1000000*P11/VLOOKUP($Y11,'FX rate q'!$B$7:$C$43,2,FALSE),"")</f>
        <v/>
      </c>
      <c r="AO11" s="1760" t="str">
        <f>IF(ISNUMBER(Q11),'Cover Page'!$D$35/1000000*Q11/VLOOKUP($Y11,'FX rate q'!$B$7:$C$43,2,FALSE),"")</f>
        <v/>
      </c>
      <c r="AP11" s="1760" t="str">
        <f>IF(ISNUMBER(R11),'Cover Page'!$D$35/1000000*R11/VLOOKUP($Y11,'FX rate q'!$B$7:$C$43,2,FALSE),"")</f>
        <v/>
      </c>
      <c r="AQ11" s="1760" t="str">
        <f>IF(ISNUMBER(S11),'Cover Page'!$D$35/1000000*S11/VLOOKUP($Y11,'FX rate q'!$B$7:$C$43,2,FALSE),"")</f>
        <v/>
      </c>
      <c r="AR11" s="1760" t="str">
        <f>IF(ISNUMBER(T11),'Cover Page'!$D$35/1000000*T11/VLOOKUP($Y11,'FX rate q'!$B$7:$C$43,2,FALSE),"")</f>
        <v/>
      </c>
      <c r="AS11" s="1760" t="str">
        <f>IF(ISNUMBER(U11),'Cover Page'!$D$35/1000000*U11/VLOOKUP($Y11,'FX rate q'!$B$7:$C$43,2,FALSE),"")</f>
        <v/>
      </c>
      <c r="AV11" s="1907"/>
      <c r="AW11" s="1729" t="s">
        <v>1729</v>
      </c>
      <c r="AX11" s="1763" t="str">
        <f>IF(ISNUMBER(B11),'Cover Page'!$D$35/1000000*B11/'FX rate'!$C$24,"")</f>
        <v/>
      </c>
      <c r="AY11" s="1764" t="str">
        <f>IF(ISNUMBER(C11),'Cover Page'!$D$35/1000000*C11/'FX rate'!$C$24,"")</f>
        <v/>
      </c>
      <c r="AZ11" s="1765" t="str">
        <f>IF(ISNUMBER(D11),'Cover Page'!$D$35/1000000*D11/'FX rate'!$C$24,"")</f>
        <v/>
      </c>
      <c r="BA11" s="1765" t="str">
        <f>IF(ISNUMBER(E11),'Cover Page'!$D$35/1000000*E11/'FX rate'!$C$24,"")</f>
        <v/>
      </c>
      <c r="BB11" s="1766" t="str">
        <f>IF(ISNUMBER(F11),'Cover Page'!$D$35/1000000*F11/'FX rate'!$C$24,"")</f>
        <v/>
      </c>
      <c r="BC11" s="1763" t="str">
        <f>IF(ISNUMBER(G11),'Cover Page'!$D$35/1000000*G11/'FX rate'!$C$24,"")</f>
        <v/>
      </c>
      <c r="BD11" s="1764" t="str">
        <f>IF(ISNUMBER(H11),'Cover Page'!$D$35/1000000*H11/'FX rate'!$C$24,"")</f>
        <v/>
      </c>
      <c r="BE11" s="1765" t="str">
        <f>IF(ISNUMBER(I11),'Cover Page'!$D$35/1000000*I11/'FX rate'!$C$24,"")</f>
        <v/>
      </c>
      <c r="BF11" s="1765" t="str">
        <f>IF(ISNUMBER(J11),'Cover Page'!$D$35/1000000*J11/'FX rate'!$C$24,"")</f>
        <v/>
      </c>
      <c r="BG11" s="1766" t="str">
        <f>IF(ISNUMBER(K11),'Cover Page'!$D$35/1000000*K11/'FX rate'!$C$24,"")</f>
        <v/>
      </c>
      <c r="BH11" s="1764" t="str">
        <f>IF(ISNUMBER(L11),'Cover Page'!$D$35/1000000*L11/'FX rate'!$C$24,"")</f>
        <v/>
      </c>
      <c r="BI11" s="1764" t="str">
        <f>IF(ISNUMBER(M11),'Cover Page'!$D$35/1000000*M11/'FX rate'!$C$24,"")</f>
        <v/>
      </c>
      <c r="BJ11" s="1765" t="str">
        <f>IF(ISNUMBER(N11),'Cover Page'!$D$35/1000000*N11/'FX rate'!$C$24,"")</f>
        <v/>
      </c>
      <c r="BK11" s="1765" t="str">
        <f>IF(ISNUMBER(O11),'Cover Page'!$D$35/1000000*O11/'FX rate'!$C$24,"")</f>
        <v/>
      </c>
      <c r="BL11" s="1766" t="str">
        <f>IF(ISNUMBER(P11),'Cover Page'!$D$35/1000000*P11/'FX rate'!$C$24,"")</f>
        <v/>
      </c>
      <c r="BM11" s="1763" t="str">
        <f>IF(ISNUMBER(Q11),'Cover Page'!$D$35/1000000*Q11/'FX rate'!$C$24,"")</f>
        <v/>
      </c>
      <c r="BN11" s="1764" t="str">
        <f>IF(ISNUMBER(R11),'Cover Page'!$D$35/1000000*R11/'FX rate'!$C$24,"")</f>
        <v/>
      </c>
      <c r="BO11" s="1765" t="str">
        <f>IF(ISNUMBER(S11),'Cover Page'!$D$35/1000000*S11/'FX rate'!$C$24,"")</f>
        <v/>
      </c>
      <c r="BP11" s="1765" t="str">
        <f>IF(ISNUMBER(T11),'Cover Page'!$D$35/1000000*T11/'FX rate'!$C$24,"")</f>
        <v/>
      </c>
      <c r="BQ11" s="1766" t="str">
        <f>IF(ISNUMBER(U11),'Cover Page'!$D$35/1000000*U11/'FX rate'!$C$24,"")</f>
        <v/>
      </c>
    </row>
    <row r="12" spans="1:69" x14ac:dyDescent="0.3">
      <c r="A12" s="1729" t="s">
        <v>1730</v>
      </c>
      <c r="B12" s="1751"/>
      <c r="C12" s="1753" t="str">
        <f t="shared" si="0"/>
        <v/>
      </c>
      <c r="D12" s="1761"/>
      <c r="E12" s="1761"/>
      <c r="F12" s="1755" t="str">
        <f t="shared" si="1"/>
        <v/>
      </c>
      <c r="G12" s="1751"/>
      <c r="H12" s="1753" t="str">
        <f t="shared" si="2"/>
        <v/>
      </c>
      <c r="I12" s="1761"/>
      <c r="J12" s="1761"/>
      <c r="K12" s="1755" t="str">
        <f t="shared" si="3"/>
        <v/>
      </c>
      <c r="L12" s="1751"/>
      <c r="M12" s="1753" t="str">
        <f t="shared" si="4"/>
        <v/>
      </c>
      <c r="N12" s="1761"/>
      <c r="O12" s="1761"/>
      <c r="P12" s="1755" t="str">
        <f t="shared" si="5"/>
        <v/>
      </c>
      <c r="Q12" s="1751"/>
      <c r="R12" s="1753" t="str">
        <f t="shared" si="6"/>
        <v/>
      </c>
      <c r="S12" s="1761"/>
      <c r="T12" s="1761"/>
      <c r="U12" s="1755" t="str">
        <f t="shared" si="7"/>
        <v/>
      </c>
      <c r="V12" s="1769"/>
      <c r="X12" s="1920"/>
      <c r="Y12" s="1729" t="s">
        <v>1730</v>
      </c>
      <c r="Z12" s="1760" t="str">
        <f>IF(ISNUMBER(B12),'Cover Page'!$D$35/1000000*B12/VLOOKUP($Y12,'FX rate q'!$B$7:$C$43,2,FALSE),"")</f>
        <v/>
      </c>
      <c r="AA12" s="1760" t="str">
        <f>IF(ISNUMBER(C12),'Cover Page'!$D$35/1000000*C12/VLOOKUP($Y12,'FX rate q'!$B$7:$C$43,2,FALSE),"")</f>
        <v/>
      </c>
      <c r="AB12" s="1760" t="str">
        <f>IF(ISNUMBER(D12),'Cover Page'!$D$35/1000000*D12/VLOOKUP($Y12,'FX rate q'!$B$7:$C$43,2,FALSE),"")</f>
        <v/>
      </c>
      <c r="AC12" s="1760" t="str">
        <f>IF(ISNUMBER(E12),'Cover Page'!$D$35/1000000*E12/VLOOKUP($Y12,'FX rate q'!$B$7:$C$43,2,FALSE),"")</f>
        <v/>
      </c>
      <c r="AD12" s="1760" t="str">
        <f>IF(ISNUMBER(F12),'Cover Page'!$D$35/1000000*F12/VLOOKUP($Y12,'FX rate q'!$B$7:$C$43,2,FALSE),"")</f>
        <v/>
      </c>
      <c r="AE12" s="1760" t="str">
        <f>IF(ISNUMBER(G12),'Cover Page'!$D$35/1000000*G12/VLOOKUP($Y12,'FX rate q'!$B$7:$C$43,2,FALSE),"")</f>
        <v/>
      </c>
      <c r="AF12" s="1760" t="str">
        <f>IF(ISNUMBER(H12),'Cover Page'!$D$35/1000000*H12/VLOOKUP($Y12,'FX rate q'!$B$7:$C$43,2,FALSE),"")</f>
        <v/>
      </c>
      <c r="AG12" s="1760" t="str">
        <f>IF(ISNUMBER(I12),'Cover Page'!$D$35/1000000*I12/VLOOKUP($Y12,'FX rate q'!$B$7:$C$43,2,FALSE),"")</f>
        <v/>
      </c>
      <c r="AH12" s="1760" t="str">
        <f>IF(ISNUMBER(J12),'Cover Page'!$D$35/1000000*J12/VLOOKUP($Y12,'FX rate q'!$B$7:$C$43,2,FALSE),"")</f>
        <v/>
      </c>
      <c r="AI12" s="1760" t="str">
        <f>IF(ISNUMBER(K12),'Cover Page'!$D$35/1000000*K12/VLOOKUP($Y12,'FX rate q'!$B$7:$C$43,2,FALSE),"")</f>
        <v/>
      </c>
      <c r="AJ12" s="1760" t="str">
        <f>IF(ISNUMBER(L12),'Cover Page'!$D$35/1000000*L12/VLOOKUP($Y12,'FX rate q'!$B$7:$C$43,2,FALSE),"")</f>
        <v/>
      </c>
      <c r="AK12" s="1760" t="str">
        <f>IF(ISNUMBER(M12),'Cover Page'!$D$35/1000000*M12/VLOOKUP($Y12,'FX rate q'!$B$7:$C$43,2,FALSE),"")</f>
        <v/>
      </c>
      <c r="AL12" s="1760" t="str">
        <f>IF(ISNUMBER(N12),'Cover Page'!$D$35/1000000*N12/VLOOKUP($Y12,'FX rate q'!$B$7:$C$43,2,FALSE),"")</f>
        <v/>
      </c>
      <c r="AM12" s="1760" t="str">
        <f>IF(ISNUMBER(O12),'Cover Page'!$D$35/1000000*O12/VLOOKUP($Y12,'FX rate q'!$B$7:$C$43,2,FALSE),"")</f>
        <v/>
      </c>
      <c r="AN12" s="1760" t="str">
        <f>IF(ISNUMBER(P12),'Cover Page'!$D$35/1000000*P12/VLOOKUP($Y12,'FX rate q'!$B$7:$C$43,2,FALSE),"")</f>
        <v/>
      </c>
      <c r="AO12" s="1760" t="str">
        <f>IF(ISNUMBER(Q12),'Cover Page'!$D$35/1000000*Q12/VLOOKUP($Y12,'FX rate q'!$B$7:$C$43,2,FALSE),"")</f>
        <v/>
      </c>
      <c r="AP12" s="1760" t="str">
        <f>IF(ISNUMBER(R12),'Cover Page'!$D$35/1000000*R12/VLOOKUP($Y12,'FX rate q'!$B$7:$C$43,2,FALSE),"")</f>
        <v/>
      </c>
      <c r="AQ12" s="1760" t="str">
        <f>IF(ISNUMBER(S12),'Cover Page'!$D$35/1000000*S12/VLOOKUP($Y12,'FX rate q'!$B$7:$C$43,2,FALSE),"")</f>
        <v/>
      </c>
      <c r="AR12" s="1760" t="str">
        <f>IF(ISNUMBER(T12),'Cover Page'!$D$35/1000000*T12/VLOOKUP($Y12,'FX rate q'!$B$7:$C$43,2,FALSE),"")</f>
        <v/>
      </c>
      <c r="AS12" s="1760" t="str">
        <f>IF(ISNUMBER(U12),'Cover Page'!$D$35/1000000*U12/VLOOKUP($Y12,'FX rate q'!$B$7:$C$43,2,FALSE),"")</f>
        <v/>
      </c>
      <c r="AV12" s="1907"/>
      <c r="AW12" s="1729" t="s">
        <v>1730</v>
      </c>
      <c r="AX12" s="1763" t="str">
        <f>IF(ISNUMBER(B12),'Cover Page'!$D$35/1000000*B12/'FX rate'!$C$24,"")</f>
        <v/>
      </c>
      <c r="AY12" s="1764" t="str">
        <f>IF(ISNUMBER(C12),'Cover Page'!$D$35/1000000*C12/'FX rate'!$C$24,"")</f>
        <v/>
      </c>
      <c r="AZ12" s="1765" t="str">
        <f>IF(ISNUMBER(D12),'Cover Page'!$D$35/1000000*D12/'FX rate'!$C$24,"")</f>
        <v/>
      </c>
      <c r="BA12" s="1765" t="str">
        <f>IF(ISNUMBER(E12),'Cover Page'!$D$35/1000000*E12/'FX rate'!$C$24,"")</f>
        <v/>
      </c>
      <c r="BB12" s="1766" t="str">
        <f>IF(ISNUMBER(F12),'Cover Page'!$D$35/1000000*F12/'FX rate'!$C$24,"")</f>
        <v/>
      </c>
      <c r="BC12" s="1763" t="str">
        <f>IF(ISNUMBER(G12),'Cover Page'!$D$35/1000000*G12/'FX rate'!$C$24,"")</f>
        <v/>
      </c>
      <c r="BD12" s="1764" t="str">
        <f>IF(ISNUMBER(H12),'Cover Page'!$D$35/1000000*H12/'FX rate'!$C$24,"")</f>
        <v/>
      </c>
      <c r="BE12" s="1765" t="str">
        <f>IF(ISNUMBER(I12),'Cover Page'!$D$35/1000000*I12/'FX rate'!$C$24,"")</f>
        <v/>
      </c>
      <c r="BF12" s="1765" t="str">
        <f>IF(ISNUMBER(J12),'Cover Page'!$D$35/1000000*J12/'FX rate'!$C$24,"")</f>
        <v/>
      </c>
      <c r="BG12" s="1766" t="str">
        <f>IF(ISNUMBER(K12),'Cover Page'!$D$35/1000000*K12/'FX rate'!$C$24,"")</f>
        <v/>
      </c>
      <c r="BH12" s="1764" t="str">
        <f>IF(ISNUMBER(L12),'Cover Page'!$D$35/1000000*L12/'FX rate'!$C$24,"")</f>
        <v/>
      </c>
      <c r="BI12" s="1764" t="str">
        <f>IF(ISNUMBER(M12),'Cover Page'!$D$35/1000000*M12/'FX rate'!$C$24,"")</f>
        <v/>
      </c>
      <c r="BJ12" s="1765" t="str">
        <f>IF(ISNUMBER(N12),'Cover Page'!$D$35/1000000*N12/'FX rate'!$C$24,"")</f>
        <v/>
      </c>
      <c r="BK12" s="1765" t="str">
        <f>IF(ISNUMBER(O12),'Cover Page'!$D$35/1000000*O12/'FX rate'!$C$24,"")</f>
        <v/>
      </c>
      <c r="BL12" s="1766" t="str">
        <f>IF(ISNUMBER(P12),'Cover Page'!$D$35/1000000*P12/'FX rate'!$C$24,"")</f>
        <v/>
      </c>
      <c r="BM12" s="1763" t="str">
        <f>IF(ISNUMBER(Q12),'Cover Page'!$D$35/1000000*Q12/'FX rate'!$C$24,"")</f>
        <v/>
      </c>
      <c r="BN12" s="1764" t="str">
        <f>IF(ISNUMBER(R12),'Cover Page'!$D$35/1000000*R12/'FX rate'!$C$24,"")</f>
        <v/>
      </c>
      <c r="BO12" s="1765" t="str">
        <f>IF(ISNUMBER(S12),'Cover Page'!$D$35/1000000*S12/'FX rate'!$C$24,"")</f>
        <v/>
      </c>
      <c r="BP12" s="1765" t="str">
        <f>IF(ISNUMBER(T12),'Cover Page'!$D$35/1000000*T12/'FX rate'!$C$24,"")</f>
        <v/>
      </c>
      <c r="BQ12" s="1766" t="str">
        <f>IF(ISNUMBER(U12),'Cover Page'!$D$35/1000000*U12/'FX rate'!$C$24,"")</f>
        <v/>
      </c>
    </row>
    <row r="13" spans="1:69" x14ac:dyDescent="0.3">
      <c r="A13" s="1729" t="s">
        <v>1731</v>
      </c>
      <c r="B13" s="1751"/>
      <c r="C13" s="1753" t="str">
        <f t="shared" si="0"/>
        <v/>
      </c>
      <c r="D13" s="1761"/>
      <c r="E13" s="1761"/>
      <c r="F13" s="1755" t="str">
        <f t="shared" si="1"/>
        <v/>
      </c>
      <c r="G13" s="1751"/>
      <c r="H13" s="1753" t="str">
        <f t="shared" si="2"/>
        <v/>
      </c>
      <c r="I13" s="1761"/>
      <c r="J13" s="1761"/>
      <c r="K13" s="1755" t="str">
        <f t="shared" si="3"/>
        <v/>
      </c>
      <c r="L13" s="1751"/>
      <c r="M13" s="1753" t="str">
        <f t="shared" si="4"/>
        <v/>
      </c>
      <c r="N13" s="1761"/>
      <c r="O13" s="1761"/>
      <c r="P13" s="1755" t="str">
        <f t="shared" si="5"/>
        <v/>
      </c>
      <c r="Q13" s="1751"/>
      <c r="R13" s="1753" t="str">
        <f t="shared" si="6"/>
        <v/>
      </c>
      <c r="S13" s="1761"/>
      <c r="T13" s="1761"/>
      <c r="U13" s="1755" t="str">
        <f t="shared" si="7"/>
        <v/>
      </c>
      <c r="V13" s="1769"/>
      <c r="X13" s="1920"/>
      <c r="Y13" s="1729" t="s">
        <v>1731</v>
      </c>
      <c r="Z13" s="1760" t="str">
        <f>IF(ISNUMBER(B13),'Cover Page'!$D$35/1000000*B13/VLOOKUP($Y13,'FX rate q'!$B$7:$C$43,2,FALSE),"")</f>
        <v/>
      </c>
      <c r="AA13" s="1760" t="str">
        <f>IF(ISNUMBER(C13),'Cover Page'!$D$35/1000000*C13/VLOOKUP($Y13,'FX rate q'!$B$7:$C$43,2,FALSE),"")</f>
        <v/>
      </c>
      <c r="AB13" s="1760" t="str">
        <f>IF(ISNUMBER(D13),'Cover Page'!$D$35/1000000*D13/VLOOKUP($Y13,'FX rate q'!$B$7:$C$43,2,FALSE),"")</f>
        <v/>
      </c>
      <c r="AC13" s="1760" t="str">
        <f>IF(ISNUMBER(E13),'Cover Page'!$D$35/1000000*E13/VLOOKUP($Y13,'FX rate q'!$B$7:$C$43,2,FALSE),"")</f>
        <v/>
      </c>
      <c r="AD13" s="1760" t="str">
        <f>IF(ISNUMBER(F13),'Cover Page'!$D$35/1000000*F13/VLOOKUP($Y13,'FX rate q'!$B$7:$C$43,2,FALSE),"")</f>
        <v/>
      </c>
      <c r="AE13" s="1760" t="str">
        <f>IF(ISNUMBER(G13),'Cover Page'!$D$35/1000000*G13/VLOOKUP($Y13,'FX rate q'!$B$7:$C$43,2,FALSE),"")</f>
        <v/>
      </c>
      <c r="AF13" s="1760" t="str">
        <f>IF(ISNUMBER(H13),'Cover Page'!$D$35/1000000*H13/VLOOKUP($Y13,'FX rate q'!$B$7:$C$43,2,FALSE),"")</f>
        <v/>
      </c>
      <c r="AG13" s="1760" t="str">
        <f>IF(ISNUMBER(I13),'Cover Page'!$D$35/1000000*I13/VLOOKUP($Y13,'FX rate q'!$B$7:$C$43,2,FALSE),"")</f>
        <v/>
      </c>
      <c r="AH13" s="1760" t="str">
        <f>IF(ISNUMBER(J13),'Cover Page'!$D$35/1000000*J13/VLOOKUP($Y13,'FX rate q'!$B$7:$C$43,2,FALSE),"")</f>
        <v/>
      </c>
      <c r="AI13" s="1760" t="str">
        <f>IF(ISNUMBER(K13),'Cover Page'!$D$35/1000000*K13/VLOOKUP($Y13,'FX rate q'!$B$7:$C$43,2,FALSE),"")</f>
        <v/>
      </c>
      <c r="AJ13" s="1760" t="str">
        <f>IF(ISNUMBER(L13),'Cover Page'!$D$35/1000000*L13/VLOOKUP($Y13,'FX rate q'!$B$7:$C$43,2,FALSE),"")</f>
        <v/>
      </c>
      <c r="AK13" s="1760" t="str">
        <f>IF(ISNUMBER(M13),'Cover Page'!$D$35/1000000*M13/VLOOKUP($Y13,'FX rate q'!$B$7:$C$43,2,FALSE),"")</f>
        <v/>
      </c>
      <c r="AL13" s="1760" t="str">
        <f>IF(ISNUMBER(N13),'Cover Page'!$D$35/1000000*N13/VLOOKUP($Y13,'FX rate q'!$B$7:$C$43,2,FALSE),"")</f>
        <v/>
      </c>
      <c r="AM13" s="1760" t="str">
        <f>IF(ISNUMBER(O13),'Cover Page'!$D$35/1000000*O13/VLOOKUP($Y13,'FX rate q'!$B$7:$C$43,2,FALSE),"")</f>
        <v/>
      </c>
      <c r="AN13" s="1760" t="str">
        <f>IF(ISNUMBER(P13),'Cover Page'!$D$35/1000000*P13/VLOOKUP($Y13,'FX rate q'!$B$7:$C$43,2,FALSE),"")</f>
        <v/>
      </c>
      <c r="AO13" s="1760" t="str">
        <f>IF(ISNUMBER(Q13),'Cover Page'!$D$35/1000000*Q13/VLOOKUP($Y13,'FX rate q'!$B$7:$C$43,2,FALSE),"")</f>
        <v/>
      </c>
      <c r="AP13" s="1760" t="str">
        <f>IF(ISNUMBER(R13),'Cover Page'!$D$35/1000000*R13/VLOOKUP($Y13,'FX rate q'!$B$7:$C$43,2,FALSE),"")</f>
        <v/>
      </c>
      <c r="AQ13" s="1760" t="str">
        <f>IF(ISNUMBER(S13),'Cover Page'!$D$35/1000000*S13/VLOOKUP($Y13,'FX rate q'!$B$7:$C$43,2,FALSE),"")</f>
        <v/>
      </c>
      <c r="AR13" s="1760" t="str">
        <f>IF(ISNUMBER(T13),'Cover Page'!$D$35/1000000*T13/VLOOKUP($Y13,'FX rate q'!$B$7:$C$43,2,FALSE),"")</f>
        <v/>
      </c>
      <c r="AS13" s="1760" t="str">
        <f>IF(ISNUMBER(U13),'Cover Page'!$D$35/1000000*U13/VLOOKUP($Y13,'FX rate q'!$B$7:$C$43,2,FALSE),"")</f>
        <v/>
      </c>
      <c r="AV13" s="1907"/>
      <c r="AW13" s="1729" t="s">
        <v>1731</v>
      </c>
      <c r="AX13" s="1763" t="str">
        <f>IF(ISNUMBER(B13),'Cover Page'!$D$35/1000000*B13/'FX rate'!$C$24,"")</f>
        <v/>
      </c>
      <c r="AY13" s="1764" t="str">
        <f>IF(ISNUMBER(C13),'Cover Page'!$D$35/1000000*C13/'FX rate'!$C$24,"")</f>
        <v/>
      </c>
      <c r="AZ13" s="1765" t="str">
        <f>IF(ISNUMBER(D13),'Cover Page'!$D$35/1000000*D13/'FX rate'!$C$24,"")</f>
        <v/>
      </c>
      <c r="BA13" s="1765" t="str">
        <f>IF(ISNUMBER(E13),'Cover Page'!$D$35/1000000*E13/'FX rate'!$C$24,"")</f>
        <v/>
      </c>
      <c r="BB13" s="1766" t="str">
        <f>IF(ISNUMBER(F13),'Cover Page'!$D$35/1000000*F13/'FX rate'!$C$24,"")</f>
        <v/>
      </c>
      <c r="BC13" s="1763" t="str">
        <f>IF(ISNUMBER(G13),'Cover Page'!$D$35/1000000*G13/'FX rate'!$C$24,"")</f>
        <v/>
      </c>
      <c r="BD13" s="1764" t="str">
        <f>IF(ISNUMBER(H13),'Cover Page'!$D$35/1000000*H13/'FX rate'!$C$24,"")</f>
        <v/>
      </c>
      <c r="BE13" s="1765" t="str">
        <f>IF(ISNUMBER(I13),'Cover Page'!$D$35/1000000*I13/'FX rate'!$C$24,"")</f>
        <v/>
      </c>
      <c r="BF13" s="1765" t="str">
        <f>IF(ISNUMBER(J13),'Cover Page'!$D$35/1000000*J13/'FX rate'!$C$24,"")</f>
        <v/>
      </c>
      <c r="BG13" s="1766" t="str">
        <f>IF(ISNUMBER(K13),'Cover Page'!$D$35/1000000*K13/'FX rate'!$C$24,"")</f>
        <v/>
      </c>
      <c r="BH13" s="1764" t="str">
        <f>IF(ISNUMBER(L13),'Cover Page'!$D$35/1000000*L13/'FX rate'!$C$24,"")</f>
        <v/>
      </c>
      <c r="BI13" s="1764" t="str">
        <f>IF(ISNUMBER(M13),'Cover Page'!$D$35/1000000*M13/'FX rate'!$C$24,"")</f>
        <v/>
      </c>
      <c r="BJ13" s="1765" t="str">
        <f>IF(ISNUMBER(N13),'Cover Page'!$D$35/1000000*N13/'FX rate'!$C$24,"")</f>
        <v/>
      </c>
      <c r="BK13" s="1765" t="str">
        <f>IF(ISNUMBER(O13),'Cover Page'!$D$35/1000000*O13/'FX rate'!$C$24,"")</f>
        <v/>
      </c>
      <c r="BL13" s="1766" t="str">
        <f>IF(ISNUMBER(P13),'Cover Page'!$D$35/1000000*P13/'FX rate'!$C$24,"")</f>
        <v/>
      </c>
      <c r="BM13" s="1763" t="str">
        <f>IF(ISNUMBER(Q13),'Cover Page'!$D$35/1000000*Q13/'FX rate'!$C$24,"")</f>
        <v/>
      </c>
      <c r="BN13" s="1764" t="str">
        <f>IF(ISNUMBER(R13),'Cover Page'!$D$35/1000000*R13/'FX rate'!$C$24,"")</f>
        <v/>
      </c>
      <c r="BO13" s="1765" t="str">
        <f>IF(ISNUMBER(S13),'Cover Page'!$D$35/1000000*S13/'FX rate'!$C$24,"")</f>
        <v/>
      </c>
      <c r="BP13" s="1765" t="str">
        <f>IF(ISNUMBER(T13),'Cover Page'!$D$35/1000000*T13/'FX rate'!$C$24,"")</f>
        <v/>
      </c>
      <c r="BQ13" s="1766" t="str">
        <f>IF(ISNUMBER(U13),'Cover Page'!$D$35/1000000*U13/'FX rate'!$C$24,"")</f>
        <v/>
      </c>
    </row>
    <row r="14" spans="1:69" x14ac:dyDescent="0.3">
      <c r="A14" s="1729" t="s">
        <v>1732</v>
      </c>
      <c r="B14" s="1751"/>
      <c r="C14" s="1753" t="str">
        <f t="shared" si="0"/>
        <v/>
      </c>
      <c r="D14" s="1761"/>
      <c r="E14" s="1761"/>
      <c r="F14" s="1755" t="str">
        <f t="shared" si="1"/>
        <v/>
      </c>
      <c r="G14" s="1751"/>
      <c r="H14" s="1753" t="str">
        <f t="shared" si="2"/>
        <v/>
      </c>
      <c r="I14" s="1761"/>
      <c r="J14" s="1761"/>
      <c r="K14" s="1755" t="str">
        <f t="shared" si="3"/>
        <v/>
      </c>
      <c r="L14" s="1751"/>
      <c r="M14" s="1753" t="str">
        <f t="shared" si="4"/>
        <v/>
      </c>
      <c r="N14" s="1761"/>
      <c r="O14" s="1761"/>
      <c r="P14" s="1755" t="str">
        <f t="shared" si="5"/>
        <v/>
      </c>
      <c r="Q14" s="1751"/>
      <c r="R14" s="1753" t="str">
        <f t="shared" si="6"/>
        <v/>
      </c>
      <c r="S14" s="1761"/>
      <c r="T14" s="1761"/>
      <c r="U14" s="1755" t="str">
        <f t="shared" si="7"/>
        <v/>
      </c>
      <c r="V14" s="1769"/>
      <c r="X14" s="1920"/>
      <c r="Y14" s="1729" t="s">
        <v>1732</v>
      </c>
      <c r="Z14" s="1760" t="str">
        <f>IF(ISNUMBER(B14),'Cover Page'!$D$35/1000000*B14/VLOOKUP($Y14,'FX rate q'!$B$7:$C$43,2,FALSE),"")</f>
        <v/>
      </c>
      <c r="AA14" s="1760" t="str">
        <f>IF(ISNUMBER(C14),'Cover Page'!$D$35/1000000*C14/VLOOKUP($Y14,'FX rate q'!$B$7:$C$43,2,FALSE),"")</f>
        <v/>
      </c>
      <c r="AB14" s="1760" t="str">
        <f>IF(ISNUMBER(D14),'Cover Page'!$D$35/1000000*D14/VLOOKUP($Y14,'FX rate q'!$B$7:$C$43,2,FALSE),"")</f>
        <v/>
      </c>
      <c r="AC14" s="1760" t="str">
        <f>IF(ISNUMBER(E14),'Cover Page'!$D$35/1000000*E14/VLOOKUP($Y14,'FX rate q'!$B$7:$C$43,2,FALSE),"")</f>
        <v/>
      </c>
      <c r="AD14" s="1760" t="str">
        <f>IF(ISNUMBER(F14),'Cover Page'!$D$35/1000000*F14/VLOOKUP($Y14,'FX rate q'!$B$7:$C$43,2,FALSE),"")</f>
        <v/>
      </c>
      <c r="AE14" s="1760" t="str">
        <f>IF(ISNUMBER(G14),'Cover Page'!$D$35/1000000*G14/VLOOKUP($Y14,'FX rate q'!$B$7:$C$43,2,FALSE),"")</f>
        <v/>
      </c>
      <c r="AF14" s="1760" t="str">
        <f>IF(ISNUMBER(H14),'Cover Page'!$D$35/1000000*H14/VLOOKUP($Y14,'FX rate q'!$B$7:$C$43,2,FALSE),"")</f>
        <v/>
      </c>
      <c r="AG14" s="1760" t="str">
        <f>IF(ISNUMBER(I14),'Cover Page'!$D$35/1000000*I14/VLOOKUP($Y14,'FX rate q'!$B$7:$C$43,2,FALSE),"")</f>
        <v/>
      </c>
      <c r="AH14" s="1760" t="str">
        <f>IF(ISNUMBER(J14),'Cover Page'!$D$35/1000000*J14/VLOOKUP($Y14,'FX rate q'!$B$7:$C$43,2,FALSE),"")</f>
        <v/>
      </c>
      <c r="AI14" s="1760" t="str">
        <f>IF(ISNUMBER(K14),'Cover Page'!$D$35/1000000*K14/VLOOKUP($Y14,'FX rate q'!$B$7:$C$43,2,FALSE),"")</f>
        <v/>
      </c>
      <c r="AJ14" s="1760" t="str">
        <f>IF(ISNUMBER(L14),'Cover Page'!$D$35/1000000*L14/VLOOKUP($Y14,'FX rate q'!$B$7:$C$43,2,FALSE),"")</f>
        <v/>
      </c>
      <c r="AK14" s="1760" t="str">
        <f>IF(ISNUMBER(M14),'Cover Page'!$D$35/1000000*M14/VLOOKUP($Y14,'FX rate q'!$B$7:$C$43,2,FALSE),"")</f>
        <v/>
      </c>
      <c r="AL14" s="1760" t="str">
        <f>IF(ISNUMBER(N14),'Cover Page'!$D$35/1000000*N14/VLOOKUP($Y14,'FX rate q'!$B$7:$C$43,2,FALSE),"")</f>
        <v/>
      </c>
      <c r="AM14" s="1760" t="str">
        <f>IF(ISNUMBER(O14),'Cover Page'!$D$35/1000000*O14/VLOOKUP($Y14,'FX rate q'!$B$7:$C$43,2,FALSE),"")</f>
        <v/>
      </c>
      <c r="AN14" s="1760" t="str">
        <f>IF(ISNUMBER(P14),'Cover Page'!$D$35/1000000*P14/VLOOKUP($Y14,'FX rate q'!$B$7:$C$43,2,FALSE),"")</f>
        <v/>
      </c>
      <c r="AO14" s="1760" t="str">
        <f>IF(ISNUMBER(Q14),'Cover Page'!$D$35/1000000*Q14/VLOOKUP($Y14,'FX rate q'!$B$7:$C$43,2,FALSE),"")</f>
        <v/>
      </c>
      <c r="AP14" s="1760" t="str">
        <f>IF(ISNUMBER(R14),'Cover Page'!$D$35/1000000*R14/VLOOKUP($Y14,'FX rate q'!$B$7:$C$43,2,FALSE),"")</f>
        <v/>
      </c>
      <c r="AQ14" s="1760" t="str">
        <f>IF(ISNUMBER(S14),'Cover Page'!$D$35/1000000*S14/VLOOKUP($Y14,'FX rate q'!$B$7:$C$43,2,FALSE),"")</f>
        <v/>
      </c>
      <c r="AR14" s="1760" t="str">
        <f>IF(ISNUMBER(T14),'Cover Page'!$D$35/1000000*T14/VLOOKUP($Y14,'FX rate q'!$B$7:$C$43,2,FALSE),"")</f>
        <v/>
      </c>
      <c r="AS14" s="1760" t="str">
        <f>IF(ISNUMBER(U14),'Cover Page'!$D$35/1000000*U14/VLOOKUP($Y14,'FX rate q'!$B$7:$C$43,2,FALSE),"")</f>
        <v/>
      </c>
      <c r="AV14" s="1907"/>
      <c r="AW14" s="1729" t="s">
        <v>1732</v>
      </c>
      <c r="AX14" s="1763" t="str">
        <f>IF(ISNUMBER(B14),'Cover Page'!$D$35/1000000*B14/'FX rate'!$C$24,"")</f>
        <v/>
      </c>
      <c r="AY14" s="1764" t="str">
        <f>IF(ISNUMBER(C14),'Cover Page'!$D$35/1000000*C14/'FX rate'!$C$24,"")</f>
        <v/>
      </c>
      <c r="AZ14" s="1765" t="str">
        <f>IF(ISNUMBER(D14),'Cover Page'!$D$35/1000000*D14/'FX rate'!$C$24,"")</f>
        <v/>
      </c>
      <c r="BA14" s="1765" t="str">
        <f>IF(ISNUMBER(E14),'Cover Page'!$D$35/1000000*E14/'FX rate'!$C$24,"")</f>
        <v/>
      </c>
      <c r="BB14" s="1766" t="str">
        <f>IF(ISNUMBER(F14),'Cover Page'!$D$35/1000000*F14/'FX rate'!$C$24,"")</f>
        <v/>
      </c>
      <c r="BC14" s="1763" t="str">
        <f>IF(ISNUMBER(G14),'Cover Page'!$D$35/1000000*G14/'FX rate'!$C$24,"")</f>
        <v/>
      </c>
      <c r="BD14" s="1764" t="str">
        <f>IF(ISNUMBER(H14),'Cover Page'!$D$35/1000000*H14/'FX rate'!$C$24,"")</f>
        <v/>
      </c>
      <c r="BE14" s="1765" t="str">
        <f>IF(ISNUMBER(I14),'Cover Page'!$D$35/1000000*I14/'FX rate'!$C$24,"")</f>
        <v/>
      </c>
      <c r="BF14" s="1765" t="str">
        <f>IF(ISNUMBER(J14),'Cover Page'!$D$35/1000000*J14/'FX rate'!$C$24,"")</f>
        <v/>
      </c>
      <c r="BG14" s="1766" t="str">
        <f>IF(ISNUMBER(K14),'Cover Page'!$D$35/1000000*K14/'FX rate'!$C$24,"")</f>
        <v/>
      </c>
      <c r="BH14" s="1764" t="str">
        <f>IF(ISNUMBER(L14),'Cover Page'!$D$35/1000000*L14/'FX rate'!$C$24,"")</f>
        <v/>
      </c>
      <c r="BI14" s="1764" t="str">
        <f>IF(ISNUMBER(M14),'Cover Page'!$D$35/1000000*M14/'FX rate'!$C$24,"")</f>
        <v/>
      </c>
      <c r="BJ14" s="1765" t="str">
        <f>IF(ISNUMBER(N14),'Cover Page'!$D$35/1000000*N14/'FX rate'!$C$24,"")</f>
        <v/>
      </c>
      <c r="BK14" s="1765" t="str">
        <f>IF(ISNUMBER(O14),'Cover Page'!$D$35/1000000*O14/'FX rate'!$C$24,"")</f>
        <v/>
      </c>
      <c r="BL14" s="1766" t="str">
        <f>IF(ISNUMBER(P14),'Cover Page'!$D$35/1000000*P14/'FX rate'!$C$24,"")</f>
        <v/>
      </c>
      <c r="BM14" s="1763" t="str">
        <f>IF(ISNUMBER(Q14),'Cover Page'!$D$35/1000000*Q14/'FX rate'!$C$24,"")</f>
        <v/>
      </c>
      <c r="BN14" s="1764" t="str">
        <f>IF(ISNUMBER(R14),'Cover Page'!$D$35/1000000*R14/'FX rate'!$C$24,"")</f>
        <v/>
      </c>
      <c r="BO14" s="1765" t="str">
        <f>IF(ISNUMBER(S14),'Cover Page'!$D$35/1000000*S14/'FX rate'!$C$24,"")</f>
        <v/>
      </c>
      <c r="BP14" s="1765" t="str">
        <f>IF(ISNUMBER(T14),'Cover Page'!$D$35/1000000*T14/'FX rate'!$C$24,"")</f>
        <v/>
      </c>
      <c r="BQ14" s="1766" t="str">
        <f>IF(ISNUMBER(U14),'Cover Page'!$D$35/1000000*U14/'FX rate'!$C$24,"")</f>
        <v/>
      </c>
    </row>
    <row r="15" spans="1:69" x14ac:dyDescent="0.3">
      <c r="A15" s="1729" t="s">
        <v>1733</v>
      </c>
      <c r="B15" s="1751"/>
      <c r="C15" s="1753" t="str">
        <f t="shared" si="0"/>
        <v/>
      </c>
      <c r="D15" s="1761"/>
      <c r="E15" s="1761"/>
      <c r="F15" s="1755" t="str">
        <f t="shared" si="1"/>
        <v/>
      </c>
      <c r="G15" s="1751"/>
      <c r="H15" s="1753" t="str">
        <f t="shared" si="2"/>
        <v/>
      </c>
      <c r="I15" s="1761"/>
      <c r="J15" s="1761"/>
      <c r="K15" s="1755" t="str">
        <f t="shared" si="3"/>
        <v/>
      </c>
      <c r="L15" s="1751"/>
      <c r="M15" s="1753" t="str">
        <f t="shared" si="4"/>
        <v/>
      </c>
      <c r="N15" s="1761"/>
      <c r="O15" s="1761"/>
      <c r="P15" s="1755" t="str">
        <f t="shared" si="5"/>
        <v/>
      </c>
      <c r="Q15" s="1751"/>
      <c r="R15" s="1753" t="str">
        <f t="shared" si="6"/>
        <v/>
      </c>
      <c r="S15" s="1761"/>
      <c r="T15" s="1761"/>
      <c r="U15" s="1755" t="str">
        <f t="shared" si="7"/>
        <v/>
      </c>
      <c r="V15" s="1769"/>
      <c r="X15" s="1920"/>
      <c r="Y15" s="1729" t="s">
        <v>1733</v>
      </c>
      <c r="Z15" s="1760" t="str">
        <f>IF(ISNUMBER(B15),'Cover Page'!$D$35/1000000*B15/VLOOKUP($Y15,'FX rate q'!$B$7:$C$43,2,FALSE),"")</f>
        <v/>
      </c>
      <c r="AA15" s="1760" t="str">
        <f>IF(ISNUMBER(C15),'Cover Page'!$D$35/1000000*C15/VLOOKUP($Y15,'FX rate q'!$B$7:$C$43,2,FALSE),"")</f>
        <v/>
      </c>
      <c r="AB15" s="1760" t="str">
        <f>IF(ISNUMBER(D15),'Cover Page'!$D$35/1000000*D15/VLOOKUP($Y15,'FX rate q'!$B$7:$C$43,2,FALSE),"")</f>
        <v/>
      </c>
      <c r="AC15" s="1760" t="str">
        <f>IF(ISNUMBER(E15),'Cover Page'!$D$35/1000000*E15/VLOOKUP($Y15,'FX rate q'!$B$7:$C$43,2,FALSE),"")</f>
        <v/>
      </c>
      <c r="AD15" s="1760" t="str">
        <f>IF(ISNUMBER(F15),'Cover Page'!$D$35/1000000*F15/VLOOKUP($Y15,'FX rate q'!$B$7:$C$43,2,FALSE),"")</f>
        <v/>
      </c>
      <c r="AE15" s="1760" t="str">
        <f>IF(ISNUMBER(G15),'Cover Page'!$D$35/1000000*G15/VLOOKUP($Y15,'FX rate q'!$B$7:$C$43,2,FALSE),"")</f>
        <v/>
      </c>
      <c r="AF15" s="1760" t="str">
        <f>IF(ISNUMBER(H15),'Cover Page'!$D$35/1000000*H15/VLOOKUP($Y15,'FX rate q'!$B$7:$C$43,2,FALSE),"")</f>
        <v/>
      </c>
      <c r="AG15" s="1760" t="str">
        <f>IF(ISNUMBER(I15),'Cover Page'!$D$35/1000000*I15/VLOOKUP($Y15,'FX rate q'!$B$7:$C$43,2,FALSE),"")</f>
        <v/>
      </c>
      <c r="AH15" s="1760" t="str">
        <f>IF(ISNUMBER(J15),'Cover Page'!$D$35/1000000*J15/VLOOKUP($Y15,'FX rate q'!$B$7:$C$43,2,FALSE),"")</f>
        <v/>
      </c>
      <c r="AI15" s="1760" t="str">
        <f>IF(ISNUMBER(K15),'Cover Page'!$D$35/1000000*K15/VLOOKUP($Y15,'FX rate q'!$B$7:$C$43,2,FALSE),"")</f>
        <v/>
      </c>
      <c r="AJ15" s="1760" t="str">
        <f>IF(ISNUMBER(L15),'Cover Page'!$D$35/1000000*L15/VLOOKUP($Y15,'FX rate q'!$B$7:$C$43,2,FALSE),"")</f>
        <v/>
      </c>
      <c r="AK15" s="1760" t="str">
        <f>IF(ISNUMBER(M15),'Cover Page'!$D$35/1000000*M15/VLOOKUP($Y15,'FX rate q'!$B$7:$C$43,2,FALSE),"")</f>
        <v/>
      </c>
      <c r="AL15" s="1760" t="str">
        <f>IF(ISNUMBER(N15),'Cover Page'!$D$35/1000000*N15/VLOOKUP($Y15,'FX rate q'!$B$7:$C$43,2,FALSE),"")</f>
        <v/>
      </c>
      <c r="AM15" s="1760" t="str">
        <f>IF(ISNUMBER(O15),'Cover Page'!$D$35/1000000*O15/VLOOKUP($Y15,'FX rate q'!$B$7:$C$43,2,FALSE),"")</f>
        <v/>
      </c>
      <c r="AN15" s="1760" t="str">
        <f>IF(ISNUMBER(P15),'Cover Page'!$D$35/1000000*P15/VLOOKUP($Y15,'FX rate q'!$B$7:$C$43,2,FALSE),"")</f>
        <v/>
      </c>
      <c r="AO15" s="1760" t="str">
        <f>IF(ISNUMBER(Q15),'Cover Page'!$D$35/1000000*Q15/VLOOKUP($Y15,'FX rate q'!$B$7:$C$43,2,FALSE),"")</f>
        <v/>
      </c>
      <c r="AP15" s="1760" t="str">
        <f>IF(ISNUMBER(R15),'Cover Page'!$D$35/1000000*R15/VLOOKUP($Y15,'FX rate q'!$B$7:$C$43,2,FALSE),"")</f>
        <v/>
      </c>
      <c r="AQ15" s="1760" t="str">
        <f>IF(ISNUMBER(S15),'Cover Page'!$D$35/1000000*S15/VLOOKUP($Y15,'FX rate q'!$B$7:$C$43,2,FALSE),"")</f>
        <v/>
      </c>
      <c r="AR15" s="1760" t="str">
        <f>IF(ISNUMBER(T15),'Cover Page'!$D$35/1000000*T15/VLOOKUP($Y15,'FX rate q'!$B$7:$C$43,2,FALSE),"")</f>
        <v/>
      </c>
      <c r="AS15" s="1760" t="str">
        <f>IF(ISNUMBER(U15),'Cover Page'!$D$35/1000000*U15/VLOOKUP($Y15,'FX rate q'!$B$7:$C$43,2,FALSE),"")</f>
        <v/>
      </c>
      <c r="AV15" s="1907"/>
      <c r="AW15" s="1729" t="s">
        <v>1733</v>
      </c>
      <c r="AX15" s="1763" t="str">
        <f>IF(ISNUMBER(B15),'Cover Page'!$D$35/1000000*B15/'FX rate'!$C$24,"")</f>
        <v/>
      </c>
      <c r="AY15" s="1764" t="str">
        <f>IF(ISNUMBER(C15),'Cover Page'!$D$35/1000000*C15/'FX rate'!$C$24,"")</f>
        <v/>
      </c>
      <c r="AZ15" s="1765" t="str">
        <f>IF(ISNUMBER(D15),'Cover Page'!$D$35/1000000*D15/'FX rate'!$C$24,"")</f>
        <v/>
      </c>
      <c r="BA15" s="1765" t="str">
        <f>IF(ISNUMBER(E15),'Cover Page'!$D$35/1000000*E15/'FX rate'!$C$24,"")</f>
        <v/>
      </c>
      <c r="BB15" s="1766" t="str">
        <f>IF(ISNUMBER(F15),'Cover Page'!$D$35/1000000*F15/'FX rate'!$C$24,"")</f>
        <v/>
      </c>
      <c r="BC15" s="1763" t="str">
        <f>IF(ISNUMBER(G15),'Cover Page'!$D$35/1000000*G15/'FX rate'!$C$24,"")</f>
        <v/>
      </c>
      <c r="BD15" s="1764" t="str">
        <f>IF(ISNUMBER(H15),'Cover Page'!$D$35/1000000*H15/'FX rate'!$C$24,"")</f>
        <v/>
      </c>
      <c r="BE15" s="1765" t="str">
        <f>IF(ISNUMBER(I15),'Cover Page'!$D$35/1000000*I15/'FX rate'!$C$24,"")</f>
        <v/>
      </c>
      <c r="BF15" s="1765" t="str">
        <f>IF(ISNUMBER(J15),'Cover Page'!$D$35/1000000*J15/'FX rate'!$C$24,"")</f>
        <v/>
      </c>
      <c r="BG15" s="1766" t="str">
        <f>IF(ISNUMBER(K15),'Cover Page'!$D$35/1000000*K15/'FX rate'!$C$24,"")</f>
        <v/>
      </c>
      <c r="BH15" s="1764" t="str">
        <f>IF(ISNUMBER(L15),'Cover Page'!$D$35/1000000*L15/'FX rate'!$C$24,"")</f>
        <v/>
      </c>
      <c r="BI15" s="1764" t="str">
        <f>IF(ISNUMBER(M15),'Cover Page'!$D$35/1000000*M15/'FX rate'!$C$24,"")</f>
        <v/>
      </c>
      <c r="BJ15" s="1765" t="str">
        <f>IF(ISNUMBER(N15),'Cover Page'!$D$35/1000000*N15/'FX rate'!$C$24,"")</f>
        <v/>
      </c>
      <c r="BK15" s="1765" t="str">
        <f>IF(ISNUMBER(O15),'Cover Page'!$D$35/1000000*O15/'FX rate'!$C$24,"")</f>
        <v/>
      </c>
      <c r="BL15" s="1766" t="str">
        <f>IF(ISNUMBER(P15),'Cover Page'!$D$35/1000000*P15/'FX rate'!$C$24,"")</f>
        <v/>
      </c>
      <c r="BM15" s="1763" t="str">
        <f>IF(ISNUMBER(Q15),'Cover Page'!$D$35/1000000*Q15/'FX rate'!$C$24,"")</f>
        <v/>
      </c>
      <c r="BN15" s="1764" t="str">
        <f>IF(ISNUMBER(R15),'Cover Page'!$D$35/1000000*R15/'FX rate'!$C$24,"")</f>
        <v/>
      </c>
      <c r="BO15" s="1765" t="str">
        <f>IF(ISNUMBER(S15),'Cover Page'!$D$35/1000000*S15/'FX rate'!$C$24,"")</f>
        <v/>
      </c>
      <c r="BP15" s="1765" t="str">
        <f>IF(ISNUMBER(T15),'Cover Page'!$D$35/1000000*T15/'FX rate'!$C$24,"")</f>
        <v/>
      </c>
      <c r="BQ15" s="1766" t="str">
        <f>IF(ISNUMBER(U15),'Cover Page'!$D$35/1000000*U15/'FX rate'!$C$24,"")</f>
        <v/>
      </c>
    </row>
    <row r="16" spans="1:69" x14ac:dyDescent="0.3">
      <c r="A16" s="1729" t="s">
        <v>1734</v>
      </c>
      <c r="B16" s="1751"/>
      <c r="C16" s="1753" t="str">
        <f t="shared" si="0"/>
        <v/>
      </c>
      <c r="D16" s="1761"/>
      <c r="E16" s="1761"/>
      <c r="F16" s="1755" t="str">
        <f t="shared" si="1"/>
        <v/>
      </c>
      <c r="G16" s="1751"/>
      <c r="H16" s="1753" t="str">
        <f t="shared" si="2"/>
        <v/>
      </c>
      <c r="I16" s="1761"/>
      <c r="J16" s="1761"/>
      <c r="K16" s="1755" t="str">
        <f t="shared" si="3"/>
        <v/>
      </c>
      <c r="L16" s="1751"/>
      <c r="M16" s="1753" t="str">
        <f t="shared" si="4"/>
        <v/>
      </c>
      <c r="N16" s="1761"/>
      <c r="O16" s="1761"/>
      <c r="P16" s="1755" t="str">
        <f t="shared" si="5"/>
        <v/>
      </c>
      <c r="Q16" s="1751"/>
      <c r="R16" s="1753" t="str">
        <f t="shared" si="6"/>
        <v/>
      </c>
      <c r="S16" s="1761"/>
      <c r="T16" s="1761"/>
      <c r="U16" s="1755" t="str">
        <f t="shared" si="7"/>
        <v/>
      </c>
      <c r="V16" s="1769"/>
      <c r="X16" s="1920"/>
      <c r="Y16" s="1729" t="s">
        <v>1734</v>
      </c>
      <c r="Z16" s="1760" t="str">
        <f>IF(ISNUMBER(B16),'Cover Page'!$D$35/1000000*B16/VLOOKUP($Y16,'FX rate q'!$B$7:$C$43,2,FALSE),"")</f>
        <v/>
      </c>
      <c r="AA16" s="1760" t="str">
        <f>IF(ISNUMBER(C16),'Cover Page'!$D$35/1000000*C16/VLOOKUP($Y16,'FX rate q'!$B$7:$C$43,2,FALSE),"")</f>
        <v/>
      </c>
      <c r="AB16" s="1760" t="str">
        <f>IF(ISNUMBER(D16),'Cover Page'!$D$35/1000000*D16/VLOOKUP($Y16,'FX rate q'!$B$7:$C$43,2,FALSE),"")</f>
        <v/>
      </c>
      <c r="AC16" s="1760" t="str">
        <f>IF(ISNUMBER(E16),'Cover Page'!$D$35/1000000*E16/VLOOKUP($Y16,'FX rate q'!$B$7:$C$43,2,FALSE),"")</f>
        <v/>
      </c>
      <c r="AD16" s="1760" t="str">
        <f>IF(ISNUMBER(F16),'Cover Page'!$D$35/1000000*F16/VLOOKUP($Y16,'FX rate q'!$B$7:$C$43,2,FALSE),"")</f>
        <v/>
      </c>
      <c r="AE16" s="1760" t="str">
        <f>IF(ISNUMBER(G16),'Cover Page'!$D$35/1000000*G16/VLOOKUP($Y16,'FX rate q'!$B$7:$C$43,2,FALSE),"")</f>
        <v/>
      </c>
      <c r="AF16" s="1760" t="str">
        <f>IF(ISNUMBER(H16),'Cover Page'!$D$35/1000000*H16/VLOOKUP($Y16,'FX rate q'!$B$7:$C$43,2,FALSE),"")</f>
        <v/>
      </c>
      <c r="AG16" s="1760" t="str">
        <f>IF(ISNUMBER(I16),'Cover Page'!$D$35/1000000*I16/VLOOKUP($Y16,'FX rate q'!$B$7:$C$43,2,FALSE),"")</f>
        <v/>
      </c>
      <c r="AH16" s="1760" t="str">
        <f>IF(ISNUMBER(J16),'Cover Page'!$D$35/1000000*J16/VLOOKUP($Y16,'FX rate q'!$B$7:$C$43,2,FALSE),"")</f>
        <v/>
      </c>
      <c r="AI16" s="1760" t="str">
        <f>IF(ISNUMBER(K16),'Cover Page'!$D$35/1000000*K16/VLOOKUP($Y16,'FX rate q'!$B$7:$C$43,2,FALSE),"")</f>
        <v/>
      </c>
      <c r="AJ16" s="1760" t="str">
        <f>IF(ISNUMBER(L16),'Cover Page'!$D$35/1000000*L16/VLOOKUP($Y16,'FX rate q'!$B$7:$C$43,2,FALSE),"")</f>
        <v/>
      </c>
      <c r="AK16" s="1760" t="str">
        <f>IF(ISNUMBER(M16),'Cover Page'!$D$35/1000000*M16/VLOOKUP($Y16,'FX rate q'!$B$7:$C$43,2,FALSE),"")</f>
        <v/>
      </c>
      <c r="AL16" s="1760" t="str">
        <f>IF(ISNUMBER(N16),'Cover Page'!$D$35/1000000*N16/VLOOKUP($Y16,'FX rate q'!$B$7:$C$43,2,FALSE),"")</f>
        <v/>
      </c>
      <c r="AM16" s="1760" t="str">
        <f>IF(ISNUMBER(O16),'Cover Page'!$D$35/1000000*O16/VLOOKUP($Y16,'FX rate q'!$B$7:$C$43,2,FALSE),"")</f>
        <v/>
      </c>
      <c r="AN16" s="1760" t="str">
        <f>IF(ISNUMBER(P16),'Cover Page'!$D$35/1000000*P16/VLOOKUP($Y16,'FX rate q'!$B$7:$C$43,2,FALSE),"")</f>
        <v/>
      </c>
      <c r="AO16" s="1760" t="str">
        <f>IF(ISNUMBER(Q16),'Cover Page'!$D$35/1000000*Q16/VLOOKUP($Y16,'FX rate q'!$B$7:$C$43,2,FALSE),"")</f>
        <v/>
      </c>
      <c r="AP16" s="1760" t="str">
        <f>IF(ISNUMBER(R16),'Cover Page'!$D$35/1000000*R16/VLOOKUP($Y16,'FX rate q'!$B$7:$C$43,2,FALSE),"")</f>
        <v/>
      </c>
      <c r="AQ16" s="1760" t="str">
        <f>IF(ISNUMBER(S16),'Cover Page'!$D$35/1000000*S16/VLOOKUP($Y16,'FX rate q'!$B$7:$C$43,2,FALSE),"")</f>
        <v/>
      </c>
      <c r="AR16" s="1760" t="str">
        <f>IF(ISNUMBER(T16),'Cover Page'!$D$35/1000000*T16/VLOOKUP($Y16,'FX rate q'!$B$7:$C$43,2,FALSE),"")</f>
        <v/>
      </c>
      <c r="AS16" s="1760" t="str">
        <f>IF(ISNUMBER(U16),'Cover Page'!$D$35/1000000*U16/VLOOKUP($Y16,'FX rate q'!$B$7:$C$43,2,FALSE),"")</f>
        <v/>
      </c>
      <c r="AV16" s="1907"/>
      <c r="AW16" s="1729" t="s">
        <v>1734</v>
      </c>
      <c r="AX16" s="1763" t="str">
        <f>IF(ISNUMBER(B16),'Cover Page'!$D$35/1000000*B16/'FX rate'!$C$24,"")</f>
        <v/>
      </c>
      <c r="AY16" s="1764" t="str">
        <f>IF(ISNUMBER(C16),'Cover Page'!$D$35/1000000*C16/'FX rate'!$C$24,"")</f>
        <v/>
      </c>
      <c r="AZ16" s="1765" t="str">
        <f>IF(ISNUMBER(D16),'Cover Page'!$D$35/1000000*D16/'FX rate'!$C$24,"")</f>
        <v/>
      </c>
      <c r="BA16" s="1765" t="str">
        <f>IF(ISNUMBER(E16),'Cover Page'!$D$35/1000000*E16/'FX rate'!$C$24,"")</f>
        <v/>
      </c>
      <c r="BB16" s="1766" t="str">
        <f>IF(ISNUMBER(F16),'Cover Page'!$D$35/1000000*F16/'FX rate'!$C$24,"")</f>
        <v/>
      </c>
      <c r="BC16" s="1763" t="str">
        <f>IF(ISNUMBER(G16),'Cover Page'!$D$35/1000000*G16/'FX rate'!$C$24,"")</f>
        <v/>
      </c>
      <c r="BD16" s="1764" t="str">
        <f>IF(ISNUMBER(H16),'Cover Page'!$D$35/1000000*H16/'FX rate'!$C$24,"")</f>
        <v/>
      </c>
      <c r="BE16" s="1765" t="str">
        <f>IF(ISNUMBER(I16),'Cover Page'!$D$35/1000000*I16/'FX rate'!$C$24,"")</f>
        <v/>
      </c>
      <c r="BF16" s="1765" t="str">
        <f>IF(ISNUMBER(J16),'Cover Page'!$D$35/1000000*J16/'FX rate'!$C$24,"")</f>
        <v/>
      </c>
      <c r="BG16" s="1766" t="str">
        <f>IF(ISNUMBER(K16),'Cover Page'!$D$35/1000000*K16/'FX rate'!$C$24,"")</f>
        <v/>
      </c>
      <c r="BH16" s="1764" t="str">
        <f>IF(ISNUMBER(L16),'Cover Page'!$D$35/1000000*L16/'FX rate'!$C$24,"")</f>
        <v/>
      </c>
      <c r="BI16" s="1764" t="str">
        <f>IF(ISNUMBER(M16),'Cover Page'!$D$35/1000000*M16/'FX rate'!$C$24,"")</f>
        <v/>
      </c>
      <c r="BJ16" s="1765" t="str">
        <f>IF(ISNUMBER(N16),'Cover Page'!$D$35/1000000*N16/'FX rate'!$C$24,"")</f>
        <v/>
      </c>
      <c r="BK16" s="1765" t="str">
        <f>IF(ISNUMBER(O16),'Cover Page'!$D$35/1000000*O16/'FX rate'!$C$24,"")</f>
        <v/>
      </c>
      <c r="BL16" s="1766" t="str">
        <f>IF(ISNUMBER(P16),'Cover Page'!$D$35/1000000*P16/'FX rate'!$C$24,"")</f>
        <v/>
      </c>
      <c r="BM16" s="1763" t="str">
        <f>IF(ISNUMBER(Q16),'Cover Page'!$D$35/1000000*Q16/'FX rate'!$C$24,"")</f>
        <v/>
      </c>
      <c r="BN16" s="1764" t="str">
        <f>IF(ISNUMBER(R16),'Cover Page'!$D$35/1000000*R16/'FX rate'!$C$24,"")</f>
        <v/>
      </c>
      <c r="BO16" s="1765" t="str">
        <f>IF(ISNUMBER(S16),'Cover Page'!$D$35/1000000*S16/'FX rate'!$C$24,"")</f>
        <v/>
      </c>
      <c r="BP16" s="1765" t="str">
        <f>IF(ISNUMBER(T16),'Cover Page'!$D$35/1000000*T16/'FX rate'!$C$24,"")</f>
        <v/>
      </c>
      <c r="BQ16" s="1766" t="str">
        <f>IF(ISNUMBER(U16),'Cover Page'!$D$35/1000000*U16/'FX rate'!$C$24,"")</f>
        <v/>
      </c>
    </row>
    <row r="17" spans="1:69" x14ac:dyDescent="0.3">
      <c r="A17" s="1729" t="s">
        <v>1735</v>
      </c>
      <c r="B17" s="1751"/>
      <c r="C17" s="1753" t="str">
        <f t="shared" si="0"/>
        <v/>
      </c>
      <c r="D17" s="1761"/>
      <c r="E17" s="1761"/>
      <c r="F17" s="1755" t="str">
        <f t="shared" si="1"/>
        <v/>
      </c>
      <c r="G17" s="1751"/>
      <c r="H17" s="1753" t="str">
        <f t="shared" si="2"/>
        <v/>
      </c>
      <c r="I17" s="1761"/>
      <c r="J17" s="1761"/>
      <c r="K17" s="1755" t="str">
        <f t="shared" si="3"/>
        <v/>
      </c>
      <c r="L17" s="1751"/>
      <c r="M17" s="1753" t="str">
        <f t="shared" si="4"/>
        <v/>
      </c>
      <c r="N17" s="1761"/>
      <c r="O17" s="1761"/>
      <c r="P17" s="1755" t="str">
        <f t="shared" si="5"/>
        <v/>
      </c>
      <c r="Q17" s="1751"/>
      <c r="R17" s="1753" t="str">
        <f t="shared" si="6"/>
        <v/>
      </c>
      <c r="S17" s="1761"/>
      <c r="T17" s="1761"/>
      <c r="U17" s="1755" t="str">
        <f t="shared" si="7"/>
        <v/>
      </c>
      <c r="V17" s="1769"/>
      <c r="X17" s="1920"/>
      <c r="Y17" s="1729" t="s">
        <v>1735</v>
      </c>
      <c r="Z17" s="1760" t="str">
        <f>IF(ISNUMBER(B17),'Cover Page'!$D$35/1000000*B17/VLOOKUP($Y17,'FX rate q'!$B$7:$C$43,2,FALSE),"")</f>
        <v/>
      </c>
      <c r="AA17" s="1760" t="str">
        <f>IF(ISNUMBER(C17),'Cover Page'!$D$35/1000000*C17/VLOOKUP($Y17,'FX rate q'!$B$7:$C$43,2,FALSE),"")</f>
        <v/>
      </c>
      <c r="AB17" s="1760" t="str">
        <f>IF(ISNUMBER(D17),'Cover Page'!$D$35/1000000*D17/VLOOKUP($Y17,'FX rate q'!$B$7:$C$43,2,FALSE),"")</f>
        <v/>
      </c>
      <c r="AC17" s="1760" t="str">
        <f>IF(ISNUMBER(E17),'Cover Page'!$D$35/1000000*E17/VLOOKUP($Y17,'FX rate q'!$B$7:$C$43,2,FALSE),"")</f>
        <v/>
      </c>
      <c r="AD17" s="1760" t="str">
        <f>IF(ISNUMBER(F17),'Cover Page'!$D$35/1000000*F17/VLOOKUP($Y17,'FX rate q'!$B$7:$C$43,2,FALSE),"")</f>
        <v/>
      </c>
      <c r="AE17" s="1760" t="str">
        <f>IF(ISNUMBER(G17),'Cover Page'!$D$35/1000000*G17/VLOOKUP($Y17,'FX rate q'!$B$7:$C$43,2,FALSE),"")</f>
        <v/>
      </c>
      <c r="AF17" s="1760" t="str">
        <f>IF(ISNUMBER(H17),'Cover Page'!$D$35/1000000*H17/VLOOKUP($Y17,'FX rate q'!$B$7:$C$43,2,FALSE),"")</f>
        <v/>
      </c>
      <c r="AG17" s="1760" t="str">
        <f>IF(ISNUMBER(I17),'Cover Page'!$D$35/1000000*I17/VLOOKUP($Y17,'FX rate q'!$B$7:$C$43,2,FALSE),"")</f>
        <v/>
      </c>
      <c r="AH17" s="1760" t="str">
        <f>IF(ISNUMBER(J17),'Cover Page'!$D$35/1000000*J17/VLOOKUP($Y17,'FX rate q'!$B$7:$C$43,2,FALSE),"")</f>
        <v/>
      </c>
      <c r="AI17" s="1760" t="str">
        <f>IF(ISNUMBER(K17),'Cover Page'!$D$35/1000000*K17/VLOOKUP($Y17,'FX rate q'!$B$7:$C$43,2,FALSE),"")</f>
        <v/>
      </c>
      <c r="AJ17" s="1760" t="str">
        <f>IF(ISNUMBER(L17),'Cover Page'!$D$35/1000000*L17/VLOOKUP($Y17,'FX rate q'!$B$7:$C$43,2,FALSE),"")</f>
        <v/>
      </c>
      <c r="AK17" s="1760" t="str">
        <f>IF(ISNUMBER(M17),'Cover Page'!$D$35/1000000*M17/VLOOKUP($Y17,'FX rate q'!$B$7:$C$43,2,FALSE),"")</f>
        <v/>
      </c>
      <c r="AL17" s="1760" t="str">
        <f>IF(ISNUMBER(N17),'Cover Page'!$D$35/1000000*N17/VLOOKUP($Y17,'FX rate q'!$B$7:$C$43,2,FALSE),"")</f>
        <v/>
      </c>
      <c r="AM17" s="1760" t="str">
        <f>IF(ISNUMBER(O17),'Cover Page'!$D$35/1000000*O17/VLOOKUP($Y17,'FX rate q'!$B$7:$C$43,2,FALSE),"")</f>
        <v/>
      </c>
      <c r="AN17" s="1760" t="str">
        <f>IF(ISNUMBER(P17),'Cover Page'!$D$35/1000000*P17/VLOOKUP($Y17,'FX rate q'!$B$7:$C$43,2,FALSE),"")</f>
        <v/>
      </c>
      <c r="AO17" s="1760" t="str">
        <f>IF(ISNUMBER(Q17),'Cover Page'!$D$35/1000000*Q17/VLOOKUP($Y17,'FX rate q'!$B$7:$C$43,2,FALSE),"")</f>
        <v/>
      </c>
      <c r="AP17" s="1760" t="str">
        <f>IF(ISNUMBER(R17),'Cover Page'!$D$35/1000000*R17/VLOOKUP($Y17,'FX rate q'!$B$7:$C$43,2,FALSE),"")</f>
        <v/>
      </c>
      <c r="AQ17" s="1760" t="str">
        <f>IF(ISNUMBER(S17),'Cover Page'!$D$35/1000000*S17/VLOOKUP($Y17,'FX rate q'!$B$7:$C$43,2,FALSE),"")</f>
        <v/>
      </c>
      <c r="AR17" s="1760" t="str">
        <f>IF(ISNUMBER(T17),'Cover Page'!$D$35/1000000*T17/VLOOKUP($Y17,'FX rate q'!$B$7:$C$43,2,FALSE),"")</f>
        <v/>
      </c>
      <c r="AS17" s="1760" t="str">
        <f>IF(ISNUMBER(U17),'Cover Page'!$D$35/1000000*U17/VLOOKUP($Y17,'FX rate q'!$B$7:$C$43,2,FALSE),"")</f>
        <v/>
      </c>
      <c r="AV17" s="1907"/>
      <c r="AW17" s="1729" t="s">
        <v>1735</v>
      </c>
      <c r="AX17" s="1763" t="str">
        <f>IF(ISNUMBER(B17),'Cover Page'!$D$35/1000000*B17/'FX rate'!$C$24,"")</f>
        <v/>
      </c>
      <c r="AY17" s="1764" t="str">
        <f>IF(ISNUMBER(C17),'Cover Page'!$D$35/1000000*C17/'FX rate'!$C$24,"")</f>
        <v/>
      </c>
      <c r="AZ17" s="1765" t="str">
        <f>IF(ISNUMBER(D17),'Cover Page'!$D$35/1000000*D17/'FX rate'!$C$24,"")</f>
        <v/>
      </c>
      <c r="BA17" s="1765" t="str">
        <f>IF(ISNUMBER(E17),'Cover Page'!$D$35/1000000*E17/'FX rate'!$C$24,"")</f>
        <v/>
      </c>
      <c r="BB17" s="1766" t="str">
        <f>IF(ISNUMBER(F17),'Cover Page'!$D$35/1000000*F17/'FX rate'!$C$24,"")</f>
        <v/>
      </c>
      <c r="BC17" s="1763" t="str">
        <f>IF(ISNUMBER(G17),'Cover Page'!$D$35/1000000*G17/'FX rate'!$C$24,"")</f>
        <v/>
      </c>
      <c r="BD17" s="1764" t="str">
        <f>IF(ISNUMBER(H17),'Cover Page'!$D$35/1000000*H17/'FX rate'!$C$24,"")</f>
        <v/>
      </c>
      <c r="BE17" s="1765" t="str">
        <f>IF(ISNUMBER(I17),'Cover Page'!$D$35/1000000*I17/'FX rate'!$C$24,"")</f>
        <v/>
      </c>
      <c r="BF17" s="1765" t="str">
        <f>IF(ISNUMBER(J17),'Cover Page'!$D$35/1000000*J17/'FX rate'!$C$24,"")</f>
        <v/>
      </c>
      <c r="BG17" s="1766" t="str">
        <f>IF(ISNUMBER(K17),'Cover Page'!$D$35/1000000*K17/'FX rate'!$C$24,"")</f>
        <v/>
      </c>
      <c r="BH17" s="1764" t="str">
        <f>IF(ISNUMBER(L17),'Cover Page'!$D$35/1000000*L17/'FX rate'!$C$24,"")</f>
        <v/>
      </c>
      <c r="BI17" s="1764" t="str">
        <f>IF(ISNUMBER(M17),'Cover Page'!$D$35/1000000*M17/'FX rate'!$C$24,"")</f>
        <v/>
      </c>
      <c r="BJ17" s="1765" t="str">
        <f>IF(ISNUMBER(N17),'Cover Page'!$D$35/1000000*N17/'FX rate'!$C$24,"")</f>
        <v/>
      </c>
      <c r="BK17" s="1765" t="str">
        <f>IF(ISNUMBER(O17),'Cover Page'!$D$35/1000000*O17/'FX rate'!$C$24,"")</f>
        <v/>
      </c>
      <c r="BL17" s="1766" t="str">
        <f>IF(ISNUMBER(P17),'Cover Page'!$D$35/1000000*P17/'FX rate'!$C$24,"")</f>
        <v/>
      </c>
      <c r="BM17" s="1763" t="str">
        <f>IF(ISNUMBER(Q17),'Cover Page'!$D$35/1000000*Q17/'FX rate'!$C$24,"")</f>
        <v/>
      </c>
      <c r="BN17" s="1764" t="str">
        <f>IF(ISNUMBER(R17),'Cover Page'!$D$35/1000000*R17/'FX rate'!$C$24,"")</f>
        <v/>
      </c>
      <c r="BO17" s="1765" t="str">
        <f>IF(ISNUMBER(S17),'Cover Page'!$D$35/1000000*S17/'FX rate'!$C$24,"")</f>
        <v/>
      </c>
      <c r="BP17" s="1765" t="str">
        <f>IF(ISNUMBER(T17),'Cover Page'!$D$35/1000000*T17/'FX rate'!$C$24,"")</f>
        <v/>
      </c>
      <c r="BQ17" s="1766" t="str">
        <f>IF(ISNUMBER(U17),'Cover Page'!$D$35/1000000*U17/'FX rate'!$C$24,"")</f>
        <v/>
      </c>
    </row>
    <row r="18" spans="1:69" x14ac:dyDescent="0.3">
      <c r="A18" s="1729" t="s">
        <v>1736</v>
      </c>
      <c r="B18" s="1751"/>
      <c r="C18" s="1753" t="str">
        <f t="shared" si="0"/>
        <v/>
      </c>
      <c r="D18" s="1761"/>
      <c r="E18" s="1761"/>
      <c r="F18" s="1755" t="str">
        <f t="shared" si="1"/>
        <v/>
      </c>
      <c r="G18" s="1751"/>
      <c r="H18" s="1753" t="str">
        <f t="shared" si="2"/>
        <v/>
      </c>
      <c r="I18" s="1761"/>
      <c r="J18" s="1761"/>
      <c r="K18" s="1755" t="str">
        <f t="shared" si="3"/>
        <v/>
      </c>
      <c r="L18" s="1751"/>
      <c r="M18" s="1753" t="str">
        <f t="shared" si="4"/>
        <v/>
      </c>
      <c r="N18" s="1761"/>
      <c r="O18" s="1761"/>
      <c r="P18" s="1755" t="str">
        <f t="shared" si="5"/>
        <v/>
      </c>
      <c r="Q18" s="1751"/>
      <c r="R18" s="1753" t="str">
        <f t="shared" si="6"/>
        <v/>
      </c>
      <c r="S18" s="1761"/>
      <c r="T18" s="1761"/>
      <c r="U18" s="1755" t="str">
        <f t="shared" si="7"/>
        <v/>
      </c>
      <c r="V18" s="1769"/>
      <c r="X18" s="1920"/>
      <c r="Y18" s="1729" t="s">
        <v>1736</v>
      </c>
      <c r="Z18" s="1760" t="str">
        <f>IF(ISNUMBER(B18),'Cover Page'!$D$35/1000000*B18/VLOOKUP($Y18,'FX rate q'!$B$7:$C$43,2,FALSE),"")</f>
        <v/>
      </c>
      <c r="AA18" s="1760" t="str">
        <f>IF(ISNUMBER(C18),'Cover Page'!$D$35/1000000*C18/VLOOKUP($Y18,'FX rate q'!$B$7:$C$43,2,FALSE),"")</f>
        <v/>
      </c>
      <c r="AB18" s="1760" t="str">
        <f>IF(ISNUMBER(D18),'Cover Page'!$D$35/1000000*D18/VLOOKUP($Y18,'FX rate q'!$B$7:$C$43,2,FALSE),"")</f>
        <v/>
      </c>
      <c r="AC18" s="1760" t="str">
        <f>IF(ISNUMBER(E18),'Cover Page'!$D$35/1000000*E18/VLOOKUP($Y18,'FX rate q'!$B$7:$C$43,2,FALSE),"")</f>
        <v/>
      </c>
      <c r="AD18" s="1760" t="str">
        <f>IF(ISNUMBER(F18),'Cover Page'!$D$35/1000000*F18/VLOOKUP($Y18,'FX rate q'!$B$7:$C$43,2,FALSE),"")</f>
        <v/>
      </c>
      <c r="AE18" s="1760" t="str">
        <f>IF(ISNUMBER(G18),'Cover Page'!$D$35/1000000*G18/VLOOKUP($Y18,'FX rate q'!$B$7:$C$43,2,FALSE),"")</f>
        <v/>
      </c>
      <c r="AF18" s="1760" t="str">
        <f>IF(ISNUMBER(H18),'Cover Page'!$D$35/1000000*H18/VLOOKUP($Y18,'FX rate q'!$B$7:$C$43,2,FALSE),"")</f>
        <v/>
      </c>
      <c r="AG18" s="1760" t="str">
        <f>IF(ISNUMBER(I18),'Cover Page'!$D$35/1000000*I18/VLOOKUP($Y18,'FX rate q'!$B$7:$C$43,2,FALSE),"")</f>
        <v/>
      </c>
      <c r="AH18" s="1760" t="str">
        <f>IF(ISNUMBER(J18),'Cover Page'!$D$35/1000000*J18/VLOOKUP($Y18,'FX rate q'!$B$7:$C$43,2,FALSE),"")</f>
        <v/>
      </c>
      <c r="AI18" s="1760" t="str">
        <f>IF(ISNUMBER(K18),'Cover Page'!$D$35/1000000*K18/VLOOKUP($Y18,'FX rate q'!$B$7:$C$43,2,FALSE),"")</f>
        <v/>
      </c>
      <c r="AJ18" s="1760" t="str">
        <f>IF(ISNUMBER(L18),'Cover Page'!$D$35/1000000*L18/VLOOKUP($Y18,'FX rate q'!$B$7:$C$43,2,FALSE),"")</f>
        <v/>
      </c>
      <c r="AK18" s="1760" t="str">
        <f>IF(ISNUMBER(M18),'Cover Page'!$D$35/1000000*M18/VLOOKUP($Y18,'FX rate q'!$B$7:$C$43,2,FALSE),"")</f>
        <v/>
      </c>
      <c r="AL18" s="1760" t="str">
        <f>IF(ISNUMBER(N18),'Cover Page'!$D$35/1000000*N18/VLOOKUP($Y18,'FX rate q'!$B$7:$C$43,2,FALSE),"")</f>
        <v/>
      </c>
      <c r="AM18" s="1760" t="str">
        <f>IF(ISNUMBER(O18),'Cover Page'!$D$35/1000000*O18/VLOOKUP($Y18,'FX rate q'!$B$7:$C$43,2,FALSE),"")</f>
        <v/>
      </c>
      <c r="AN18" s="1760" t="str">
        <f>IF(ISNUMBER(P18),'Cover Page'!$D$35/1000000*P18/VLOOKUP($Y18,'FX rate q'!$B$7:$C$43,2,FALSE),"")</f>
        <v/>
      </c>
      <c r="AO18" s="1760" t="str">
        <f>IF(ISNUMBER(Q18),'Cover Page'!$D$35/1000000*Q18/VLOOKUP($Y18,'FX rate q'!$B$7:$C$43,2,FALSE),"")</f>
        <v/>
      </c>
      <c r="AP18" s="1760" t="str">
        <f>IF(ISNUMBER(R18),'Cover Page'!$D$35/1000000*R18/VLOOKUP($Y18,'FX rate q'!$B$7:$C$43,2,FALSE),"")</f>
        <v/>
      </c>
      <c r="AQ18" s="1760" t="str">
        <f>IF(ISNUMBER(S18),'Cover Page'!$D$35/1000000*S18/VLOOKUP($Y18,'FX rate q'!$B$7:$C$43,2,FALSE),"")</f>
        <v/>
      </c>
      <c r="AR18" s="1760" t="str">
        <f>IF(ISNUMBER(T18),'Cover Page'!$D$35/1000000*T18/VLOOKUP($Y18,'FX rate q'!$B$7:$C$43,2,FALSE),"")</f>
        <v/>
      </c>
      <c r="AS18" s="1760" t="str">
        <f>IF(ISNUMBER(U18),'Cover Page'!$D$35/1000000*U18/VLOOKUP($Y18,'FX rate q'!$B$7:$C$43,2,FALSE),"")</f>
        <v/>
      </c>
      <c r="AV18" s="1907"/>
      <c r="AW18" s="1729" t="s">
        <v>1736</v>
      </c>
      <c r="AX18" s="1763" t="str">
        <f>IF(ISNUMBER(B18),'Cover Page'!$D$35/1000000*B18/'FX rate'!$C$24,"")</f>
        <v/>
      </c>
      <c r="AY18" s="1764" t="str">
        <f>IF(ISNUMBER(C18),'Cover Page'!$D$35/1000000*C18/'FX rate'!$C$24,"")</f>
        <v/>
      </c>
      <c r="AZ18" s="1765" t="str">
        <f>IF(ISNUMBER(D18),'Cover Page'!$D$35/1000000*D18/'FX rate'!$C$24,"")</f>
        <v/>
      </c>
      <c r="BA18" s="1765" t="str">
        <f>IF(ISNUMBER(E18),'Cover Page'!$D$35/1000000*E18/'FX rate'!$C$24,"")</f>
        <v/>
      </c>
      <c r="BB18" s="1766" t="str">
        <f>IF(ISNUMBER(F18),'Cover Page'!$D$35/1000000*F18/'FX rate'!$C$24,"")</f>
        <v/>
      </c>
      <c r="BC18" s="1763" t="str">
        <f>IF(ISNUMBER(G18),'Cover Page'!$D$35/1000000*G18/'FX rate'!$C$24,"")</f>
        <v/>
      </c>
      <c r="BD18" s="1764" t="str">
        <f>IF(ISNUMBER(H18),'Cover Page'!$D$35/1000000*H18/'FX rate'!$C$24,"")</f>
        <v/>
      </c>
      <c r="BE18" s="1765" t="str">
        <f>IF(ISNUMBER(I18),'Cover Page'!$D$35/1000000*I18/'FX rate'!$C$24,"")</f>
        <v/>
      </c>
      <c r="BF18" s="1765" t="str">
        <f>IF(ISNUMBER(J18),'Cover Page'!$D$35/1000000*J18/'FX rate'!$C$24,"")</f>
        <v/>
      </c>
      <c r="BG18" s="1766" t="str">
        <f>IF(ISNUMBER(K18),'Cover Page'!$D$35/1000000*K18/'FX rate'!$C$24,"")</f>
        <v/>
      </c>
      <c r="BH18" s="1764" t="str">
        <f>IF(ISNUMBER(L18),'Cover Page'!$D$35/1000000*L18/'FX rate'!$C$24,"")</f>
        <v/>
      </c>
      <c r="BI18" s="1764" t="str">
        <f>IF(ISNUMBER(M18),'Cover Page'!$D$35/1000000*M18/'FX rate'!$C$24,"")</f>
        <v/>
      </c>
      <c r="BJ18" s="1765" t="str">
        <f>IF(ISNUMBER(N18),'Cover Page'!$D$35/1000000*N18/'FX rate'!$C$24,"")</f>
        <v/>
      </c>
      <c r="BK18" s="1765" t="str">
        <f>IF(ISNUMBER(O18),'Cover Page'!$D$35/1000000*O18/'FX rate'!$C$24,"")</f>
        <v/>
      </c>
      <c r="BL18" s="1766" t="str">
        <f>IF(ISNUMBER(P18),'Cover Page'!$D$35/1000000*P18/'FX rate'!$C$24,"")</f>
        <v/>
      </c>
      <c r="BM18" s="1763" t="str">
        <f>IF(ISNUMBER(Q18),'Cover Page'!$D$35/1000000*Q18/'FX rate'!$C$24,"")</f>
        <v/>
      </c>
      <c r="BN18" s="1764" t="str">
        <f>IF(ISNUMBER(R18),'Cover Page'!$D$35/1000000*R18/'FX rate'!$C$24,"")</f>
        <v/>
      </c>
      <c r="BO18" s="1765" t="str">
        <f>IF(ISNUMBER(S18),'Cover Page'!$D$35/1000000*S18/'FX rate'!$C$24,"")</f>
        <v/>
      </c>
      <c r="BP18" s="1765" t="str">
        <f>IF(ISNUMBER(T18),'Cover Page'!$D$35/1000000*T18/'FX rate'!$C$24,"")</f>
        <v/>
      </c>
      <c r="BQ18" s="1766" t="str">
        <f>IF(ISNUMBER(U18),'Cover Page'!$D$35/1000000*U18/'FX rate'!$C$24,"")</f>
        <v/>
      </c>
    </row>
    <row r="19" spans="1:69" x14ac:dyDescent="0.3">
      <c r="A19" s="1729" t="s">
        <v>1737</v>
      </c>
      <c r="B19" s="1751"/>
      <c r="C19" s="1753" t="str">
        <f t="shared" si="0"/>
        <v/>
      </c>
      <c r="D19" s="1761"/>
      <c r="E19" s="1761"/>
      <c r="F19" s="1755" t="str">
        <f t="shared" si="1"/>
        <v/>
      </c>
      <c r="G19" s="1751"/>
      <c r="H19" s="1753" t="str">
        <f t="shared" si="2"/>
        <v/>
      </c>
      <c r="I19" s="1761"/>
      <c r="J19" s="1761"/>
      <c r="K19" s="1755" t="str">
        <f t="shared" si="3"/>
        <v/>
      </c>
      <c r="L19" s="1751"/>
      <c r="M19" s="1753" t="str">
        <f t="shared" si="4"/>
        <v/>
      </c>
      <c r="N19" s="1761"/>
      <c r="O19" s="1761"/>
      <c r="P19" s="1755" t="str">
        <f t="shared" si="5"/>
        <v/>
      </c>
      <c r="Q19" s="1751"/>
      <c r="R19" s="1753" t="str">
        <f t="shared" si="6"/>
        <v/>
      </c>
      <c r="S19" s="1761"/>
      <c r="T19" s="1761"/>
      <c r="U19" s="1755" t="str">
        <f t="shared" si="7"/>
        <v/>
      </c>
      <c r="V19" s="1769"/>
      <c r="X19" s="1920"/>
      <c r="Y19" s="1729" t="s">
        <v>1737</v>
      </c>
      <c r="Z19" s="1760" t="str">
        <f>IF(ISNUMBER(B19),'Cover Page'!$D$35/1000000*B19/VLOOKUP($Y19,'FX rate q'!$B$7:$C$43,2,FALSE),"")</f>
        <v/>
      </c>
      <c r="AA19" s="1760" t="str">
        <f>IF(ISNUMBER(C19),'Cover Page'!$D$35/1000000*C19/VLOOKUP($Y19,'FX rate q'!$B$7:$C$43,2,FALSE),"")</f>
        <v/>
      </c>
      <c r="AB19" s="1760" t="str">
        <f>IF(ISNUMBER(D19),'Cover Page'!$D$35/1000000*D19/VLOOKUP($Y19,'FX rate q'!$B$7:$C$43,2,FALSE),"")</f>
        <v/>
      </c>
      <c r="AC19" s="1760" t="str">
        <f>IF(ISNUMBER(E19),'Cover Page'!$D$35/1000000*E19/VLOOKUP($Y19,'FX rate q'!$B$7:$C$43,2,FALSE),"")</f>
        <v/>
      </c>
      <c r="AD19" s="1760" t="str">
        <f>IF(ISNUMBER(F19),'Cover Page'!$D$35/1000000*F19/VLOOKUP($Y19,'FX rate q'!$B$7:$C$43,2,FALSE),"")</f>
        <v/>
      </c>
      <c r="AE19" s="1760" t="str">
        <f>IF(ISNUMBER(G19),'Cover Page'!$D$35/1000000*G19/VLOOKUP($Y19,'FX rate q'!$B$7:$C$43,2,FALSE),"")</f>
        <v/>
      </c>
      <c r="AF19" s="1760" t="str">
        <f>IF(ISNUMBER(H19),'Cover Page'!$D$35/1000000*H19/VLOOKUP($Y19,'FX rate q'!$B$7:$C$43,2,FALSE),"")</f>
        <v/>
      </c>
      <c r="AG19" s="1760" t="str">
        <f>IF(ISNUMBER(I19),'Cover Page'!$D$35/1000000*I19/VLOOKUP($Y19,'FX rate q'!$B$7:$C$43,2,FALSE),"")</f>
        <v/>
      </c>
      <c r="AH19" s="1760" t="str">
        <f>IF(ISNUMBER(J19),'Cover Page'!$D$35/1000000*J19/VLOOKUP($Y19,'FX rate q'!$B$7:$C$43,2,FALSE),"")</f>
        <v/>
      </c>
      <c r="AI19" s="1760" t="str">
        <f>IF(ISNUMBER(K19),'Cover Page'!$D$35/1000000*K19/VLOOKUP($Y19,'FX rate q'!$B$7:$C$43,2,FALSE),"")</f>
        <v/>
      </c>
      <c r="AJ19" s="1760" t="str">
        <f>IF(ISNUMBER(L19),'Cover Page'!$D$35/1000000*L19/VLOOKUP($Y19,'FX rate q'!$B$7:$C$43,2,FALSE),"")</f>
        <v/>
      </c>
      <c r="AK19" s="1760" t="str">
        <f>IF(ISNUMBER(M19),'Cover Page'!$D$35/1000000*M19/VLOOKUP($Y19,'FX rate q'!$B$7:$C$43,2,FALSE),"")</f>
        <v/>
      </c>
      <c r="AL19" s="1760" t="str">
        <f>IF(ISNUMBER(N19),'Cover Page'!$D$35/1000000*N19/VLOOKUP($Y19,'FX rate q'!$B$7:$C$43,2,FALSE),"")</f>
        <v/>
      </c>
      <c r="AM19" s="1760" t="str">
        <f>IF(ISNUMBER(O19),'Cover Page'!$D$35/1000000*O19/VLOOKUP($Y19,'FX rate q'!$B$7:$C$43,2,FALSE),"")</f>
        <v/>
      </c>
      <c r="AN19" s="1760" t="str">
        <f>IF(ISNUMBER(P19),'Cover Page'!$D$35/1000000*P19/VLOOKUP($Y19,'FX rate q'!$B$7:$C$43,2,FALSE),"")</f>
        <v/>
      </c>
      <c r="AO19" s="1760" t="str">
        <f>IF(ISNUMBER(Q19),'Cover Page'!$D$35/1000000*Q19/VLOOKUP($Y19,'FX rate q'!$B$7:$C$43,2,FALSE),"")</f>
        <v/>
      </c>
      <c r="AP19" s="1760" t="str">
        <f>IF(ISNUMBER(R19),'Cover Page'!$D$35/1000000*R19/VLOOKUP($Y19,'FX rate q'!$B$7:$C$43,2,FALSE),"")</f>
        <v/>
      </c>
      <c r="AQ19" s="1760" t="str">
        <f>IF(ISNUMBER(S19),'Cover Page'!$D$35/1000000*S19/VLOOKUP($Y19,'FX rate q'!$B$7:$C$43,2,FALSE),"")</f>
        <v/>
      </c>
      <c r="AR19" s="1760" t="str">
        <f>IF(ISNUMBER(T19),'Cover Page'!$D$35/1000000*T19/VLOOKUP($Y19,'FX rate q'!$B$7:$C$43,2,FALSE),"")</f>
        <v/>
      </c>
      <c r="AS19" s="1760" t="str">
        <f>IF(ISNUMBER(U19),'Cover Page'!$D$35/1000000*U19/VLOOKUP($Y19,'FX rate q'!$B$7:$C$43,2,FALSE),"")</f>
        <v/>
      </c>
      <c r="AV19" s="1907"/>
      <c r="AW19" s="1729" t="s">
        <v>1737</v>
      </c>
      <c r="AX19" s="1763" t="str">
        <f>IF(ISNUMBER(B19),'Cover Page'!$D$35/1000000*B19/'FX rate'!$C$24,"")</f>
        <v/>
      </c>
      <c r="AY19" s="1764" t="str">
        <f>IF(ISNUMBER(C19),'Cover Page'!$D$35/1000000*C19/'FX rate'!$C$24,"")</f>
        <v/>
      </c>
      <c r="AZ19" s="1765" t="str">
        <f>IF(ISNUMBER(D19),'Cover Page'!$D$35/1000000*D19/'FX rate'!$C$24,"")</f>
        <v/>
      </c>
      <c r="BA19" s="1765" t="str">
        <f>IF(ISNUMBER(E19),'Cover Page'!$D$35/1000000*E19/'FX rate'!$C$24,"")</f>
        <v/>
      </c>
      <c r="BB19" s="1766" t="str">
        <f>IF(ISNUMBER(F19),'Cover Page'!$D$35/1000000*F19/'FX rate'!$C$24,"")</f>
        <v/>
      </c>
      <c r="BC19" s="1763" t="str">
        <f>IF(ISNUMBER(G19),'Cover Page'!$D$35/1000000*G19/'FX rate'!$C$24,"")</f>
        <v/>
      </c>
      <c r="BD19" s="1764" t="str">
        <f>IF(ISNUMBER(H19),'Cover Page'!$D$35/1000000*H19/'FX rate'!$C$24,"")</f>
        <v/>
      </c>
      <c r="BE19" s="1765" t="str">
        <f>IF(ISNUMBER(I19),'Cover Page'!$D$35/1000000*I19/'FX rate'!$C$24,"")</f>
        <v/>
      </c>
      <c r="BF19" s="1765" t="str">
        <f>IF(ISNUMBER(J19),'Cover Page'!$D$35/1000000*J19/'FX rate'!$C$24,"")</f>
        <v/>
      </c>
      <c r="BG19" s="1766" t="str">
        <f>IF(ISNUMBER(K19),'Cover Page'!$D$35/1000000*K19/'FX rate'!$C$24,"")</f>
        <v/>
      </c>
      <c r="BH19" s="1764" t="str">
        <f>IF(ISNUMBER(L19),'Cover Page'!$D$35/1000000*L19/'FX rate'!$C$24,"")</f>
        <v/>
      </c>
      <c r="BI19" s="1764" t="str">
        <f>IF(ISNUMBER(M19),'Cover Page'!$D$35/1000000*M19/'FX rate'!$C$24,"")</f>
        <v/>
      </c>
      <c r="BJ19" s="1765" t="str">
        <f>IF(ISNUMBER(N19),'Cover Page'!$D$35/1000000*N19/'FX rate'!$C$24,"")</f>
        <v/>
      </c>
      <c r="BK19" s="1765" t="str">
        <f>IF(ISNUMBER(O19),'Cover Page'!$D$35/1000000*O19/'FX rate'!$C$24,"")</f>
        <v/>
      </c>
      <c r="BL19" s="1766" t="str">
        <f>IF(ISNUMBER(P19),'Cover Page'!$D$35/1000000*P19/'FX rate'!$C$24,"")</f>
        <v/>
      </c>
      <c r="BM19" s="1763" t="str">
        <f>IF(ISNUMBER(Q19),'Cover Page'!$D$35/1000000*Q19/'FX rate'!$C$24,"")</f>
        <v/>
      </c>
      <c r="BN19" s="1764" t="str">
        <f>IF(ISNUMBER(R19),'Cover Page'!$D$35/1000000*R19/'FX rate'!$C$24,"")</f>
        <v/>
      </c>
      <c r="BO19" s="1765" t="str">
        <f>IF(ISNUMBER(S19),'Cover Page'!$D$35/1000000*S19/'FX rate'!$C$24,"")</f>
        <v/>
      </c>
      <c r="BP19" s="1765" t="str">
        <f>IF(ISNUMBER(T19),'Cover Page'!$D$35/1000000*T19/'FX rate'!$C$24,"")</f>
        <v/>
      </c>
      <c r="BQ19" s="1766" t="str">
        <f>IF(ISNUMBER(U19),'Cover Page'!$D$35/1000000*U19/'FX rate'!$C$24,"")</f>
        <v/>
      </c>
    </row>
    <row r="20" spans="1:69" x14ac:dyDescent="0.3">
      <c r="A20" s="1729" t="s">
        <v>1738</v>
      </c>
      <c r="B20" s="1751"/>
      <c r="C20" s="1753" t="str">
        <f t="shared" si="0"/>
        <v/>
      </c>
      <c r="D20" s="1761"/>
      <c r="E20" s="1761"/>
      <c r="F20" s="1755" t="str">
        <f t="shared" si="1"/>
        <v/>
      </c>
      <c r="G20" s="1751"/>
      <c r="H20" s="1753" t="str">
        <f t="shared" si="2"/>
        <v/>
      </c>
      <c r="I20" s="1761"/>
      <c r="J20" s="1761"/>
      <c r="K20" s="1755" t="str">
        <f t="shared" si="3"/>
        <v/>
      </c>
      <c r="L20" s="1751"/>
      <c r="M20" s="1753" t="str">
        <f t="shared" si="4"/>
        <v/>
      </c>
      <c r="N20" s="1761"/>
      <c r="O20" s="1761"/>
      <c r="P20" s="1755" t="str">
        <f t="shared" si="5"/>
        <v/>
      </c>
      <c r="Q20" s="1751"/>
      <c r="R20" s="1753" t="str">
        <f t="shared" si="6"/>
        <v/>
      </c>
      <c r="S20" s="1761"/>
      <c r="T20" s="1761"/>
      <c r="U20" s="1755" t="str">
        <f t="shared" si="7"/>
        <v/>
      </c>
      <c r="V20" s="1769"/>
      <c r="X20" s="1920"/>
      <c r="Y20" s="1729" t="s">
        <v>1738</v>
      </c>
      <c r="Z20" s="1760" t="str">
        <f>IF(ISNUMBER(B20),'Cover Page'!$D$35/1000000*B20/VLOOKUP($Y20,'FX rate q'!$B$7:$C$43,2,FALSE),"")</f>
        <v/>
      </c>
      <c r="AA20" s="1760" t="str">
        <f>IF(ISNUMBER(C20),'Cover Page'!$D$35/1000000*C20/VLOOKUP($Y20,'FX rate q'!$B$7:$C$43,2,FALSE),"")</f>
        <v/>
      </c>
      <c r="AB20" s="1760" t="str">
        <f>IF(ISNUMBER(D20),'Cover Page'!$D$35/1000000*D20/VLOOKUP($Y20,'FX rate q'!$B$7:$C$43,2,FALSE),"")</f>
        <v/>
      </c>
      <c r="AC20" s="1760" t="str">
        <f>IF(ISNUMBER(E20),'Cover Page'!$D$35/1000000*E20/VLOOKUP($Y20,'FX rate q'!$B$7:$C$43,2,FALSE),"")</f>
        <v/>
      </c>
      <c r="AD20" s="1760" t="str">
        <f>IF(ISNUMBER(F20),'Cover Page'!$D$35/1000000*F20/VLOOKUP($Y20,'FX rate q'!$B$7:$C$43,2,FALSE),"")</f>
        <v/>
      </c>
      <c r="AE20" s="1760" t="str">
        <f>IF(ISNUMBER(G20),'Cover Page'!$D$35/1000000*G20/VLOOKUP($Y20,'FX rate q'!$B$7:$C$43,2,FALSE),"")</f>
        <v/>
      </c>
      <c r="AF20" s="1760" t="str">
        <f>IF(ISNUMBER(H20),'Cover Page'!$D$35/1000000*H20/VLOOKUP($Y20,'FX rate q'!$B$7:$C$43,2,FALSE),"")</f>
        <v/>
      </c>
      <c r="AG20" s="1760" t="str">
        <f>IF(ISNUMBER(I20),'Cover Page'!$D$35/1000000*I20/VLOOKUP($Y20,'FX rate q'!$B$7:$C$43,2,FALSE),"")</f>
        <v/>
      </c>
      <c r="AH20" s="1760" t="str">
        <f>IF(ISNUMBER(J20),'Cover Page'!$D$35/1000000*J20/VLOOKUP($Y20,'FX rate q'!$B$7:$C$43,2,FALSE),"")</f>
        <v/>
      </c>
      <c r="AI20" s="1760" t="str">
        <f>IF(ISNUMBER(K20),'Cover Page'!$D$35/1000000*K20/VLOOKUP($Y20,'FX rate q'!$B$7:$C$43,2,FALSE),"")</f>
        <v/>
      </c>
      <c r="AJ20" s="1760" t="str">
        <f>IF(ISNUMBER(L20),'Cover Page'!$D$35/1000000*L20/VLOOKUP($Y20,'FX rate q'!$B$7:$C$43,2,FALSE),"")</f>
        <v/>
      </c>
      <c r="AK20" s="1760" t="str">
        <f>IF(ISNUMBER(M20),'Cover Page'!$D$35/1000000*M20/VLOOKUP($Y20,'FX rate q'!$B$7:$C$43,2,FALSE),"")</f>
        <v/>
      </c>
      <c r="AL20" s="1760" t="str">
        <f>IF(ISNUMBER(N20),'Cover Page'!$D$35/1000000*N20/VLOOKUP($Y20,'FX rate q'!$B$7:$C$43,2,FALSE),"")</f>
        <v/>
      </c>
      <c r="AM20" s="1760" t="str">
        <f>IF(ISNUMBER(O20),'Cover Page'!$D$35/1000000*O20/VLOOKUP($Y20,'FX rate q'!$B$7:$C$43,2,FALSE),"")</f>
        <v/>
      </c>
      <c r="AN20" s="1760" t="str">
        <f>IF(ISNUMBER(P20),'Cover Page'!$D$35/1000000*P20/VLOOKUP($Y20,'FX rate q'!$B$7:$C$43,2,FALSE),"")</f>
        <v/>
      </c>
      <c r="AO20" s="1760" t="str">
        <f>IF(ISNUMBER(Q20),'Cover Page'!$D$35/1000000*Q20/VLOOKUP($Y20,'FX rate q'!$B$7:$C$43,2,FALSE),"")</f>
        <v/>
      </c>
      <c r="AP20" s="1760" t="str">
        <f>IF(ISNUMBER(R20),'Cover Page'!$D$35/1000000*R20/VLOOKUP($Y20,'FX rate q'!$B$7:$C$43,2,FALSE),"")</f>
        <v/>
      </c>
      <c r="AQ20" s="1760" t="str">
        <f>IF(ISNUMBER(S20),'Cover Page'!$D$35/1000000*S20/VLOOKUP($Y20,'FX rate q'!$B$7:$C$43,2,FALSE),"")</f>
        <v/>
      </c>
      <c r="AR20" s="1760" t="str">
        <f>IF(ISNUMBER(T20),'Cover Page'!$D$35/1000000*T20/VLOOKUP($Y20,'FX rate q'!$B$7:$C$43,2,FALSE),"")</f>
        <v/>
      </c>
      <c r="AS20" s="1760" t="str">
        <f>IF(ISNUMBER(U20),'Cover Page'!$D$35/1000000*U20/VLOOKUP($Y20,'FX rate q'!$B$7:$C$43,2,FALSE),"")</f>
        <v/>
      </c>
      <c r="AV20" s="1907"/>
      <c r="AW20" s="1729" t="s">
        <v>1738</v>
      </c>
      <c r="AX20" s="1763" t="str">
        <f>IF(ISNUMBER(B20),'Cover Page'!$D$35/1000000*B20/'FX rate'!$C$24,"")</f>
        <v/>
      </c>
      <c r="AY20" s="1764" t="str">
        <f>IF(ISNUMBER(C20),'Cover Page'!$D$35/1000000*C20/'FX rate'!$C$24,"")</f>
        <v/>
      </c>
      <c r="AZ20" s="1765" t="str">
        <f>IF(ISNUMBER(D20),'Cover Page'!$D$35/1000000*D20/'FX rate'!$C$24,"")</f>
        <v/>
      </c>
      <c r="BA20" s="1765" t="str">
        <f>IF(ISNUMBER(E20),'Cover Page'!$D$35/1000000*E20/'FX rate'!$C$24,"")</f>
        <v/>
      </c>
      <c r="BB20" s="1766" t="str">
        <f>IF(ISNUMBER(F20),'Cover Page'!$D$35/1000000*F20/'FX rate'!$C$24,"")</f>
        <v/>
      </c>
      <c r="BC20" s="1763" t="str">
        <f>IF(ISNUMBER(G20),'Cover Page'!$D$35/1000000*G20/'FX rate'!$C$24,"")</f>
        <v/>
      </c>
      <c r="BD20" s="1764" t="str">
        <f>IF(ISNUMBER(H20),'Cover Page'!$D$35/1000000*H20/'FX rate'!$C$24,"")</f>
        <v/>
      </c>
      <c r="BE20" s="1765" t="str">
        <f>IF(ISNUMBER(I20),'Cover Page'!$D$35/1000000*I20/'FX rate'!$C$24,"")</f>
        <v/>
      </c>
      <c r="BF20" s="1765" t="str">
        <f>IF(ISNUMBER(J20),'Cover Page'!$D$35/1000000*J20/'FX rate'!$C$24,"")</f>
        <v/>
      </c>
      <c r="BG20" s="1766" t="str">
        <f>IF(ISNUMBER(K20),'Cover Page'!$D$35/1000000*K20/'FX rate'!$C$24,"")</f>
        <v/>
      </c>
      <c r="BH20" s="1764" t="str">
        <f>IF(ISNUMBER(L20),'Cover Page'!$D$35/1000000*L20/'FX rate'!$C$24,"")</f>
        <v/>
      </c>
      <c r="BI20" s="1764" t="str">
        <f>IF(ISNUMBER(M20),'Cover Page'!$D$35/1000000*M20/'FX rate'!$C$24,"")</f>
        <v/>
      </c>
      <c r="BJ20" s="1765" t="str">
        <f>IF(ISNUMBER(N20),'Cover Page'!$D$35/1000000*N20/'FX rate'!$C$24,"")</f>
        <v/>
      </c>
      <c r="BK20" s="1765" t="str">
        <f>IF(ISNUMBER(O20),'Cover Page'!$D$35/1000000*O20/'FX rate'!$C$24,"")</f>
        <v/>
      </c>
      <c r="BL20" s="1766" t="str">
        <f>IF(ISNUMBER(P20),'Cover Page'!$D$35/1000000*P20/'FX rate'!$C$24,"")</f>
        <v/>
      </c>
      <c r="BM20" s="1763" t="str">
        <f>IF(ISNUMBER(Q20),'Cover Page'!$D$35/1000000*Q20/'FX rate'!$C$24,"")</f>
        <v/>
      </c>
      <c r="BN20" s="1764" t="str">
        <f>IF(ISNUMBER(R20),'Cover Page'!$D$35/1000000*R20/'FX rate'!$C$24,"")</f>
        <v/>
      </c>
      <c r="BO20" s="1765" t="str">
        <f>IF(ISNUMBER(S20),'Cover Page'!$D$35/1000000*S20/'FX rate'!$C$24,"")</f>
        <v/>
      </c>
      <c r="BP20" s="1765" t="str">
        <f>IF(ISNUMBER(T20),'Cover Page'!$D$35/1000000*T20/'FX rate'!$C$24,"")</f>
        <v/>
      </c>
      <c r="BQ20" s="1766" t="str">
        <f>IF(ISNUMBER(U20),'Cover Page'!$D$35/1000000*U20/'FX rate'!$C$24,"")</f>
        <v/>
      </c>
    </row>
    <row r="21" spans="1:69" x14ac:dyDescent="0.3">
      <c r="A21" s="1729" t="s">
        <v>1739</v>
      </c>
      <c r="B21" s="1751"/>
      <c r="C21" s="1753" t="str">
        <f t="shared" si="0"/>
        <v/>
      </c>
      <c r="D21" s="1761"/>
      <c r="E21" s="1761"/>
      <c r="F21" s="1755" t="str">
        <f t="shared" si="1"/>
        <v/>
      </c>
      <c r="G21" s="1751"/>
      <c r="H21" s="1753" t="str">
        <f t="shared" si="2"/>
        <v/>
      </c>
      <c r="I21" s="1761"/>
      <c r="J21" s="1761"/>
      <c r="K21" s="1755" t="str">
        <f t="shared" si="3"/>
        <v/>
      </c>
      <c r="L21" s="1751"/>
      <c r="M21" s="1753" t="str">
        <f t="shared" si="4"/>
        <v/>
      </c>
      <c r="N21" s="1761"/>
      <c r="O21" s="1761"/>
      <c r="P21" s="1755" t="str">
        <f t="shared" si="5"/>
        <v/>
      </c>
      <c r="Q21" s="1751"/>
      <c r="R21" s="1753" t="str">
        <f t="shared" si="6"/>
        <v/>
      </c>
      <c r="S21" s="1761"/>
      <c r="T21" s="1761"/>
      <c r="U21" s="1755" t="str">
        <f t="shared" si="7"/>
        <v/>
      </c>
      <c r="V21" s="1769"/>
      <c r="X21" s="1920"/>
      <c r="Y21" s="1729" t="s">
        <v>1739</v>
      </c>
      <c r="Z21" s="1760" t="str">
        <f>IF(ISNUMBER(B21),'Cover Page'!$D$35/1000000*B21/VLOOKUP($Y21,'FX rate q'!$B$7:$C$43,2,FALSE),"")</f>
        <v/>
      </c>
      <c r="AA21" s="1760" t="str">
        <f>IF(ISNUMBER(C21),'Cover Page'!$D$35/1000000*C21/VLOOKUP($Y21,'FX rate q'!$B$7:$C$43,2,FALSE),"")</f>
        <v/>
      </c>
      <c r="AB21" s="1760" t="str">
        <f>IF(ISNUMBER(D21),'Cover Page'!$D$35/1000000*D21/VLOOKUP($Y21,'FX rate q'!$B$7:$C$43,2,FALSE),"")</f>
        <v/>
      </c>
      <c r="AC21" s="1760" t="str">
        <f>IF(ISNUMBER(E21),'Cover Page'!$D$35/1000000*E21/VLOOKUP($Y21,'FX rate q'!$B$7:$C$43,2,FALSE),"")</f>
        <v/>
      </c>
      <c r="AD21" s="1760" t="str">
        <f>IF(ISNUMBER(F21),'Cover Page'!$D$35/1000000*F21/VLOOKUP($Y21,'FX rate q'!$B$7:$C$43,2,FALSE),"")</f>
        <v/>
      </c>
      <c r="AE21" s="1760" t="str">
        <f>IF(ISNUMBER(G21),'Cover Page'!$D$35/1000000*G21/VLOOKUP($Y21,'FX rate q'!$B$7:$C$43,2,FALSE),"")</f>
        <v/>
      </c>
      <c r="AF21" s="1760" t="str">
        <f>IF(ISNUMBER(H21),'Cover Page'!$D$35/1000000*H21/VLOOKUP($Y21,'FX rate q'!$B$7:$C$43,2,FALSE),"")</f>
        <v/>
      </c>
      <c r="AG21" s="1760" t="str">
        <f>IF(ISNUMBER(I21),'Cover Page'!$D$35/1000000*I21/VLOOKUP($Y21,'FX rate q'!$B$7:$C$43,2,FALSE),"")</f>
        <v/>
      </c>
      <c r="AH21" s="1760" t="str">
        <f>IF(ISNUMBER(J21),'Cover Page'!$D$35/1000000*J21/VLOOKUP($Y21,'FX rate q'!$B$7:$C$43,2,FALSE),"")</f>
        <v/>
      </c>
      <c r="AI21" s="1760" t="str">
        <f>IF(ISNUMBER(K21),'Cover Page'!$D$35/1000000*K21/VLOOKUP($Y21,'FX rate q'!$B$7:$C$43,2,FALSE),"")</f>
        <v/>
      </c>
      <c r="AJ21" s="1760" t="str">
        <f>IF(ISNUMBER(L21),'Cover Page'!$D$35/1000000*L21/VLOOKUP($Y21,'FX rate q'!$B$7:$C$43,2,FALSE),"")</f>
        <v/>
      </c>
      <c r="AK21" s="1760" t="str">
        <f>IF(ISNUMBER(M21),'Cover Page'!$D$35/1000000*M21/VLOOKUP($Y21,'FX rate q'!$B$7:$C$43,2,FALSE),"")</f>
        <v/>
      </c>
      <c r="AL21" s="1760" t="str">
        <f>IF(ISNUMBER(N21),'Cover Page'!$D$35/1000000*N21/VLOOKUP($Y21,'FX rate q'!$B$7:$C$43,2,FALSE),"")</f>
        <v/>
      </c>
      <c r="AM21" s="1760" t="str">
        <f>IF(ISNUMBER(O21),'Cover Page'!$D$35/1000000*O21/VLOOKUP($Y21,'FX rate q'!$B$7:$C$43,2,FALSE),"")</f>
        <v/>
      </c>
      <c r="AN21" s="1760" t="str">
        <f>IF(ISNUMBER(P21),'Cover Page'!$D$35/1000000*P21/VLOOKUP($Y21,'FX rate q'!$B$7:$C$43,2,FALSE),"")</f>
        <v/>
      </c>
      <c r="AO21" s="1760" t="str">
        <f>IF(ISNUMBER(Q21),'Cover Page'!$D$35/1000000*Q21/VLOOKUP($Y21,'FX rate q'!$B$7:$C$43,2,FALSE),"")</f>
        <v/>
      </c>
      <c r="AP21" s="1760" t="str">
        <f>IF(ISNUMBER(R21),'Cover Page'!$D$35/1000000*R21/VLOOKUP($Y21,'FX rate q'!$B$7:$C$43,2,FALSE),"")</f>
        <v/>
      </c>
      <c r="AQ21" s="1760" t="str">
        <f>IF(ISNUMBER(S21),'Cover Page'!$D$35/1000000*S21/VLOOKUP($Y21,'FX rate q'!$B$7:$C$43,2,FALSE),"")</f>
        <v/>
      </c>
      <c r="AR21" s="1760" t="str">
        <f>IF(ISNUMBER(T21),'Cover Page'!$D$35/1000000*T21/VLOOKUP($Y21,'FX rate q'!$B$7:$C$43,2,FALSE),"")</f>
        <v/>
      </c>
      <c r="AS21" s="1760" t="str">
        <f>IF(ISNUMBER(U21),'Cover Page'!$D$35/1000000*U21/VLOOKUP($Y21,'FX rate q'!$B$7:$C$43,2,FALSE),"")</f>
        <v/>
      </c>
      <c r="AV21" s="1907"/>
      <c r="AW21" s="1729" t="s">
        <v>1739</v>
      </c>
      <c r="AX21" s="1763" t="str">
        <f>IF(ISNUMBER(B21),'Cover Page'!$D$35/1000000*B21/'FX rate'!$C$24,"")</f>
        <v/>
      </c>
      <c r="AY21" s="1764" t="str">
        <f>IF(ISNUMBER(C21),'Cover Page'!$D$35/1000000*C21/'FX rate'!$C$24,"")</f>
        <v/>
      </c>
      <c r="AZ21" s="1765" t="str">
        <f>IF(ISNUMBER(D21),'Cover Page'!$D$35/1000000*D21/'FX rate'!$C$24,"")</f>
        <v/>
      </c>
      <c r="BA21" s="1765" t="str">
        <f>IF(ISNUMBER(E21),'Cover Page'!$D$35/1000000*E21/'FX rate'!$C$24,"")</f>
        <v/>
      </c>
      <c r="BB21" s="1766" t="str">
        <f>IF(ISNUMBER(F21),'Cover Page'!$D$35/1000000*F21/'FX rate'!$C$24,"")</f>
        <v/>
      </c>
      <c r="BC21" s="1763" t="str">
        <f>IF(ISNUMBER(G21),'Cover Page'!$D$35/1000000*G21/'FX rate'!$C$24,"")</f>
        <v/>
      </c>
      <c r="BD21" s="1764" t="str">
        <f>IF(ISNUMBER(H21),'Cover Page'!$D$35/1000000*H21/'FX rate'!$C$24,"")</f>
        <v/>
      </c>
      <c r="BE21" s="1765" t="str">
        <f>IF(ISNUMBER(I21),'Cover Page'!$D$35/1000000*I21/'FX rate'!$C$24,"")</f>
        <v/>
      </c>
      <c r="BF21" s="1765" t="str">
        <f>IF(ISNUMBER(J21),'Cover Page'!$D$35/1000000*J21/'FX rate'!$C$24,"")</f>
        <v/>
      </c>
      <c r="BG21" s="1766" t="str">
        <f>IF(ISNUMBER(K21),'Cover Page'!$D$35/1000000*K21/'FX rate'!$C$24,"")</f>
        <v/>
      </c>
      <c r="BH21" s="1764" t="str">
        <f>IF(ISNUMBER(L21),'Cover Page'!$D$35/1000000*L21/'FX rate'!$C$24,"")</f>
        <v/>
      </c>
      <c r="BI21" s="1764" t="str">
        <f>IF(ISNUMBER(M21),'Cover Page'!$D$35/1000000*M21/'FX rate'!$C$24,"")</f>
        <v/>
      </c>
      <c r="BJ21" s="1765" t="str">
        <f>IF(ISNUMBER(N21),'Cover Page'!$D$35/1000000*N21/'FX rate'!$C$24,"")</f>
        <v/>
      </c>
      <c r="BK21" s="1765" t="str">
        <f>IF(ISNUMBER(O21),'Cover Page'!$D$35/1000000*O21/'FX rate'!$C$24,"")</f>
        <v/>
      </c>
      <c r="BL21" s="1766" t="str">
        <f>IF(ISNUMBER(P21),'Cover Page'!$D$35/1000000*P21/'FX rate'!$C$24,"")</f>
        <v/>
      </c>
      <c r="BM21" s="1763" t="str">
        <f>IF(ISNUMBER(Q21),'Cover Page'!$D$35/1000000*Q21/'FX rate'!$C$24,"")</f>
        <v/>
      </c>
      <c r="BN21" s="1764" t="str">
        <f>IF(ISNUMBER(R21),'Cover Page'!$D$35/1000000*R21/'FX rate'!$C$24,"")</f>
        <v/>
      </c>
      <c r="BO21" s="1765" t="str">
        <f>IF(ISNUMBER(S21),'Cover Page'!$D$35/1000000*S21/'FX rate'!$C$24,"")</f>
        <v/>
      </c>
      <c r="BP21" s="1765" t="str">
        <f>IF(ISNUMBER(T21),'Cover Page'!$D$35/1000000*T21/'FX rate'!$C$24,"")</f>
        <v/>
      </c>
      <c r="BQ21" s="1766" t="str">
        <f>IF(ISNUMBER(U21),'Cover Page'!$D$35/1000000*U21/'FX rate'!$C$24,"")</f>
        <v/>
      </c>
    </row>
    <row r="22" spans="1:69" x14ac:dyDescent="0.3">
      <c r="A22" s="1729" t="s">
        <v>1740</v>
      </c>
      <c r="B22" s="1751"/>
      <c r="C22" s="1753" t="str">
        <f t="shared" si="0"/>
        <v/>
      </c>
      <c r="D22" s="1761"/>
      <c r="E22" s="1761"/>
      <c r="F22" s="1755" t="str">
        <f t="shared" si="1"/>
        <v/>
      </c>
      <c r="G22" s="1751"/>
      <c r="H22" s="1753" t="str">
        <f t="shared" si="2"/>
        <v/>
      </c>
      <c r="I22" s="1761"/>
      <c r="J22" s="1761"/>
      <c r="K22" s="1755" t="str">
        <f t="shared" si="3"/>
        <v/>
      </c>
      <c r="L22" s="1751"/>
      <c r="M22" s="1753" t="str">
        <f t="shared" si="4"/>
        <v/>
      </c>
      <c r="N22" s="1761"/>
      <c r="O22" s="1761"/>
      <c r="P22" s="1755" t="str">
        <f t="shared" si="5"/>
        <v/>
      </c>
      <c r="Q22" s="1751"/>
      <c r="R22" s="1753" t="str">
        <f t="shared" si="6"/>
        <v/>
      </c>
      <c r="S22" s="1761"/>
      <c r="T22" s="1761"/>
      <c r="U22" s="1755" t="str">
        <f t="shared" si="7"/>
        <v/>
      </c>
      <c r="V22" s="1769"/>
      <c r="X22" s="1920"/>
      <c r="Y22" s="1729" t="s">
        <v>1740</v>
      </c>
      <c r="Z22" s="1760" t="str">
        <f>IF(ISNUMBER(B22),'Cover Page'!$D$35/1000000*B22/VLOOKUP($Y22,'FX rate q'!$B$7:$C$43,2,FALSE),"")</f>
        <v/>
      </c>
      <c r="AA22" s="1760" t="str">
        <f>IF(ISNUMBER(C22),'Cover Page'!$D$35/1000000*C22/VLOOKUP($Y22,'FX rate q'!$B$7:$C$43,2,FALSE),"")</f>
        <v/>
      </c>
      <c r="AB22" s="1760" t="str">
        <f>IF(ISNUMBER(D22),'Cover Page'!$D$35/1000000*D22/VLOOKUP($Y22,'FX rate q'!$B$7:$C$43,2,FALSE),"")</f>
        <v/>
      </c>
      <c r="AC22" s="1760" t="str">
        <f>IF(ISNUMBER(E22),'Cover Page'!$D$35/1000000*E22/VLOOKUP($Y22,'FX rate q'!$B$7:$C$43,2,FALSE),"")</f>
        <v/>
      </c>
      <c r="AD22" s="1760" t="str">
        <f>IF(ISNUMBER(F22),'Cover Page'!$D$35/1000000*F22/VLOOKUP($Y22,'FX rate q'!$B$7:$C$43,2,FALSE),"")</f>
        <v/>
      </c>
      <c r="AE22" s="1760" t="str">
        <f>IF(ISNUMBER(G22),'Cover Page'!$D$35/1000000*G22/VLOOKUP($Y22,'FX rate q'!$B$7:$C$43,2,FALSE),"")</f>
        <v/>
      </c>
      <c r="AF22" s="1760" t="str">
        <f>IF(ISNUMBER(H22),'Cover Page'!$D$35/1000000*H22/VLOOKUP($Y22,'FX rate q'!$B$7:$C$43,2,FALSE),"")</f>
        <v/>
      </c>
      <c r="AG22" s="1760" t="str">
        <f>IF(ISNUMBER(I22),'Cover Page'!$D$35/1000000*I22/VLOOKUP($Y22,'FX rate q'!$B$7:$C$43,2,FALSE),"")</f>
        <v/>
      </c>
      <c r="AH22" s="1760" t="str">
        <f>IF(ISNUMBER(J22),'Cover Page'!$D$35/1000000*J22/VLOOKUP($Y22,'FX rate q'!$B$7:$C$43,2,FALSE),"")</f>
        <v/>
      </c>
      <c r="AI22" s="1760" t="str">
        <f>IF(ISNUMBER(K22),'Cover Page'!$D$35/1000000*K22/VLOOKUP($Y22,'FX rate q'!$B$7:$C$43,2,FALSE),"")</f>
        <v/>
      </c>
      <c r="AJ22" s="1760" t="str">
        <f>IF(ISNUMBER(L22),'Cover Page'!$D$35/1000000*L22/VLOOKUP($Y22,'FX rate q'!$B$7:$C$43,2,FALSE),"")</f>
        <v/>
      </c>
      <c r="AK22" s="1760" t="str">
        <f>IF(ISNUMBER(M22),'Cover Page'!$D$35/1000000*M22/VLOOKUP($Y22,'FX rate q'!$B$7:$C$43,2,FALSE),"")</f>
        <v/>
      </c>
      <c r="AL22" s="1760" t="str">
        <f>IF(ISNUMBER(N22),'Cover Page'!$D$35/1000000*N22/VLOOKUP($Y22,'FX rate q'!$B$7:$C$43,2,FALSE),"")</f>
        <v/>
      </c>
      <c r="AM22" s="1760" t="str">
        <f>IF(ISNUMBER(O22),'Cover Page'!$D$35/1000000*O22/VLOOKUP($Y22,'FX rate q'!$B$7:$C$43,2,FALSE),"")</f>
        <v/>
      </c>
      <c r="AN22" s="1760" t="str">
        <f>IF(ISNUMBER(P22),'Cover Page'!$D$35/1000000*P22/VLOOKUP($Y22,'FX rate q'!$B$7:$C$43,2,FALSE),"")</f>
        <v/>
      </c>
      <c r="AO22" s="1760" t="str">
        <f>IF(ISNUMBER(Q22),'Cover Page'!$D$35/1000000*Q22/VLOOKUP($Y22,'FX rate q'!$B$7:$C$43,2,FALSE),"")</f>
        <v/>
      </c>
      <c r="AP22" s="1760" t="str">
        <f>IF(ISNUMBER(R22),'Cover Page'!$D$35/1000000*R22/VLOOKUP($Y22,'FX rate q'!$B$7:$C$43,2,FALSE),"")</f>
        <v/>
      </c>
      <c r="AQ22" s="1760" t="str">
        <f>IF(ISNUMBER(S22),'Cover Page'!$D$35/1000000*S22/VLOOKUP($Y22,'FX rate q'!$B$7:$C$43,2,FALSE),"")</f>
        <v/>
      </c>
      <c r="AR22" s="1760" t="str">
        <f>IF(ISNUMBER(T22),'Cover Page'!$D$35/1000000*T22/VLOOKUP($Y22,'FX rate q'!$B$7:$C$43,2,FALSE),"")</f>
        <v/>
      </c>
      <c r="AS22" s="1760" t="str">
        <f>IF(ISNUMBER(U22),'Cover Page'!$D$35/1000000*U22/VLOOKUP($Y22,'FX rate q'!$B$7:$C$43,2,FALSE),"")</f>
        <v/>
      </c>
      <c r="AV22" s="1907"/>
      <c r="AW22" s="1729" t="s">
        <v>1740</v>
      </c>
      <c r="AX22" s="1763" t="str">
        <f>IF(ISNUMBER(B22),'Cover Page'!$D$35/1000000*B22/'FX rate'!$C$24,"")</f>
        <v/>
      </c>
      <c r="AY22" s="1764" t="str">
        <f>IF(ISNUMBER(C22),'Cover Page'!$D$35/1000000*C22/'FX rate'!$C$24,"")</f>
        <v/>
      </c>
      <c r="AZ22" s="1765" t="str">
        <f>IF(ISNUMBER(D22),'Cover Page'!$D$35/1000000*D22/'FX rate'!$C$24,"")</f>
        <v/>
      </c>
      <c r="BA22" s="1765" t="str">
        <f>IF(ISNUMBER(E22),'Cover Page'!$D$35/1000000*E22/'FX rate'!$C$24,"")</f>
        <v/>
      </c>
      <c r="BB22" s="1766" t="str">
        <f>IF(ISNUMBER(F22),'Cover Page'!$D$35/1000000*F22/'FX rate'!$C$24,"")</f>
        <v/>
      </c>
      <c r="BC22" s="1763" t="str">
        <f>IF(ISNUMBER(G22),'Cover Page'!$D$35/1000000*G22/'FX rate'!$C$24,"")</f>
        <v/>
      </c>
      <c r="BD22" s="1764" t="str">
        <f>IF(ISNUMBER(H22),'Cover Page'!$D$35/1000000*H22/'FX rate'!$C$24,"")</f>
        <v/>
      </c>
      <c r="BE22" s="1765" t="str">
        <f>IF(ISNUMBER(I22),'Cover Page'!$D$35/1000000*I22/'FX rate'!$C$24,"")</f>
        <v/>
      </c>
      <c r="BF22" s="1765" t="str">
        <f>IF(ISNUMBER(J22),'Cover Page'!$D$35/1000000*J22/'FX rate'!$C$24,"")</f>
        <v/>
      </c>
      <c r="BG22" s="1766" t="str">
        <f>IF(ISNUMBER(K22),'Cover Page'!$D$35/1000000*K22/'FX rate'!$C$24,"")</f>
        <v/>
      </c>
      <c r="BH22" s="1764" t="str">
        <f>IF(ISNUMBER(L22),'Cover Page'!$D$35/1000000*L22/'FX rate'!$C$24,"")</f>
        <v/>
      </c>
      <c r="BI22" s="1764" t="str">
        <f>IF(ISNUMBER(M22),'Cover Page'!$D$35/1000000*M22/'FX rate'!$C$24,"")</f>
        <v/>
      </c>
      <c r="BJ22" s="1765" t="str">
        <f>IF(ISNUMBER(N22),'Cover Page'!$D$35/1000000*N22/'FX rate'!$C$24,"")</f>
        <v/>
      </c>
      <c r="BK22" s="1765" t="str">
        <f>IF(ISNUMBER(O22),'Cover Page'!$D$35/1000000*O22/'FX rate'!$C$24,"")</f>
        <v/>
      </c>
      <c r="BL22" s="1766" t="str">
        <f>IF(ISNUMBER(P22),'Cover Page'!$D$35/1000000*P22/'FX rate'!$C$24,"")</f>
        <v/>
      </c>
      <c r="BM22" s="1763" t="str">
        <f>IF(ISNUMBER(Q22),'Cover Page'!$D$35/1000000*Q22/'FX rate'!$C$24,"")</f>
        <v/>
      </c>
      <c r="BN22" s="1764" t="str">
        <f>IF(ISNUMBER(R22),'Cover Page'!$D$35/1000000*R22/'FX rate'!$C$24,"")</f>
        <v/>
      </c>
      <c r="BO22" s="1765" t="str">
        <f>IF(ISNUMBER(S22),'Cover Page'!$D$35/1000000*S22/'FX rate'!$C$24,"")</f>
        <v/>
      </c>
      <c r="BP22" s="1765" t="str">
        <f>IF(ISNUMBER(T22),'Cover Page'!$D$35/1000000*T22/'FX rate'!$C$24,"")</f>
        <v/>
      </c>
      <c r="BQ22" s="1766" t="str">
        <f>IF(ISNUMBER(U22),'Cover Page'!$D$35/1000000*U22/'FX rate'!$C$24,"")</f>
        <v/>
      </c>
    </row>
    <row r="23" spans="1:69" x14ac:dyDescent="0.3">
      <c r="A23" s="1729" t="s">
        <v>1741</v>
      </c>
      <c r="B23" s="1751"/>
      <c r="C23" s="1753" t="str">
        <f t="shared" si="0"/>
        <v/>
      </c>
      <c r="D23" s="1761"/>
      <c r="E23" s="1761"/>
      <c r="F23" s="1755" t="str">
        <f t="shared" si="1"/>
        <v/>
      </c>
      <c r="G23" s="1751"/>
      <c r="H23" s="1753" t="str">
        <f t="shared" si="2"/>
        <v/>
      </c>
      <c r="I23" s="1761"/>
      <c r="J23" s="1761"/>
      <c r="K23" s="1755" t="str">
        <f t="shared" si="3"/>
        <v/>
      </c>
      <c r="L23" s="1751"/>
      <c r="M23" s="1753" t="str">
        <f t="shared" si="4"/>
        <v/>
      </c>
      <c r="N23" s="1761"/>
      <c r="O23" s="1761"/>
      <c r="P23" s="1755" t="str">
        <f t="shared" si="5"/>
        <v/>
      </c>
      <c r="Q23" s="1751"/>
      <c r="R23" s="1753" t="str">
        <f t="shared" si="6"/>
        <v/>
      </c>
      <c r="S23" s="1761"/>
      <c r="T23" s="1761"/>
      <c r="U23" s="1755" t="str">
        <f t="shared" si="7"/>
        <v/>
      </c>
      <c r="V23" s="1769"/>
      <c r="X23" s="1920"/>
      <c r="Y23" s="1729" t="s">
        <v>1741</v>
      </c>
      <c r="Z23" s="1760" t="str">
        <f>IF(ISNUMBER(B23),'Cover Page'!$D$35/1000000*B23/VLOOKUP($Y23,'FX rate q'!$B$7:$C$43,2,FALSE),"")</f>
        <v/>
      </c>
      <c r="AA23" s="1760" t="str">
        <f>IF(ISNUMBER(C23),'Cover Page'!$D$35/1000000*C23/VLOOKUP($Y23,'FX rate q'!$B$7:$C$43,2,FALSE),"")</f>
        <v/>
      </c>
      <c r="AB23" s="1760" t="str">
        <f>IF(ISNUMBER(D23),'Cover Page'!$D$35/1000000*D23/VLOOKUP($Y23,'FX rate q'!$B$7:$C$43,2,FALSE),"")</f>
        <v/>
      </c>
      <c r="AC23" s="1760" t="str">
        <f>IF(ISNUMBER(E23),'Cover Page'!$D$35/1000000*E23/VLOOKUP($Y23,'FX rate q'!$B$7:$C$43,2,FALSE),"")</f>
        <v/>
      </c>
      <c r="AD23" s="1760" t="str">
        <f>IF(ISNUMBER(F23),'Cover Page'!$D$35/1000000*F23/VLOOKUP($Y23,'FX rate q'!$B$7:$C$43,2,FALSE),"")</f>
        <v/>
      </c>
      <c r="AE23" s="1760" t="str">
        <f>IF(ISNUMBER(G23),'Cover Page'!$D$35/1000000*G23/VLOOKUP($Y23,'FX rate q'!$B$7:$C$43,2,FALSE),"")</f>
        <v/>
      </c>
      <c r="AF23" s="1760" t="str">
        <f>IF(ISNUMBER(H23),'Cover Page'!$D$35/1000000*H23/VLOOKUP($Y23,'FX rate q'!$B$7:$C$43,2,FALSE),"")</f>
        <v/>
      </c>
      <c r="AG23" s="1760" t="str">
        <f>IF(ISNUMBER(I23),'Cover Page'!$D$35/1000000*I23/VLOOKUP($Y23,'FX rate q'!$B$7:$C$43,2,FALSE),"")</f>
        <v/>
      </c>
      <c r="AH23" s="1760" t="str">
        <f>IF(ISNUMBER(J23),'Cover Page'!$D$35/1000000*J23/VLOOKUP($Y23,'FX rate q'!$B$7:$C$43,2,FALSE),"")</f>
        <v/>
      </c>
      <c r="AI23" s="1760" t="str">
        <f>IF(ISNUMBER(K23),'Cover Page'!$D$35/1000000*K23/VLOOKUP($Y23,'FX rate q'!$B$7:$C$43,2,FALSE),"")</f>
        <v/>
      </c>
      <c r="AJ23" s="1760" t="str">
        <f>IF(ISNUMBER(L23),'Cover Page'!$D$35/1000000*L23/VLOOKUP($Y23,'FX rate q'!$B$7:$C$43,2,FALSE),"")</f>
        <v/>
      </c>
      <c r="AK23" s="1760" t="str">
        <f>IF(ISNUMBER(M23),'Cover Page'!$D$35/1000000*M23/VLOOKUP($Y23,'FX rate q'!$B$7:$C$43,2,FALSE),"")</f>
        <v/>
      </c>
      <c r="AL23" s="1760" t="str">
        <f>IF(ISNUMBER(N23),'Cover Page'!$D$35/1000000*N23/VLOOKUP($Y23,'FX rate q'!$B$7:$C$43,2,FALSE),"")</f>
        <v/>
      </c>
      <c r="AM23" s="1760" t="str">
        <f>IF(ISNUMBER(O23),'Cover Page'!$D$35/1000000*O23/VLOOKUP($Y23,'FX rate q'!$B$7:$C$43,2,FALSE),"")</f>
        <v/>
      </c>
      <c r="AN23" s="1760" t="str">
        <f>IF(ISNUMBER(P23),'Cover Page'!$D$35/1000000*P23/VLOOKUP($Y23,'FX rate q'!$B$7:$C$43,2,FALSE),"")</f>
        <v/>
      </c>
      <c r="AO23" s="1760" t="str">
        <f>IF(ISNUMBER(Q23),'Cover Page'!$D$35/1000000*Q23/VLOOKUP($Y23,'FX rate q'!$B$7:$C$43,2,FALSE),"")</f>
        <v/>
      </c>
      <c r="AP23" s="1760" t="str">
        <f>IF(ISNUMBER(R23),'Cover Page'!$D$35/1000000*R23/VLOOKUP($Y23,'FX rate q'!$B$7:$C$43,2,FALSE),"")</f>
        <v/>
      </c>
      <c r="AQ23" s="1760" t="str">
        <f>IF(ISNUMBER(S23),'Cover Page'!$D$35/1000000*S23/VLOOKUP($Y23,'FX rate q'!$B$7:$C$43,2,FALSE),"")</f>
        <v/>
      </c>
      <c r="AR23" s="1760" t="str">
        <f>IF(ISNUMBER(T23),'Cover Page'!$D$35/1000000*T23/VLOOKUP($Y23,'FX rate q'!$B$7:$C$43,2,FALSE),"")</f>
        <v/>
      </c>
      <c r="AS23" s="1760" t="str">
        <f>IF(ISNUMBER(U23),'Cover Page'!$D$35/1000000*U23/VLOOKUP($Y23,'FX rate q'!$B$7:$C$43,2,FALSE),"")</f>
        <v/>
      </c>
      <c r="AV23" s="1907"/>
      <c r="AW23" s="1729" t="s">
        <v>1741</v>
      </c>
      <c r="AX23" s="1763" t="str">
        <f>IF(ISNUMBER(B23),'Cover Page'!$D$35/1000000*B23/'FX rate'!$C$24,"")</f>
        <v/>
      </c>
      <c r="AY23" s="1764" t="str">
        <f>IF(ISNUMBER(C23),'Cover Page'!$D$35/1000000*C23/'FX rate'!$C$24,"")</f>
        <v/>
      </c>
      <c r="AZ23" s="1765" t="str">
        <f>IF(ISNUMBER(D23),'Cover Page'!$D$35/1000000*D23/'FX rate'!$C$24,"")</f>
        <v/>
      </c>
      <c r="BA23" s="1765" t="str">
        <f>IF(ISNUMBER(E23),'Cover Page'!$D$35/1000000*E23/'FX rate'!$C$24,"")</f>
        <v/>
      </c>
      <c r="BB23" s="1766" t="str">
        <f>IF(ISNUMBER(F23),'Cover Page'!$D$35/1000000*F23/'FX rate'!$C$24,"")</f>
        <v/>
      </c>
      <c r="BC23" s="1763" t="str">
        <f>IF(ISNUMBER(G23),'Cover Page'!$D$35/1000000*G23/'FX rate'!$C$24,"")</f>
        <v/>
      </c>
      <c r="BD23" s="1764" t="str">
        <f>IF(ISNUMBER(H23),'Cover Page'!$D$35/1000000*H23/'FX rate'!$C$24,"")</f>
        <v/>
      </c>
      <c r="BE23" s="1765" t="str">
        <f>IF(ISNUMBER(I23),'Cover Page'!$D$35/1000000*I23/'FX rate'!$C$24,"")</f>
        <v/>
      </c>
      <c r="BF23" s="1765" t="str">
        <f>IF(ISNUMBER(J23),'Cover Page'!$D$35/1000000*J23/'FX rate'!$C$24,"")</f>
        <v/>
      </c>
      <c r="BG23" s="1766" t="str">
        <f>IF(ISNUMBER(K23),'Cover Page'!$D$35/1000000*K23/'FX rate'!$C$24,"")</f>
        <v/>
      </c>
      <c r="BH23" s="1764" t="str">
        <f>IF(ISNUMBER(L23),'Cover Page'!$D$35/1000000*L23/'FX rate'!$C$24,"")</f>
        <v/>
      </c>
      <c r="BI23" s="1764" t="str">
        <f>IF(ISNUMBER(M23),'Cover Page'!$D$35/1000000*M23/'FX rate'!$C$24,"")</f>
        <v/>
      </c>
      <c r="BJ23" s="1765" t="str">
        <f>IF(ISNUMBER(N23),'Cover Page'!$D$35/1000000*N23/'FX rate'!$C$24,"")</f>
        <v/>
      </c>
      <c r="BK23" s="1765" t="str">
        <f>IF(ISNUMBER(O23),'Cover Page'!$D$35/1000000*O23/'FX rate'!$C$24,"")</f>
        <v/>
      </c>
      <c r="BL23" s="1766" t="str">
        <f>IF(ISNUMBER(P23),'Cover Page'!$D$35/1000000*P23/'FX rate'!$C$24,"")</f>
        <v/>
      </c>
      <c r="BM23" s="1763" t="str">
        <f>IF(ISNUMBER(Q23),'Cover Page'!$D$35/1000000*Q23/'FX rate'!$C$24,"")</f>
        <v/>
      </c>
      <c r="BN23" s="1764" t="str">
        <f>IF(ISNUMBER(R23),'Cover Page'!$D$35/1000000*R23/'FX rate'!$C$24,"")</f>
        <v/>
      </c>
      <c r="BO23" s="1765" t="str">
        <f>IF(ISNUMBER(S23),'Cover Page'!$D$35/1000000*S23/'FX rate'!$C$24,"")</f>
        <v/>
      </c>
      <c r="BP23" s="1765" t="str">
        <f>IF(ISNUMBER(T23),'Cover Page'!$D$35/1000000*T23/'FX rate'!$C$24,"")</f>
        <v/>
      </c>
      <c r="BQ23" s="1766" t="str">
        <f>IF(ISNUMBER(U23),'Cover Page'!$D$35/1000000*U23/'FX rate'!$C$24,"")</f>
        <v/>
      </c>
    </row>
    <row r="24" spans="1:69" x14ac:dyDescent="0.3">
      <c r="A24" s="1729" t="s">
        <v>1742</v>
      </c>
      <c r="B24" s="1751"/>
      <c r="C24" s="1753" t="str">
        <f t="shared" si="0"/>
        <v/>
      </c>
      <c r="D24" s="1761"/>
      <c r="E24" s="1761"/>
      <c r="F24" s="1755" t="str">
        <f t="shared" si="1"/>
        <v/>
      </c>
      <c r="G24" s="1751"/>
      <c r="H24" s="1753" t="str">
        <f t="shared" si="2"/>
        <v/>
      </c>
      <c r="I24" s="1761"/>
      <c r="J24" s="1761"/>
      <c r="K24" s="1755" t="str">
        <f t="shared" si="3"/>
        <v/>
      </c>
      <c r="L24" s="1751"/>
      <c r="M24" s="1753" t="str">
        <f t="shared" si="4"/>
        <v/>
      </c>
      <c r="N24" s="1761"/>
      <c r="O24" s="1761"/>
      <c r="P24" s="1755" t="str">
        <f t="shared" si="5"/>
        <v/>
      </c>
      <c r="Q24" s="1751"/>
      <c r="R24" s="1753" t="str">
        <f t="shared" si="6"/>
        <v/>
      </c>
      <c r="S24" s="1761"/>
      <c r="T24" s="1761"/>
      <c r="U24" s="1755" t="str">
        <f t="shared" si="7"/>
        <v/>
      </c>
      <c r="V24" s="1769"/>
      <c r="X24" s="1920"/>
      <c r="Y24" s="1729" t="s">
        <v>1742</v>
      </c>
      <c r="Z24" s="1760" t="str">
        <f>IF(ISNUMBER(B24),'Cover Page'!$D$35/1000000*B24/VLOOKUP($Y24,'FX rate q'!$B$7:$C$43,2,FALSE),"")</f>
        <v/>
      </c>
      <c r="AA24" s="1760" t="str">
        <f>IF(ISNUMBER(C24),'Cover Page'!$D$35/1000000*C24/VLOOKUP($Y24,'FX rate q'!$B$7:$C$43,2,FALSE),"")</f>
        <v/>
      </c>
      <c r="AB24" s="1760" t="str">
        <f>IF(ISNUMBER(D24),'Cover Page'!$D$35/1000000*D24/VLOOKUP($Y24,'FX rate q'!$B$7:$C$43,2,FALSE),"")</f>
        <v/>
      </c>
      <c r="AC24" s="1760" t="str">
        <f>IF(ISNUMBER(E24),'Cover Page'!$D$35/1000000*E24/VLOOKUP($Y24,'FX rate q'!$B$7:$C$43,2,FALSE),"")</f>
        <v/>
      </c>
      <c r="AD24" s="1760" t="str">
        <f>IF(ISNUMBER(F24),'Cover Page'!$D$35/1000000*F24/VLOOKUP($Y24,'FX rate q'!$B$7:$C$43,2,FALSE),"")</f>
        <v/>
      </c>
      <c r="AE24" s="1760" t="str">
        <f>IF(ISNUMBER(G24),'Cover Page'!$D$35/1000000*G24/VLOOKUP($Y24,'FX rate q'!$B$7:$C$43,2,FALSE),"")</f>
        <v/>
      </c>
      <c r="AF24" s="1760" t="str">
        <f>IF(ISNUMBER(H24),'Cover Page'!$D$35/1000000*H24/VLOOKUP($Y24,'FX rate q'!$B$7:$C$43,2,FALSE),"")</f>
        <v/>
      </c>
      <c r="AG24" s="1760" t="str">
        <f>IF(ISNUMBER(I24),'Cover Page'!$D$35/1000000*I24/VLOOKUP($Y24,'FX rate q'!$B$7:$C$43,2,FALSE),"")</f>
        <v/>
      </c>
      <c r="AH24" s="1760" t="str">
        <f>IF(ISNUMBER(J24),'Cover Page'!$D$35/1000000*J24/VLOOKUP($Y24,'FX rate q'!$B$7:$C$43,2,FALSE),"")</f>
        <v/>
      </c>
      <c r="AI24" s="1760" t="str">
        <f>IF(ISNUMBER(K24),'Cover Page'!$D$35/1000000*K24/VLOOKUP($Y24,'FX rate q'!$B$7:$C$43,2,FALSE),"")</f>
        <v/>
      </c>
      <c r="AJ24" s="1760" t="str">
        <f>IF(ISNUMBER(L24),'Cover Page'!$D$35/1000000*L24/VLOOKUP($Y24,'FX rate q'!$B$7:$C$43,2,FALSE),"")</f>
        <v/>
      </c>
      <c r="AK24" s="1760" t="str">
        <f>IF(ISNUMBER(M24),'Cover Page'!$D$35/1000000*M24/VLOOKUP($Y24,'FX rate q'!$B$7:$C$43,2,FALSE),"")</f>
        <v/>
      </c>
      <c r="AL24" s="1760" t="str">
        <f>IF(ISNUMBER(N24),'Cover Page'!$D$35/1000000*N24/VLOOKUP($Y24,'FX rate q'!$B$7:$C$43,2,FALSE),"")</f>
        <v/>
      </c>
      <c r="AM24" s="1760" t="str">
        <f>IF(ISNUMBER(O24),'Cover Page'!$D$35/1000000*O24/VLOOKUP($Y24,'FX rate q'!$B$7:$C$43,2,FALSE),"")</f>
        <v/>
      </c>
      <c r="AN24" s="1760" t="str">
        <f>IF(ISNUMBER(P24),'Cover Page'!$D$35/1000000*P24/VLOOKUP($Y24,'FX rate q'!$B$7:$C$43,2,FALSE),"")</f>
        <v/>
      </c>
      <c r="AO24" s="1760" t="str">
        <f>IF(ISNUMBER(Q24),'Cover Page'!$D$35/1000000*Q24/VLOOKUP($Y24,'FX rate q'!$B$7:$C$43,2,FALSE),"")</f>
        <v/>
      </c>
      <c r="AP24" s="1760" t="str">
        <f>IF(ISNUMBER(R24),'Cover Page'!$D$35/1000000*R24/VLOOKUP($Y24,'FX rate q'!$B$7:$C$43,2,FALSE),"")</f>
        <v/>
      </c>
      <c r="AQ24" s="1760" t="str">
        <f>IF(ISNUMBER(S24),'Cover Page'!$D$35/1000000*S24/VLOOKUP($Y24,'FX rate q'!$B$7:$C$43,2,FALSE),"")</f>
        <v/>
      </c>
      <c r="AR24" s="1760" t="str">
        <f>IF(ISNUMBER(T24),'Cover Page'!$D$35/1000000*T24/VLOOKUP($Y24,'FX rate q'!$B$7:$C$43,2,FALSE),"")</f>
        <v/>
      </c>
      <c r="AS24" s="1760" t="str">
        <f>IF(ISNUMBER(U24),'Cover Page'!$D$35/1000000*U24/VLOOKUP($Y24,'FX rate q'!$B$7:$C$43,2,FALSE),"")</f>
        <v/>
      </c>
      <c r="AV24" s="1907"/>
      <c r="AW24" s="1729" t="s">
        <v>1742</v>
      </c>
      <c r="AX24" s="1763" t="str">
        <f>IF(ISNUMBER(B24),'Cover Page'!$D$35/1000000*B24/'FX rate'!$C$24,"")</f>
        <v/>
      </c>
      <c r="AY24" s="1764" t="str">
        <f>IF(ISNUMBER(C24),'Cover Page'!$D$35/1000000*C24/'FX rate'!$C$24,"")</f>
        <v/>
      </c>
      <c r="AZ24" s="1765" t="str">
        <f>IF(ISNUMBER(D24),'Cover Page'!$D$35/1000000*D24/'FX rate'!$C$24,"")</f>
        <v/>
      </c>
      <c r="BA24" s="1765" t="str">
        <f>IF(ISNUMBER(E24),'Cover Page'!$D$35/1000000*E24/'FX rate'!$C$24,"")</f>
        <v/>
      </c>
      <c r="BB24" s="1766" t="str">
        <f>IF(ISNUMBER(F24),'Cover Page'!$D$35/1000000*F24/'FX rate'!$C$24,"")</f>
        <v/>
      </c>
      <c r="BC24" s="1763" t="str">
        <f>IF(ISNUMBER(G24),'Cover Page'!$D$35/1000000*G24/'FX rate'!$C$24,"")</f>
        <v/>
      </c>
      <c r="BD24" s="1764" t="str">
        <f>IF(ISNUMBER(H24),'Cover Page'!$D$35/1000000*H24/'FX rate'!$C$24,"")</f>
        <v/>
      </c>
      <c r="BE24" s="1765" t="str">
        <f>IF(ISNUMBER(I24),'Cover Page'!$D$35/1000000*I24/'FX rate'!$C$24,"")</f>
        <v/>
      </c>
      <c r="BF24" s="1765" t="str">
        <f>IF(ISNUMBER(J24),'Cover Page'!$D$35/1000000*J24/'FX rate'!$C$24,"")</f>
        <v/>
      </c>
      <c r="BG24" s="1766" t="str">
        <f>IF(ISNUMBER(K24),'Cover Page'!$D$35/1000000*K24/'FX rate'!$C$24,"")</f>
        <v/>
      </c>
      <c r="BH24" s="1764" t="str">
        <f>IF(ISNUMBER(L24),'Cover Page'!$D$35/1000000*L24/'FX rate'!$C$24,"")</f>
        <v/>
      </c>
      <c r="BI24" s="1764" t="str">
        <f>IF(ISNUMBER(M24),'Cover Page'!$D$35/1000000*M24/'FX rate'!$C$24,"")</f>
        <v/>
      </c>
      <c r="BJ24" s="1765" t="str">
        <f>IF(ISNUMBER(N24),'Cover Page'!$D$35/1000000*N24/'FX rate'!$C$24,"")</f>
        <v/>
      </c>
      <c r="BK24" s="1765" t="str">
        <f>IF(ISNUMBER(O24),'Cover Page'!$D$35/1000000*O24/'FX rate'!$C$24,"")</f>
        <v/>
      </c>
      <c r="BL24" s="1766" t="str">
        <f>IF(ISNUMBER(P24),'Cover Page'!$D$35/1000000*P24/'FX rate'!$C$24,"")</f>
        <v/>
      </c>
      <c r="BM24" s="1763" t="str">
        <f>IF(ISNUMBER(Q24),'Cover Page'!$D$35/1000000*Q24/'FX rate'!$C$24,"")</f>
        <v/>
      </c>
      <c r="BN24" s="1764" t="str">
        <f>IF(ISNUMBER(R24),'Cover Page'!$D$35/1000000*R24/'FX rate'!$C$24,"")</f>
        <v/>
      </c>
      <c r="BO24" s="1765" t="str">
        <f>IF(ISNUMBER(S24),'Cover Page'!$D$35/1000000*S24/'FX rate'!$C$24,"")</f>
        <v/>
      </c>
      <c r="BP24" s="1765" t="str">
        <f>IF(ISNUMBER(T24),'Cover Page'!$D$35/1000000*T24/'FX rate'!$C$24,"")</f>
        <v/>
      </c>
      <c r="BQ24" s="1766" t="str">
        <f>IF(ISNUMBER(U24),'Cover Page'!$D$35/1000000*U24/'FX rate'!$C$24,"")</f>
        <v/>
      </c>
    </row>
    <row r="25" spans="1:69" x14ac:dyDescent="0.3">
      <c r="A25" s="1729" t="s">
        <v>1743</v>
      </c>
      <c r="B25" s="1751"/>
      <c r="C25" s="1753" t="str">
        <f t="shared" si="0"/>
        <v/>
      </c>
      <c r="D25" s="1761"/>
      <c r="E25" s="1761"/>
      <c r="F25" s="1755" t="str">
        <f t="shared" si="1"/>
        <v/>
      </c>
      <c r="G25" s="1751"/>
      <c r="H25" s="1753" t="str">
        <f t="shared" si="2"/>
        <v/>
      </c>
      <c r="I25" s="1761"/>
      <c r="J25" s="1761"/>
      <c r="K25" s="1755" t="str">
        <f t="shared" si="3"/>
        <v/>
      </c>
      <c r="L25" s="1751"/>
      <c r="M25" s="1753" t="str">
        <f t="shared" si="4"/>
        <v/>
      </c>
      <c r="N25" s="1761"/>
      <c r="O25" s="1761"/>
      <c r="P25" s="1755" t="str">
        <f t="shared" si="5"/>
        <v/>
      </c>
      <c r="Q25" s="1751"/>
      <c r="R25" s="1753" t="str">
        <f t="shared" si="6"/>
        <v/>
      </c>
      <c r="S25" s="1761"/>
      <c r="T25" s="1761"/>
      <c r="U25" s="1755" t="str">
        <f t="shared" si="7"/>
        <v/>
      </c>
      <c r="V25" s="1769"/>
      <c r="X25" s="1920"/>
      <c r="Y25" s="1729" t="s">
        <v>1743</v>
      </c>
      <c r="Z25" s="1760" t="str">
        <f>IF(ISNUMBER(B25),'Cover Page'!$D$35/1000000*B25/VLOOKUP($Y25,'FX rate q'!$B$7:$C$43,2,FALSE),"")</f>
        <v/>
      </c>
      <c r="AA25" s="1760" t="str">
        <f>IF(ISNUMBER(C25),'Cover Page'!$D$35/1000000*C25/VLOOKUP($Y25,'FX rate q'!$B$7:$C$43,2,FALSE),"")</f>
        <v/>
      </c>
      <c r="AB25" s="1760" t="str">
        <f>IF(ISNUMBER(D25),'Cover Page'!$D$35/1000000*D25/VLOOKUP($Y25,'FX rate q'!$B$7:$C$43,2,FALSE),"")</f>
        <v/>
      </c>
      <c r="AC25" s="1760" t="str">
        <f>IF(ISNUMBER(E25),'Cover Page'!$D$35/1000000*E25/VLOOKUP($Y25,'FX rate q'!$B$7:$C$43,2,FALSE),"")</f>
        <v/>
      </c>
      <c r="AD25" s="1760" t="str">
        <f>IF(ISNUMBER(F25),'Cover Page'!$D$35/1000000*F25/VLOOKUP($Y25,'FX rate q'!$B$7:$C$43,2,FALSE),"")</f>
        <v/>
      </c>
      <c r="AE25" s="1760" t="str">
        <f>IF(ISNUMBER(G25),'Cover Page'!$D$35/1000000*G25/VLOOKUP($Y25,'FX rate q'!$B$7:$C$43,2,FALSE),"")</f>
        <v/>
      </c>
      <c r="AF25" s="1760" t="str">
        <f>IF(ISNUMBER(H25),'Cover Page'!$D$35/1000000*H25/VLOOKUP($Y25,'FX rate q'!$B$7:$C$43,2,FALSE),"")</f>
        <v/>
      </c>
      <c r="AG25" s="1760" t="str">
        <f>IF(ISNUMBER(I25),'Cover Page'!$D$35/1000000*I25/VLOOKUP($Y25,'FX rate q'!$B$7:$C$43,2,FALSE),"")</f>
        <v/>
      </c>
      <c r="AH25" s="1760" t="str">
        <f>IF(ISNUMBER(J25),'Cover Page'!$D$35/1000000*J25/VLOOKUP($Y25,'FX rate q'!$B$7:$C$43,2,FALSE),"")</f>
        <v/>
      </c>
      <c r="AI25" s="1760" t="str">
        <f>IF(ISNUMBER(K25),'Cover Page'!$D$35/1000000*K25/VLOOKUP($Y25,'FX rate q'!$B$7:$C$43,2,FALSE),"")</f>
        <v/>
      </c>
      <c r="AJ25" s="1760" t="str">
        <f>IF(ISNUMBER(L25),'Cover Page'!$D$35/1000000*L25/VLOOKUP($Y25,'FX rate q'!$B$7:$C$43,2,FALSE),"")</f>
        <v/>
      </c>
      <c r="AK25" s="1760" t="str">
        <f>IF(ISNUMBER(M25),'Cover Page'!$D$35/1000000*M25/VLOOKUP($Y25,'FX rate q'!$B$7:$C$43,2,FALSE),"")</f>
        <v/>
      </c>
      <c r="AL25" s="1760" t="str">
        <f>IF(ISNUMBER(N25),'Cover Page'!$D$35/1000000*N25/VLOOKUP($Y25,'FX rate q'!$B$7:$C$43,2,FALSE),"")</f>
        <v/>
      </c>
      <c r="AM25" s="1760" t="str">
        <f>IF(ISNUMBER(O25),'Cover Page'!$D$35/1000000*O25/VLOOKUP($Y25,'FX rate q'!$B$7:$C$43,2,FALSE),"")</f>
        <v/>
      </c>
      <c r="AN25" s="1760" t="str">
        <f>IF(ISNUMBER(P25),'Cover Page'!$D$35/1000000*P25/VLOOKUP($Y25,'FX rate q'!$B$7:$C$43,2,FALSE),"")</f>
        <v/>
      </c>
      <c r="AO25" s="1760" t="str">
        <f>IF(ISNUMBER(Q25),'Cover Page'!$D$35/1000000*Q25/VLOOKUP($Y25,'FX rate q'!$B$7:$C$43,2,FALSE),"")</f>
        <v/>
      </c>
      <c r="AP25" s="1760" t="str">
        <f>IF(ISNUMBER(R25),'Cover Page'!$D$35/1000000*R25/VLOOKUP($Y25,'FX rate q'!$B$7:$C$43,2,FALSE),"")</f>
        <v/>
      </c>
      <c r="AQ25" s="1760" t="str">
        <f>IF(ISNUMBER(S25),'Cover Page'!$D$35/1000000*S25/VLOOKUP($Y25,'FX rate q'!$B$7:$C$43,2,FALSE),"")</f>
        <v/>
      </c>
      <c r="AR25" s="1760" t="str">
        <f>IF(ISNUMBER(T25),'Cover Page'!$D$35/1000000*T25/VLOOKUP($Y25,'FX rate q'!$B$7:$C$43,2,FALSE),"")</f>
        <v/>
      </c>
      <c r="AS25" s="1760" t="str">
        <f>IF(ISNUMBER(U25),'Cover Page'!$D$35/1000000*U25/VLOOKUP($Y25,'FX rate q'!$B$7:$C$43,2,FALSE),"")</f>
        <v/>
      </c>
      <c r="AV25" s="1907"/>
      <c r="AW25" s="1729" t="s">
        <v>1743</v>
      </c>
      <c r="AX25" s="1763" t="str">
        <f>IF(ISNUMBER(B25),'Cover Page'!$D$35/1000000*B25/'FX rate'!$C$24,"")</f>
        <v/>
      </c>
      <c r="AY25" s="1764" t="str">
        <f>IF(ISNUMBER(C25),'Cover Page'!$D$35/1000000*C25/'FX rate'!$C$24,"")</f>
        <v/>
      </c>
      <c r="AZ25" s="1765" t="str">
        <f>IF(ISNUMBER(D25),'Cover Page'!$D$35/1000000*D25/'FX rate'!$C$24,"")</f>
        <v/>
      </c>
      <c r="BA25" s="1765" t="str">
        <f>IF(ISNUMBER(E25),'Cover Page'!$D$35/1000000*E25/'FX rate'!$C$24,"")</f>
        <v/>
      </c>
      <c r="BB25" s="1766" t="str">
        <f>IF(ISNUMBER(F25),'Cover Page'!$D$35/1000000*F25/'FX rate'!$C$24,"")</f>
        <v/>
      </c>
      <c r="BC25" s="1763" t="str">
        <f>IF(ISNUMBER(G25),'Cover Page'!$D$35/1000000*G25/'FX rate'!$C$24,"")</f>
        <v/>
      </c>
      <c r="BD25" s="1764" t="str">
        <f>IF(ISNUMBER(H25),'Cover Page'!$D$35/1000000*H25/'FX rate'!$C$24,"")</f>
        <v/>
      </c>
      <c r="BE25" s="1765" t="str">
        <f>IF(ISNUMBER(I25),'Cover Page'!$D$35/1000000*I25/'FX rate'!$C$24,"")</f>
        <v/>
      </c>
      <c r="BF25" s="1765" t="str">
        <f>IF(ISNUMBER(J25),'Cover Page'!$D$35/1000000*J25/'FX rate'!$C$24,"")</f>
        <v/>
      </c>
      <c r="BG25" s="1766" t="str">
        <f>IF(ISNUMBER(K25),'Cover Page'!$D$35/1000000*K25/'FX rate'!$C$24,"")</f>
        <v/>
      </c>
      <c r="BH25" s="1764" t="str">
        <f>IF(ISNUMBER(L25),'Cover Page'!$D$35/1000000*L25/'FX rate'!$C$24,"")</f>
        <v/>
      </c>
      <c r="BI25" s="1764" t="str">
        <f>IF(ISNUMBER(M25),'Cover Page'!$D$35/1000000*M25/'FX rate'!$C$24,"")</f>
        <v/>
      </c>
      <c r="BJ25" s="1765" t="str">
        <f>IF(ISNUMBER(N25),'Cover Page'!$D$35/1000000*N25/'FX rate'!$C$24,"")</f>
        <v/>
      </c>
      <c r="BK25" s="1765" t="str">
        <f>IF(ISNUMBER(O25),'Cover Page'!$D$35/1000000*O25/'FX rate'!$C$24,"")</f>
        <v/>
      </c>
      <c r="BL25" s="1766" t="str">
        <f>IF(ISNUMBER(P25),'Cover Page'!$D$35/1000000*P25/'FX rate'!$C$24,"")</f>
        <v/>
      </c>
      <c r="BM25" s="1763" t="str">
        <f>IF(ISNUMBER(Q25),'Cover Page'!$D$35/1000000*Q25/'FX rate'!$C$24,"")</f>
        <v/>
      </c>
      <c r="BN25" s="1764" t="str">
        <f>IF(ISNUMBER(R25),'Cover Page'!$D$35/1000000*R25/'FX rate'!$C$24,"")</f>
        <v/>
      </c>
      <c r="BO25" s="1765" t="str">
        <f>IF(ISNUMBER(S25),'Cover Page'!$D$35/1000000*S25/'FX rate'!$C$24,"")</f>
        <v/>
      </c>
      <c r="BP25" s="1765" t="str">
        <f>IF(ISNUMBER(T25),'Cover Page'!$D$35/1000000*T25/'FX rate'!$C$24,"")</f>
        <v/>
      </c>
      <c r="BQ25" s="1766" t="str">
        <f>IF(ISNUMBER(U25),'Cover Page'!$D$35/1000000*U25/'FX rate'!$C$24,"")</f>
        <v/>
      </c>
    </row>
    <row r="26" spans="1:69" x14ac:dyDescent="0.3">
      <c r="A26" s="1729" t="s">
        <v>1744</v>
      </c>
      <c r="B26" s="1751"/>
      <c r="C26" s="1753" t="str">
        <f t="shared" si="0"/>
        <v/>
      </c>
      <c r="D26" s="1761"/>
      <c r="E26" s="1761"/>
      <c r="F26" s="1755" t="str">
        <f t="shared" si="1"/>
        <v/>
      </c>
      <c r="G26" s="1751"/>
      <c r="H26" s="1753" t="str">
        <f t="shared" si="2"/>
        <v/>
      </c>
      <c r="I26" s="1761"/>
      <c r="J26" s="1761"/>
      <c r="K26" s="1755" t="str">
        <f t="shared" si="3"/>
        <v/>
      </c>
      <c r="L26" s="1751"/>
      <c r="M26" s="1753" t="str">
        <f t="shared" si="4"/>
        <v/>
      </c>
      <c r="N26" s="1761"/>
      <c r="O26" s="1761"/>
      <c r="P26" s="1755" t="str">
        <f t="shared" si="5"/>
        <v/>
      </c>
      <c r="Q26" s="1751"/>
      <c r="R26" s="1753" t="str">
        <f t="shared" si="6"/>
        <v/>
      </c>
      <c r="S26" s="1761"/>
      <c r="T26" s="1761"/>
      <c r="U26" s="1755" t="str">
        <f t="shared" si="7"/>
        <v/>
      </c>
      <c r="V26" s="1769"/>
      <c r="X26" s="1920"/>
      <c r="Y26" s="1729" t="s">
        <v>1744</v>
      </c>
      <c r="Z26" s="1760" t="str">
        <f>IF(ISNUMBER(B26),'Cover Page'!$D$35/1000000*B26/VLOOKUP($Y26,'FX rate q'!$B$7:$C$43,2,FALSE),"")</f>
        <v/>
      </c>
      <c r="AA26" s="1760" t="str">
        <f>IF(ISNUMBER(C26),'Cover Page'!$D$35/1000000*C26/VLOOKUP($Y26,'FX rate q'!$B$7:$C$43,2,FALSE),"")</f>
        <v/>
      </c>
      <c r="AB26" s="1760" t="str">
        <f>IF(ISNUMBER(D26),'Cover Page'!$D$35/1000000*D26/VLOOKUP($Y26,'FX rate q'!$B$7:$C$43,2,FALSE),"")</f>
        <v/>
      </c>
      <c r="AC26" s="1760" t="str">
        <f>IF(ISNUMBER(E26),'Cover Page'!$D$35/1000000*E26/VLOOKUP($Y26,'FX rate q'!$B$7:$C$43,2,FALSE),"")</f>
        <v/>
      </c>
      <c r="AD26" s="1760" t="str">
        <f>IF(ISNUMBER(F26),'Cover Page'!$D$35/1000000*F26/VLOOKUP($Y26,'FX rate q'!$B$7:$C$43,2,FALSE),"")</f>
        <v/>
      </c>
      <c r="AE26" s="1760" t="str">
        <f>IF(ISNUMBER(G26),'Cover Page'!$D$35/1000000*G26/VLOOKUP($Y26,'FX rate q'!$B$7:$C$43,2,FALSE),"")</f>
        <v/>
      </c>
      <c r="AF26" s="1760" t="str">
        <f>IF(ISNUMBER(H26),'Cover Page'!$D$35/1000000*H26/VLOOKUP($Y26,'FX rate q'!$B$7:$C$43,2,FALSE),"")</f>
        <v/>
      </c>
      <c r="AG26" s="1760" t="str">
        <f>IF(ISNUMBER(I26),'Cover Page'!$D$35/1000000*I26/VLOOKUP($Y26,'FX rate q'!$B$7:$C$43,2,FALSE),"")</f>
        <v/>
      </c>
      <c r="AH26" s="1760" t="str">
        <f>IF(ISNUMBER(J26),'Cover Page'!$D$35/1000000*J26/VLOOKUP($Y26,'FX rate q'!$B$7:$C$43,2,FALSE),"")</f>
        <v/>
      </c>
      <c r="AI26" s="1760" t="str">
        <f>IF(ISNUMBER(K26),'Cover Page'!$D$35/1000000*K26/VLOOKUP($Y26,'FX rate q'!$B$7:$C$43,2,FALSE),"")</f>
        <v/>
      </c>
      <c r="AJ26" s="1760" t="str">
        <f>IF(ISNUMBER(L26),'Cover Page'!$D$35/1000000*L26/VLOOKUP($Y26,'FX rate q'!$B$7:$C$43,2,FALSE),"")</f>
        <v/>
      </c>
      <c r="AK26" s="1760" t="str">
        <f>IF(ISNUMBER(M26),'Cover Page'!$D$35/1000000*M26/VLOOKUP($Y26,'FX rate q'!$B$7:$C$43,2,FALSE),"")</f>
        <v/>
      </c>
      <c r="AL26" s="1760" t="str">
        <f>IF(ISNUMBER(N26),'Cover Page'!$D$35/1000000*N26/VLOOKUP($Y26,'FX rate q'!$B$7:$C$43,2,FALSE),"")</f>
        <v/>
      </c>
      <c r="AM26" s="1760" t="str">
        <f>IF(ISNUMBER(O26),'Cover Page'!$D$35/1000000*O26/VLOOKUP($Y26,'FX rate q'!$B$7:$C$43,2,FALSE),"")</f>
        <v/>
      </c>
      <c r="AN26" s="1760" t="str">
        <f>IF(ISNUMBER(P26),'Cover Page'!$D$35/1000000*P26/VLOOKUP($Y26,'FX rate q'!$B$7:$C$43,2,FALSE),"")</f>
        <v/>
      </c>
      <c r="AO26" s="1760" t="str">
        <f>IF(ISNUMBER(Q26),'Cover Page'!$D$35/1000000*Q26/VLOOKUP($Y26,'FX rate q'!$B$7:$C$43,2,FALSE),"")</f>
        <v/>
      </c>
      <c r="AP26" s="1760" t="str">
        <f>IF(ISNUMBER(R26),'Cover Page'!$D$35/1000000*R26/VLOOKUP($Y26,'FX rate q'!$B$7:$C$43,2,FALSE),"")</f>
        <v/>
      </c>
      <c r="AQ26" s="1760" t="str">
        <f>IF(ISNUMBER(S26),'Cover Page'!$D$35/1000000*S26/VLOOKUP($Y26,'FX rate q'!$B$7:$C$43,2,FALSE),"")</f>
        <v/>
      </c>
      <c r="AR26" s="1760" t="str">
        <f>IF(ISNUMBER(T26),'Cover Page'!$D$35/1000000*T26/VLOOKUP($Y26,'FX rate q'!$B$7:$C$43,2,FALSE),"")</f>
        <v/>
      </c>
      <c r="AS26" s="1760" t="str">
        <f>IF(ISNUMBER(U26),'Cover Page'!$D$35/1000000*U26/VLOOKUP($Y26,'FX rate q'!$B$7:$C$43,2,FALSE),"")</f>
        <v/>
      </c>
      <c r="AV26" s="1907"/>
      <c r="AW26" s="1729" t="s">
        <v>1744</v>
      </c>
      <c r="AX26" s="1763" t="str">
        <f>IF(ISNUMBER(B26),'Cover Page'!$D$35/1000000*B26/'FX rate'!$C$24,"")</f>
        <v/>
      </c>
      <c r="AY26" s="1764" t="str">
        <f>IF(ISNUMBER(C26),'Cover Page'!$D$35/1000000*C26/'FX rate'!$C$24,"")</f>
        <v/>
      </c>
      <c r="AZ26" s="1765" t="str">
        <f>IF(ISNUMBER(D26),'Cover Page'!$D$35/1000000*D26/'FX rate'!$C$24,"")</f>
        <v/>
      </c>
      <c r="BA26" s="1765" t="str">
        <f>IF(ISNUMBER(E26),'Cover Page'!$D$35/1000000*E26/'FX rate'!$C$24,"")</f>
        <v/>
      </c>
      <c r="BB26" s="1766" t="str">
        <f>IF(ISNUMBER(F26),'Cover Page'!$D$35/1000000*F26/'FX rate'!$C$24,"")</f>
        <v/>
      </c>
      <c r="BC26" s="1763" t="str">
        <f>IF(ISNUMBER(G26),'Cover Page'!$D$35/1000000*G26/'FX rate'!$C$24,"")</f>
        <v/>
      </c>
      <c r="BD26" s="1764" t="str">
        <f>IF(ISNUMBER(H26),'Cover Page'!$D$35/1000000*H26/'FX rate'!$C$24,"")</f>
        <v/>
      </c>
      <c r="BE26" s="1765" t="str">
        <f>IF(ISNUMBER(I26),'Cover Page'!$D$35/1000000*I26/'FX rate'!$C$24,"")</f>
        <v/>
      </c>
      <c r="BF26" s="1765" t="str">
        <f>IF(ISNUMBER(J26),'Cover Page'!$D$35/1000000*J26/'FX rate'!$C$24,"")</f>
        <v/>
      </c>
      <c r="BG26" s="1766" t="str">
        <f>IF(ISNUMBER(K26),'Cover Page'!$D$35/1000000*K26/'FX rate'!$C$24,"")</f>
        <v/>
      </c>
      <c r="BH26" s="1764" t="str">
        <f>IF(ISNUMBER(L26),'Cover Page'!$D$35/1000000*L26/'FX rate'!$C$24,"")</f>
        <v/>
      </c>
      <c r="BI26" s="1764" t="str">
        <f>IF(ISNUMBER(M26),'Cover Page'!$D$35/1000000*M26/'FX rate'!$C$24,"")</f>
        <v/>
      </c>
      <c r="BJ26" s="1765" t="str">
        <f>IF(ISNUMBER(N26),'Cover Page'!$D$35/1000000*N26/'FX rate'!$C$24,"")</f>
        <v/>
      </c>
      <c r="BK26" s="1765" t="str">
        <f>IF(ISNUMBER(O26),'Cover Page'!$D$35/1000000*O26/'FX rate'!$C$24,"")</f>
        <v/>
      </c>
      <c r="BL26" s="1766" t="str">
        <f>IF(ISNUMBER(P26),'Cover Page'!$D$35/1000000*P26/'FX rate'!$C$24,"")</f>
        <v/>
      </c>
      <c r="BM26" s="1763" t="str">
        <f>IF(ISNUMBER(Q26),'Cover Page'!$D$35/1000000*Q26/'FX rate'!$C$24,"")</f>
        <v/>
      </c>
      <c r="BN26" s="1764" t="str">
        <f>IF(ISNUMBER(R26),'Cover Page'!$D$35/1000000*R26/'FX rate'!$C$24,"")</f>
        <v/>
      </c>
      <c r="BO26" s="1765" t="str">
        <f>IF(ISNUMBER(S26),'Cover Page'!$D$35/1000000*S26/'FX rate'!$C$24,"")</f>
        <v/>
      </c>
      <c r="BP26" s="1765" t="str">
        <f>IF(ISNUMBER(T26),'Cover Page'!$D$35/1000000*T26/'FX rate'!$C$24,"")</f>
        <v/>
      </c>
      <c r="BQ26" s="1766" t="str">
        <f>IF(ISNUMBER(U26),'Cover Page'!$D$35/1000000*U26/'FX rate'!$C$24,"")</f>
        <v/>
      </c>
    </row>
    <row r="27" spans="1:69" x14ac:dyDescent="0.3">
      <c r="A27" s="1729" t="s">
        <v>1745</v>
      </c>
      <c r="B27" s="1751"/>
      <c r="C27" s="1753" t="str">
        <f t="shared" si="0"/>
        <v/>
      </c>
      <c r="D27" s="1761"/>
      <c r="E27" s="1761"/>
      <c r="F27" s="1755" t="str">
        <f t="shared" si="1"/>
        <v/>
      </c>
      <c r="G27" s="1751"/>
      <c r="H27" s="1753" t="str">
        <f t="shared" si="2"/>
        <v/>
      </c>
      <c r="I27" s="1761"/>
      <c r="J27" s="1761"/>
      <c r="K27" s="1755" t="str">
        <f t="shared" si="3"/>
        <v/>
      </c>
      <c r="L27" s="1751"/>
      <c r="M27" s="1753" t="str">
        <f t="shared" si="4"/>
        <v/>
      </c>
      <c r="N27" s="1761"/>
      <c r="O27" s="1761"/>
      <c r="P27" s="1755" t="str">
        <f t="shared" si="5"/>
        <v/>
      </c>
      <c r="Q27" s="1751"/>
      <c r="R27" s="1753" t="str">
        <f t="shared" si="6"/>
        <v/>
      </c>
      <c r="S27" s="1761"/>
      <c r="T27" s="1761"/>
      <c r="U27" s="1755" t="str">
        <f t="shared" si="7"/>
        <v/>
      </c>
      <c r="V27" s="1769"/>
      <c r="X27" s="1920"/>
      <c r="Y27" s="1729" t="s">
        <v>1745</v>
      </c>
      <c r="Z27" s="1760" t="str">
        <f>IF(ISNUMBER(B27),'Cover Page'!$D$35/1000000*B27/VLOOKUP($Y27,'FX rate q'!$B$7:$C$43,2,FALSE),"")</f>
        <v/>
      </c>
      <c r="AA27" s="1760" t="str">
        <f>IF(ISNUMBER(C27),'Cover Page'!$D$35/1000000*C27/VLOOKUP($Y27,'FX rate q'!$B$7:$C$43,2,FALSE),"")</f>
        <v/>
      </c>
      <c r="AB27" s="1760" t="str">
        <f>IF(ISNUMBER(D27),'Cover Page'!$D$35/1000000*D27/VLOOKUP($Y27,'FX rate q'!$B$7:$C$43,2,FALSE),"")</f>
        <v/>
      </c>
      <c r="AC27" s="1760" t="str">
        <f>IF(ISNUMBER(E27),'Cover Page'!$D$35/1000000*E27/VLOOKUP($Y27,'FX rate q'!$B$7:$C$43,2,FALSE),"")</f>
        <v/>
      </c>
      <c r="AD27" s="1760" t="str">
        <f>IF(ISNUMBER(F27),'Cover Page'!$D$35/1000000*F27/VLOOKUP($Y27,'FX rate q'!$B$7:$C$43,2,FALSE),"")</f>
        <v/>
      </c>
      <c r="AE27" s="1760" t="str">
        <f>IF(ISNUMBER(G27),'Cover Page'!$D$35/1000000*G27/VLOOKUP($Y27,'FX rate q'!$B$7:$C$43,2,FALSE),"")</f>
        <v/>
      </c>
      <c r="AF27" s="1760" t="str">
        <f>IF(ISNUMBER(H27),'Cover Page'!$D$35/1000000*H27/VLOOKUP($Y27,'FX rate q'!$B$7:$C$43,2,FALSE),"")</f>
        <v/>
      </c>
      <c r="AG27" s="1760" t="str">
        <f>IF(ISNUMBER(I27),'Cover Page'!$D$35/1000000*I27/VLOOKUP($Y27,'FX rate q'!$B$7:$C$43,2,FALSE),"")</f>
        <v/>
      </c>
      <c r="AH27" s="1760" t="str">
        <f>IF(ISNUMBER(J27),'Cover Page'!$D$35/1000000*J27/VLOOKUP($Y27,'FX rate q'!$B$7:$C$43,2,FALSE),"")</f>
        <v/>
      </c>
      <c r="AI27" s="1760" t="str">
        <f>IF(ISNUMBER(K27),'Cover Page'!$D$35/1000000*K27/VLOOKUP($Y27,'FX rate q'!$B$7:$C$43,2,FALSE),"")</f>
        <v/>
      </c>
      <c r="AJ27" s="1760" t="str">
        <f>IF(ISNUMBER(L27),'Cover Page'!$D$35/1000000*L27/VLOOKUP($Y27,'FX rate q'!$B$7:$C$43,2,FALSE),"")</f>
        <v/>
      </c>
      <c r="AK27" s="1760" t="str">
        <f>IF(ISNUMBER(M27),'Cover Page'!$D$35/1000000*M27/VLOOKUP($Y27,'FX rate q'!$B$7:$C$43,2,FALSE),"")</f>
        <v/>
      </c>
      <c r="AL27" s="1760" t="str">
        <f>IF(ISNUMBER(N27),'Cover Page'!$D$35/1000000*N27/VLOOKUP($Y27,'FX rate q'!$B$7:$C$43,2,FALSE),"")</f>
        <v/>
      </c>
      <c r="AM27" s="1760" t="str">
        <f>IF(ISNUMBER(O27),'Cover Page'!$D$35/1000000*O27/VLOOKUP($Y27,'FX rate q'!$B$7:$C$43,2,FALSE),"")</f>
        <v/>
      </c>
      <c r="AN27" s="1760" t="str">
        <f>IF(ISNUMBER(P27),'Cover Page'!$D$35/1000000*P27/VLOOKUP($Y27,'FX rate q'!$B$7:$C$43,2,FALSE),"")</f>
        <v/>
      </c>
      <c r="AO27" s="1760" t="str">
        <f>IF(ISNUMBER(Q27),'Cover Page'!$D$35/1000000*Q27/VLOOKUP($Y27,'FX rate q'!$B$7:$C$43,2,FALSE),"")</f>
        <v/>
      </c>
      <c r="AP27" s="1760" t="str">
        <f>IF(ISNUMBER(R27),'Cover Page'!$D$35/1000000*R27/VLOOKUP($Y27,'FX rate q'!$B$7:$C$43,2,FALSE),"")</f>
        <v/>
      </c>
      <c r="AQ27" s="1760" t="str">
        <f>IF(ISNUMBER(S27),'Cover Page'!$D$35/1000000*S27/VLOOKUP($Y27,'FX rate q'!$B$7:$C$43,2,FALSE),"")</f>
        <v/>
      </c>
      <c r="AR27" s="1760" t="str">
        <f>IF(ISNUMBER(T27),'Cover Page'!$D$35/1000000*T27/VLOOKUP($Y27,'FX rate q'!$B$7:$C$43,2,FALSE),"")</f>
        <v/>
      </c>
      <c r="AS27" s="1760" t="str">
        <f>IF(ISNUMBER(U27),'Cover Page'!$D$35/1000000*U27/VLOOKUP($Y27,'FX rate q'!$B$7:$C$43,2,FALSE),"")</f>
        <v/>
      </c>
      <c r="AV27" s="1907"/>
      <c r="AW27" s="1729" t="s">
        <v>1745</v>
      </c>
      <c r="AX27" s="1763" t="str">
        <f>IF(ISNUMBER(B27),'Cover Page'!$D$35/1000000*B27/'FX rate'!$C$24,"")</f>
        <v/>
      </c>
      <c r="AY27" s="1764" t="str">
        <f>IF(ISNUMBER(C27),'Cover Page'!$D$35/1000000*C27/'FX rate'!$C$24,"")</f>
        <v/>
      </c>
      <c r="AZ27" s="1765" t="str">
        <f>IF(ISNUMBER(D27),'Cover Page'!$D$35/1000000*D27/'FX rate'!$C$24,"")</f>
        <v/>
      </c>
      <c r="BA27" s="1765" t="str">
        <f>IF(ISNUMBER(E27),'Cover Page'!$D$35/1000000*E27/'FX rate'!$C$24,"")</f>
        <v/>
      </c>
      <c r="BB27" s="1766" t="str">
        <f>IF(ISNUMBER(F27),'Cover Page'!$D$35/1000000*F27/'FX rate'!$C$24,"")</f>
        <v/>
      </c>
      <c r="BC27" s="1763" t="str">
        <f>IF(ISNUMBER(G27),'Cover Page'!$D$35/1000000*G27/'FX rate'!$C$24,"")</f>
        <v/>
      </c>
      <c r="BD27" s="1764" t="str">
        <f>IF(ISNUMBER(H27),'Cover Page'!$D$35/1000000*H27/'FX rate'!$C$24,"")</f>
        <v/>
      </c>
      <c r="BE27" s="1765" t="str">
        <f>IF(ISNUMBER(I27),'Cover Page'!$D$35/1000000*I27/'FX rate'!$C$24,"")</f>
        <v/>
      </c>
      <c r="BF27" s="1765" t="str">
        <f>IF(ISNUMBER(J27),'Cover Page'!$D$35/1000000*J27/'FX rate'!$C$24,"")</f>
        <v/>
      </c>
      <c r="BG27" s="1766" t="str">
        <f>IF(ISNUMBER(K27),'Cover Page'!$D$35/1000000*K27/'FX rate'!$C$24,"")</f>
        <v/>
      </c>
      <c r="BH27" s="1764" t="str">
        <f>IF(ISNUMBER(L27),'Cover Page'!$D$35/1000000*L27/'FX rate'!$C$24,"")</f>
        <v/>
      </c>
      <c r="BI27" s="1764" t="str">
        <f>IF(ISNUMBER(M27),'Cover Page'!$D$35/1000000*M27/'FX rate'!$C$24,"")</f>
        <v/>
      </c>
      <c r="BJ27" s="1765" t="str">
        <f>IF(ISNUMBER(N27),'Cover Page'!$D$35/1000000*N27/'FX rate'!$C$24,"")</f>
        <v/>
      </c>
      <c r="BK27" s="1765" t="str">
        <f>IF(ISNUMBER(O27),'Cover Page'!$D$35/1000000*O27/'FX rate'!$C$24,"")</f>
        <v/>
      </c>
      <c r="BL27" s="1766" t="str">
        <f>IF(ISNUMBER(P27),'Cover Page'!$D$35/1000000*P27/'FX rate'!$C$24,"")</f>
        <v/>
      </c>
      <c r="BM27" s="1763" t="str">
        <f>IF(ISNUMBER(Q27),'Cover Page'!$D$35/1000000*Q27/'FX rate'!$C$24,"")</f>
        <v/>
      </c>
      <c r="BN27" s="1764" t="str">
        <f>IF(ISNUMBER(R27),'Cover Page'!$D$35/1000000*R27/'FX rate'!$C$24,"")</f>
        <v/>
      </c>
      <c r="BO27" s="1765" t="str">
        <f>IF(ISNUMBER(S27),'Cover Page'!$D$35/1000000*S27/'FX rate'!$C$24,"")</f>
        <v/>
      </c>
      <c r="BP27" s="1765" t="str">
        <f>IF(ISNUMBER(T27),'Cover Page'!$D$35/1000000*T27/'FX rate'!$C$24,"")</f>
        <v/>
      </c>
      <c r="BQ27" s="1766" t="str">
        <f>IF(ISNUMBER(U27),'Cover Page'!$D$35/1000000*U27/'FX rate'!$C$24,"")</f>
        <v/>
      </c>
    </row>
    <row r="28" spans="1:69" x14ac:dyDescent="0.3">
      <c r="A28" s="1729" t="s">
        <v>1746</v>
      </c>
      <c r="B28" s="1751"/>
      <c r="C28" s="1753" t="str">
        <f t="shared" si="0"/>
        <v/>
      </c>
      <c r="D28" s="1761"/>
      <c r="E28" s="1761"/>
      <c r="F28" s="1755" t="str">
        <f t="shared" si="1"/>
        <v/>
      </c>
      <c r="G28" s="1751"/>
      <c r="H28" s="1753" t="str">
        <f t="shared" si="2"/>
        <v/>
      </c>
      <c r="I28" s="1761"/>
      <c r="J28" s="1761"/>
      <c r="K28" s="1755" t="str">
        <f t="shared" si="3"/>
        <v/>
      </c>
      <c r="L28" s="1751"/>
      <c r="M28" s="1753" t="str">
        <f t="shared" si="4"/>
        <v/>
      </c>
      <c r="N28" s="1761"/>
      <c r="O28" s="1761"/>
      <c r="P28" s="1755" t="str">
        <f t="shared" si="5"/>
        <v/>
      </c>
      <c r="Q28" s="1751"/>
      <c r="R28" s="1753" t="str">
        <f t="shared" si="6"/>
        <v/>
      </c>
      <c r="S28" s="1761"/>
      <c r="T28" s="1761"/>
      <c r="U28" s="1755" t="str">
        <f t="shared" si="7"/>
        <v/>
      </c>
      <c r="V28" s="1769"/>
      <c r="X28" s="1920"/>
      <c r="Y28" s="1729" t="s">
        <v>1746</v>
      </c>
      <c r="Z28" s="1760" t="str">
        <f>IF(ISNUMBER(B28),'Cover Page'!$D$35/1000000*B28/VLOOKUP($Y28,'FX rate q'!$B$7:$C$43,2,FALSE),"")</f>
        <v/>
      </c>
      <c r="AA28" s="1760" t="str">
        <f>IF(ISNUMBER(C28),'Cover Page'!$D$35/1000000*C28/VLOOKUP($Y28,'FX rate q'!$B$7:$C$43,2,FALSE),"")</f>
        <v/>
      </c>
      <c r="AB28" s="1760" t="str">
        <f>IF(ISNUMBER(D28),'Cover Page'!$D$35/1000000*D28/VLOOKUP($Y28,'FX rate q'!$B$7:$C$43,2,FALSE),"")</f>
        <v/>
      </c>
      <c r="AC28" s="1760" t="str">
        <f>IF(ISNUMBER(E28),'Cover Page'!$D$35/1000000*E28/VLOOKUP($Y28,'FX rate q'!$B$7:$C$43,2,FALSE),"")</f>
        <v/>
      </c>
      <c r="AD28" s="1760" t="str">
        <f>IF(ISNUMBER(F28),'Cover Page'!$D$35/1000000*F28/VLOOKUP($Y28,'FX rate q'!$B$7:$C$43,2,FALSE),"")</f>
        <v/>
      </c>
      <c r="AE28" s="1760" t="str">
        <f>IF(ISNUMBER(G28),'Cover Page'!$D$35/1000000*G28/VLOOKUP($Y28,'FX rate q'!$B$7:$C$43,2,FALSE),"")</f>
        <v/>
      </c>
      <c r="AF28" s="1760" t="str">
        <f>IF(ISNUMBER(H28),'Cover Page'!$D$35/1000000*H28/VLOOKUP($Y28,'FX rate q'!$B$7:$C$43,2,FALSE),"")</f>
        <v/>
      </c>
      <c r="AG28" s="1760" t="str">
        <f>IF(ISNUMBER(I28),'Cover Page'!$D$35/1000000*I28/VLOOKUP($Y28,'FX rate q'!$B$7:$C$43,2,FALSE),"")</f>
        <v/>
      </c>
      <c r="AH28" s="1760" t="str">
        <f>IF(ISNUMBER(J28),'Cover Page'!$D$35/1000000*J28/VLOOKUP($Y28,'FX rate q'!$B$7:$C$43,2,FALSE),"")</f>
        <v/>
      </c>
      <c r="AI28" s="1760" t="str">
        <f>IF(ISNUMBER(K28),'Cover Page'!$D$35/1000000*K28/VLOOKUP($Y28,'FX rate q'!$B$7:$C$43,2,FALSE),"")</f>
        <v/>
      </c>
      <c r="AJ28" s="1760" t="str">
        <f>IF(ISNUMBER(L28),'Cover Page'!$D$35/1000000*L28/VLOOKUP($Y28,'FX rate q'!$B$7:$C$43,2,FALSE),"")</f>
        <v/>
      </c>
      <c r="AK28" s="1760" t="str">
        <f>IF(ISNUMBER(M28),'Cover Page'!$D$35/1000000*M28/VLOOKUP($Y28,'FX rate q'!$B$7:$C$43,2,FALSE),"")</f>
        <v/>
      </c>
      <c r="AL28" s="1760" t="str">
        <f>IF(ISNUMBER(N28),'Cover Page'!$D$35/1000000*N28/VLOOKUP($Y28,'FX rate q'!$B$7:$C$43,2,FALSE),"")</f>
        <v/>
      </c>
      <c r="AM28" s="1760" t="str">
        <f>IF(ISNUMBER(O28),'Cover Page'!$D$35/1000000*O28/VLOOKUP($Y28,'FX rate q'!$B$7:$C$43,2,FALSE),"")</f>
        <v/>
      </c>
      <c r="AN28" s="1760" t="str">
        <f>IF(ISNUMBER(P28),'Cover Page'!$D$35/1000000*P28/VLOOKUP($Y28,'FX rate q'!$B$7:$C$43,2,FALSE),"")</f>
        <v/>
      </c>
      <c r="AO28" s="1760" t="str">
        <f>IF(ISNUMBER(Q28),'Cover Page'!$D$35/1000000*Q28/VLOOKUP($Y28,'FX rate q'!$B$7:$C$43,2,FALSE),"")</f>
        <v/>
      </c>
      <c r="AP28" s="1760" t="str">
        <f>IF(ISNUMBER(R28),'Cover Page'!$D$35/1000000*R28/VLOOKUP($Y28,'FX rate q'!$B$7:$C$43,2,FALSE),"")</f>
        <v/>
      </c>
      <c r="AQ28" s="1760" t="str">
        <f>IF(ISNUMBER(S28),'Cover Page'!$D$35/1000000*S28/VLOOKUP($Y28,'FX rate q'!$B$7:$C$43,2,FALSE),"")</f>
        <v/>
      </c>
      <c r="AR28" s="1760" t="str">
        <f>IF(ISNUMBER(T28),'Cover Page'!$D$35/1000000*T28/VLOOKUP($Y28,'FX rate q'!$B$7:$C$43,2,FALSE),"")</f>
        <v/>
      </c>
      <c r="AS28" s="1760" t="str">
        <f>IF(ISNUMBER(U28),'Cover Page'!$D$35/1000000*U28/VLOOKUP($Y28,'FX rate q'!$B$7:$C$43,2,FALSE),"")</f>
        <v/>
      </c>
      <c r="AV28" s="1907"/>
      <c r="AW28" s="1729" t="s">
        <v>1746</v>
      </c>
      <c r="AX28" s="1763" t="str">
        <f>IF(ISNUMBER(B28),'Cover Page'!$D$35/1000000*B28/'FX rate'!$C$24,"")</f>
        <v/>
      </c>
      <c r="AY28" s="1764" t="str">
        <f>IF(ISNUMBER(C28),'Cover Page'!$D$35/1000000*C28/'FX rate'!$C$24,"")</f>
        <v/>
      </c>
      <c r="AZ28" s="1765" t="str">
        <f>IF(ISNUMBER(D28),'Cover Page'!$D$35/1000000*D28/'FX rate'!$C$24,"")</f>
        <v/>
      </c>
      <c r="BA28" s="1765" t="str">
        <f>IF(ISNUMBER(E28),'Cover Page'!$D$35/1000000*E28/'FX rate'!$C$24,"")</f>
        <v/>
      </c>
      <c r="BB28" s="1766" t="str">
        <f>IF(ISNUMBER(F28),'Cover Page'!$D$35/1000000*F28/'FX rate'!$C$24,"")</f>
        <v/>
      </c>
      <c r="BC28" s="1763" t="str">
        <f>IF(ISNUMBER(G28),'Cover Page'!$D$35/1000000*G28/'FX rate'!$C$24,"")</f>
        <v/>
      </c>
      <c r="BD28" s="1764" t="str">
        <f>IF(ISNUMBER(H28),'Cover Page'!$D$35/1000000*H28/'FX rate'!$C$24,"")</f>
        <v/>
      </c>
      <c r="BE28" s="1765" t="str">
        <f>IF(ISNUMBER(I28),'Cover Page'!$D$35/1000000*I28/'FX rate'!$C$24,"")</f>
        <v/>
      </c>
      <c r="BF28" s="1765" t="str">
        <f>IF(ISNUMBER(J28),'Cover Page'!$D$35/1000000*J28/'FX rate'!$C$24,"")</f>
        <v/>
      </c>
      <c r="BG28" s="1766" t="str">
        <f>IF(ISNUMBER(K28),'Cover Page'!$D$35/1000000*K28/'FX rate'!$C$24,"")</f>
        <v/>
      </c>
      <c r="BH28" s="1764" t="str">
        <f>IF(ISNUMBER(L28),'Cover Page'!$D$35/1000000*L28/'FX rate'!$C$24,"")</f>
        <v/>
      </c>
      <c r="BI28" s="1764" t="str">
        <f>IF(ISNUMBER(M28),'Cover Page'!$D$35/1000000*M28/'FX rate'!$C$24,"")</f>
        <v/>
      </c>
      <c r="BJ28" s="1765" t="str">
        <f>IF(ISNUMBER(N28),'Cover Page'!$D$35/1000000*N28/'FX rate'!$C$24,"")</f>
        <v/>
      </c>
      <c r="BK28" s="1765" t="str">
        <f>IF(ISNUMBER(O28),'Cover Page'!$D$35/1000000*O28/'FX rate'!$C$24,"")</f>
        <v/>
      </c>
      <c r="BL28" s="1766" t="str">
        <f>IF(ISNUMBER(P28),'Cover Page'!$D$35/1000000*P28/'FX rate'!$C$24,"")</f>
        <v/>
      </c>
      <c r="BM28" s="1763" t="str">
        <f>IF(ISNUMBER(Q28),'Cover Page'!$D$35/1000000*Q28/'FX rate'!$C$24,"")</f>
        <v/>
      </c>
      <c r="BN28" s="1764" t="str">
        <f>IF(ISNUMBER(R28),'Cover Page'!$D$35/1000000*R28/'FX rate'!$C$24,"")</f>
        <v/>
      </c>
      <c r="BO28" s="1765" t="str">
        <f>IF(ISNUMBER(S28),'Cover Page'!$D$35/1000000*S28/'FX rate'!$C$24,"")</f>
        <v/>
      </c>
      <c r="BP28" s="1765" t="str">
        <f>IF(ISNUMBER(T28),'Cover Page'!$D$35/1000000*T28/'FX rate'!$C$24,"")</f>
        <v/>
      </c>
      <c r="BQ28" s="1766" t="str">
        <f>IF(ISNUMBER(U28),'Cover Page'!$D$35/1000000*U28/'FX rate'!$C$24,"")</f>
        <v/>
      </c>
    </row>
    <row r="29" spans="1:69" x14ac:dyDescent="0.3">
      <c r="A29" s="1729" t="s">
        <v>1747</v>
      </c>
      <c r="B29" s="1751"/>
      <c r="C29" s="1753" t="str">
        <f t="shared" si="0"/>
        <v/>
      </c>
      <c r="D29" s="1761"/>
      <c r="E29" s="1761"/>
      <c r="F29" s="1755" t="str">
        <f t="shared" si="1"/>
        <v/>
      </c>
      <c r="G29" s="1751"/>
      <c r="H29" s="1753" t="str">
        <f t="shared" si="2"/>
        <v/>
      </c>
      <c r="I29" s="1761"/>
      <c r="J29" s="1761"/>
      <c r="K29" s="1755" t="str">
        <f t="shared" si="3"/>
        <v/>
      </c>
      <c r="L29" s="1751"/>
      <c r="M29" s="1753" t="str">
        <f t="shared" si="4"/>
        <v/>
      </c>
      <c r="N29" s="1761"/>
      <c r="O29" s="1761"/>
      <c r="P29" s="1755" t="str">
        <f t="shared" si="5"/>
        <v/>
      </c>
      <c r="Q29" s="1751"/>
      <c r="R29" s="1753" t="str">
        <f t="shared" si="6"/>
        <v/>
      </c>
      <c r="S29" s="1761"/>
      <c r="T29" s="1761"/>
      <c r="U29" s="1755" t="str">
        <f t="shared" si="7"/>
        <v/>
      </c>
      <c r="V29" s="1769"/>
      <c r="X29" s="1920"/>
      <c r="Y29" s="1729" t="s">
        <v>1747</v>
      </c>
      <c r="Z29" s="1760" t="str">
        <f>IF(ISNUMBER(B29),'Cover Page'!$D$35/1000000*B29/VLOOKUP($Y29,'FX rate q'!$B$7:$C$43,2,FALSE),"")</f>
        <v/>
      </c>
      <c r="AA29" s="1760" t="str">
        <f>IF(ISNUMBER(C29),'Cover Page'!$D$35/1000000*C29/VLOOKUP($Y29,'FX rate q'!$B$7:$C$43,2,FALSE),"")</f>
        <v/>
      </c>
      <c r="AB29" s="1760" t="str">
        <f>IF(ISNUMBER(D29),'Cover Page'!$D$35/1000000*D29/VLOOKUP($Y29,'FX rate q'!$B$7:$C$43,2,FALSE),"")</f>
        <v/>
      </c>
      <c r="AC29" s="1760" t="str">
        <f>IF(ISNUMBER(E29),'Cover Page'!$D$35/1000000*E29/VLOOKUP($Y29,'FX rate q'!$B$7:$C$43,2,FALSE),"")</f>
        <v/>
      </c>
      <c r="AD29" s="1760" t="str">
        <f>IF(ISNUMBER(F29),'Cover Page'!$D$35/1000000*F29/VLOOKUP($Y29,'FX rate q'!$B$7:$C$43,2,FALSE),"")</f>
        <v/>
      </c>
      <c r="AE29" s="1760" t="str">
        <f>IF(ISNUMBER(G29),'Cover Page'!$D$35/1000000*G29/VLOOKUP($Y29,'FX rate q'!$B$7:$C$43,2,FALSE),"")</f>
        <v/>
      </c>
      <c r="AF29" s="1760" t="str">
        <f>IF(ISNUMBER(H29),'Cover Page'!$D$35/1000000*H29/VLOOKUP($Y29,'FX rate q'!$B$7:$C$43,2,FALSE),"")</f>
        <v/>
      </c>
      <c r="AG29" s="1760" t="str">
        <f>IF(ISNUMBER(I29),'Cover Page'!$D$35/1000000*I29/VLOOKUP($Y29,'FX rate q'!$B$7:$C$43,2,FALSE),"")</f>
        <v/>
      </c>
      <c r="AH29" s="1760" t="str">
        <f>IF(ISNUMBER(J29),'Cover Page'!$D$35/1000000*J29/VLOOKUP($Y29,'FX rate q'!$B$7:$C$43,2,FALSE),"")</f>
        <v/>
      </c>
      <c r="AI29" s="1760" t="str">
        <f>IF(ISNUMBER(K29),'Cover Page'!$D$35/1000000*K29/VLOOKUP($Y29,'FX rate q'!$B$7:$C$43,2,FALSE),"")</f>
        <v/>
      </c>
      <c r="AJ29" s="1760" t="str">
        <f>IF(ISNUMBER(L29),'Cover Page'!$D$35/1000000*L29/VLOOKUP($Y29,'FX rate q'!$B$7:$C$43,2,FALSE),"")</f>
        <v/>
      </c>
      <c r="AK29" s="1760" t="str">
        <f>IF(ISNUMBER(M29),'Cover Page'!$D$35/1000000*M29/VLOOKUP($Y29,'FX rate q'!$B$7:$C$43,2,FALSE),"")</f>
        <v/>
      </c>
      <c r="AL29" s="1760" t="str">
        <f>IF(ISNUMBER(N29),'Cover Page'!$D$35/1000000*N29/VLOOKUP($Y29,'FX rate q'!$B$7:$C$43,2,FALSE),"")</f>
        <v/>
      </c>
      <c r="AM29" s="1760" t="str">
        <f>IF(ISNUMBER(O29),'Cover Page'!$D$35/1000000*O29/VLOOKUP($Y29,'FX rate q'!$B$7:$C$43,2,FALSE),"")</f>
        <v/>
      </c>
      <c r="AN29" s="1760" t="str">
        <f>IF(ISNUMBER(P29),'Cover Page'!$D$35/1000000*P29/VLOOKUP($Y29,'FX rate q'!$B$7:$C$43,2,FALSE),"")</f>
        <v/>
      </c>
      <c r="AO29" s="1760" t="str">
        <f>IF(ISNUMBER(Q29),'Cover Page'!$D$35/1000000*Q29/VLOOKUP($Y29,'FX rate q'!$B$7:$C$43,2,FALSE),"")</f>
        <v/>
      </c>
      <c r="AP29" s="1760" t="str">
        <f>IF(ISNUMBER(R29),'Cover Page'!$D$35/1000000*R29/VLOOKUP($Y29,'FX rate q'!$B$7:$C$43,2,FALSE),"")</f>
        <v/>
      </c>
      <c r="AQ29" s="1760" t="str">
        <f>IF(ISNUMBER(S29),'Cover Page'!$D$35/1000000*S29/VLOOKUP($Y29,'FX rate q'!$B$7:$C$43,2,FALSE),"")</f>
        <v/>
      </c>
      <c r="AR29" s="1760" t="str">
        <f>IF(ISNUMBER(T29),'Cover Page'!$D$35/1000000*T29/VLOOKUP($Y29,'FX rate q'!$B$7:$C$43,2,FALSE),"")</f>
        <v/>
      </c>
      <c r="AS29" s="1760" t="str">
        <f>IF(ISNUMBER(U29),'Cover Page'!$D$35/1000000*U29/VLOOKUP($Y29,'FX rate q'!$B$7:$C$43,2,FALSE),"")</f>
        <v/>
      </c>
      <c r="AV29" s="1907"/>
      <c r="AW29" s="1729" t="s">
        <v>1747</v>
      </c>
      <c r="AX29" s="1763" t="str">
        <f>IF(ISNUMBER(B29),'Cover Page'!$D$35/1000000*B29/'FX rate'!$C$24,"")</f>
        <v/>
      </c>
      <c r="AY29" s="1764" t="str">
        <f>IF(ISNUMBER(C29),'Cover Page'!$D$35/1000000*C29/'FX rate'!$C$24,"")</f>
        <v/>
      </c>
      <c r="AZ29" s="1765" t="str">
        <f>IF(ISNUMBER(D29),'Cover Page'!$D$35/1000000*D29/'FX rate'!$C$24,"")</f>
        <v/>
      </c>
      <c r="BA29" s="1765" t="str">
        <f>IF(ISNUMBER(E29),'Cover Page'!$D$35/1000000*E29/'FX rate'!$C$24,"")</f>
        <v/>
      </c>
      <c r="BB29" s="1766" t="str">
        <f>IF(ISNUMBER(F29),'Cover Page'!$D$35/1000000*F29/'FX rate'!$C$24,"")</f>
        <v/>
      </c>
      <c r="BC29" s="1763" t="str">
        <f>IF(ISNUMBER(G29),'Cover Page'!$D$35/1000000*G29/'FX rate'!$C$24,"")</f>
        <v/>
      </c>
      <c r="BD29" s="1764" t="str">
        <f>IF(ISNUMBER(H29),'Cover Page'!$D$35/1000000*H29/'FX rate'!$C$24,"")</f>
        <v/>
      </c>
      <c r="BE29" s="1765" t="str">
        <f>IF(ISNUMBER(I29),'Cover Page'!$D$35/1000000*I29/'FX rate'!$C$24,"")</f>
        <v/>
      </c>
      <c r="BF29" s="1765" t="str">
        <f>IF(ISNUMBER(J29),'Cover Page'!$D$35/1000000*J29/'FX rate'!$C$24,"")</f>
        <v/>
      </c>
      <c r="BG29" s="1766" t="str">
        <f>IF(ISNUMBER(K29),'Cover Page'!$D$35/1000000*K29/'FX rate'!$C$24,"")</f>
        <v/>
      </c>
      <c r="BH29" s="1764" t="str">
        <f>IF(ISNUMBER(L29),'Cover Page'!$D$35/1000000*L29/'FX rate'!$C$24,"")</f>
        <v/>
      </c>
      <c r="BI29" s="1764" t="str">
        <f>IF(ISNUMBER(M29),'Cover Page'!$D$35/1000000*M29/'FX rate'!$C$24,"")</f>
        <v/>
      </c>
      <c r="BJ29" s="1765" t="str">
        <f>IF(ISNUMBER(N29),'Cover Page'!$D$35/1000000*N29/'FX rate'!$C$24,"")</f>
        <v/>
      </c>
      <c r="BK29" s="1765" t="str">
        <f>IF(ISNUMBER(O29),'Cover Page'!$D$35/1000000*O29/'FX rate'!$C$24,"")</f>
        <v/>
      </c>
      <c r="BL29" s="1766" t="str">
        <f>IF(ISNUMBER(P29),'Cover Page'!$D$35/1000000*P29/'FX rate'!$C$24,"")</f>
        <v/>
      </c>
      <c r="BM29" s="1763" t="str">
        <f>IF(ISNUMBER(Q29),'Cover Page'!$D$35/1000000*Q29/'FX rate'!$C$24,"")</f>
        <v/>
      </c>
      <c r="BN29" s="1764" t="str">
        <f>IF(ISNUMBER(R29),'Cover Page'!$D$35/1000000*R29/'FX rate'!$C$24,"")</f>
        <v/>
      </c>
      <c r="BO29" s="1765" t="str">
        <f>IF(ISNUMBER(S29),'Cover Page'!$D$35/1000000*S29/'FX rate'!$C$24,"")</f>
        <v/>
      </c>
      <c r="BP29" s="1765" t="str">
        <f>IF(ISNUMBER(T29),'Cover Page'!$D$35/1000000*T29/'FX rate'!$C$24,"")</f>
        <v/>
      </c>
      <c r="BQ29" s="1766" t="str">
        <f>IF(ISNUMBER(U29),'Cover Page'!$D$35/1000000*U29/'FX rate'!$C$24,"")</f>
        <v/>
      </c>
    </row>
    <row r="30" spans="1:69" x14ac:dyDescent="0.3">
      <c r="A30" s="1729" t="s">
        <v>1748</v>
      </c>
      <c r="B30" s="1751"/>
      <c r="C30" s="1753" t="str">
        <f t="shared" si="0"/>
        <v/>
      </c>
      <c r="D30" s="1761"/>
      <c r="E30" s="1761"/>
      <c r="F30" s="1755" t="str">
        <f t="shared" si="1"/>
        <v/>
      </c>
      <c r="G30" s="1751"/>
      <c r="H30" s="1753" t="str">
        <f t="shared" si="2"/>
        <v/>
      </c>
      <c r="I30" s="1761"/>
      <c r="J30" s="1761"/>
      <c r="K30" s="1755" t="str">
        <f t="shared" si="3"/>
        <v/>
      </c>
      <c r="L30" s="1751"/>
      <c r="M30" s="1753" t="str">
        <f t="shared" si="4"/>
        <v/>
      </c>
      <c r="N30" s="1761"/>
      <c r="O30" s="1761"/>
      <c r="P30" s="1755" t="str">
        <f t="shared" si="5"/>
        <v/>
      </c>
      <c r="Q30" s="1751"/>
      <c r="R30" s="1753" t="str">
        <f t="shared" si="6"/>
        <v/>
      </c>
      <c r="S30" s="1761"/>
      <c r="T30" s="1761"/>
      <c r="U30" s="1755" t="str">
        <f t="shared" si="7"/>
        <v/>
      </c>
      <c r="V30" s="1769"/>
      <c r="X30" s="1920"/>
      <c r="Y30" s="1729" t="s">
        <v>1748</v>
      </c>
      <c r="Z30" s="1760" t="str">
        <f>IF(ISNUMBER(B30),'Cover Page'!$D$35/1000000*B30/VLOOKUP($Y30,'FX rate q'!$B$7:$C$43,2,FALSE),"")</f>
        <v/>
      </c>
      <c r="AA30" s="1760" t="str">
        <f>IF(ISNUMBER(C30),'Cover Page'!$D$35/1000000*C30/VLOOKUP($Y30,'FX rate q'!$B$7:$C$43,2,FALSE),"")</f>
        <v/>
      </c>
      <c r="AB30" s="1760" t="str">
        <f>IF(ISNUMBER(D30),'Cover Page'!$D$35/1000000*D30/VLOOKUP($Y30,'FX rate q'!$B$7:$C$43,2,FALSE),"")</f>
        <v/>
      </c>
      <c r="AC30" s="1760" t="str">
        <f>IF(ISNUMBER(E30),'Cover Page'!$D$35/1000000*E30/VLOOKUP($Y30,'FX rate q'!$B$7:$C$43,2,FALSE),"")</f>
        <v/>
      </c>
      <c r="AD30" s="1760" t="str">
        <f>IF(ISNUMBER(F30),'Cover Page'!$D$35/1000000*F30/VLOOKUP($Y30,'FX rate q'!$B$7:$C$43,2,FALSE),"")</f>
        <v/>
      </c>
      <c r="AE30" s="1760" t="str">
        <f>IF(ISNUMBER(G30),'Cover Page'!$D$35/1000000*G30/VLOOKUP($Y30,'FX rate q'!$B$7:$C$43,2,FALSE),"")</f>
        <v/>
      </c>
      <c r="AF30" s="1760" t="str">
        <f>IF(ISNUMBER(H30),'Cover Page'!$D$35/1000000*H30/VLOOKUP($Y30,'FX rate q'!$B$7:$C$43,2,FALSE),"")</f>
        <v/>
      </c>
      <c r="AG30" s="1760" t="str">
        <f>IF(ISNUMBER(I30),'Cover Page'!$D$35/1000000*I30/VLOOKUP($Y30,'FX rate q'!$B$7:$C$43,2,FALSE),"")</f>
        <v/>
      </c>
      <c r="AH30" s="1760" t="str">
        <f>IF(ISNUMBER(J30),'Cover Page'!$D$35/1000000*J30/VLOOKUP($Y30,'FX rate q'!$B$7:$C$43,2,FALSE),"")</f>
        <v/>
      </c>
      <c r="AI30" s="1760" t="str">
        <f>IF(ISNUMBER(K30),'Cover Page'!$D$35/1000000*K30/VLOOKUP($Y30,'FX rate q'!$B$7:$C$43,2,FALSE),"")</f>
        <v/>
      </c>
      <c r="AJ30" s="1760" t="str">
        <f>IF(ISNUMBER(L30),'Cover Page'!$D$35/1000000*L30/VLOOKUP($Y30,'FX rate q'!$B$7:$C$43,2,FALSE),"")</f>
        <v/>
      </c>
      <c r="AK30" s="1760" t="str">
        <f>IF(ISNUMBER(M30),'Cover Page'!$D$35/1000000*M30/VLOOKUP($Y30,'FX rate q'!$B$7:$C$43,2,FALSE),"")</f>
        <v/>
      </c>
      <c r="AL30" s="1760" t="str">
        <f>IF(ISNUMBER(N30),'Cover Page'!$D$35/1000000*N30/VLOOKUP($Y30,'FX rate q'!$B$7:$C$43,2,FALSE),"")</f>
        <v/>
      </c>
      <c r="AM30" s="1760" t="str">
        <f>IF(ISNUMBER(O30),'Cover Page'!$D$35/1000000*O30/VLOOKUP($Y30,'FX rate q'!$B$7:$C$43,2,FALSE),"")</f>
        <v/>
      </c>
      <c r="AN30" s="1760" t="str">
        <f>IF(ISNUMBER(P30),'Cover Page'!$D$35/1000000*P30/VLOOKUP($Y30,'FX rate q'!$B$7:$C$43,2,FALSE),"")</f>
        <v/>
      </c>
      <c r="AO30" s="1760" t="str">
        <f>IF(ISNUMBER(Q30),'Cover Page'!$D$35/1000000*Q30/VLOOKUP($Y30,'FX rate q'!$B$7:$C$43,2,FALSE),"")</f>
        <v/>
      </c>
      <c r="AP30" s="1760" t="str">
        <f>IF(ISNUMBER(R30),'Cover Page'!$D$35/1000000*R30/VLOOKUP($Y30,'FX rate q'!$B$7:$C$43,2,FALSE),"")</f>
        <v/>
      </c>
      <c r="AQ30" s="1760" t="str">
        <f>IF(ISNUMBER(S30),'Cover Page'!$D$35/1000000*S30/VLOOKUP($Y30,'FX rate q'!$B$7:$C$43,2,FALSE),"")</f>
        <v/>
      </c>
      <c r="AR30" s="1760" t="str">
        <f>IF(ISNUMBER(T30),'Cover Page'!$D$35/1000000*T30/VLOOKUP($Y30,'FX rate q'!$B$7:$C$43,2,FALSE),"")</f>
        <v/>
      </c>
      <c r="AS30" s="1760" t="str">
        <f>IF(ISNUMBER(U30),'Cover Page'!$D$35/1000000*U30/VLOOKUP($Y30,'FX rate q'!$B$7:$C$43,2,FALSE),"")</f>
        <v/>
      </c>
      <c r="AV30" s="1907"/>
      <c r="AW30" s="1729" t="s">
        <v>1748</v>
      </c>
      <c r="AX30" s="1763" t="str">
        <f>IF(ISNUMBER(B30),'Cover Page'!$D$35/1000000*B30/'FX rate'!$C$24,"")</f>
        <v/>
      </c>
      <c r="AY30" s="1764" t="str">
        <f>IF(ISNUMBER(C30),'Cover Page'!$D$35/1000000*C30/'FX rate'!$C$24,"")</f>
        <v/>
      </c>
      <c r="AZ30" s="1765" t="str">
        <f>IF(ISNUMBER(D30),'Cover Page'!$D$35/1000000*D30/'FX rate'!$C$24,"")</f>
        <v/>
      </c>
      <c r="BA30" s="1765" t="str">
        <f>IF(ISNUMBER(E30),'Cover Page'!$D$35/1000000*E30/'FX rate'!$C$24,"")</f>
        <v/>
      </c>
      <c r="BB30" s="1766" t="str">
        <f>IF(ISNUMBER(F30),'Cover Page'!$D$35/1000000*F30/'FX rate'!$C$24,"")</f>
        <v/>
      </c>
      <c r="BC30" s="1763" t="str">
        <f>IF(ISNUMBER(G30),'Cover Page'!$D$35/1000000*G30/'FX rate'!$C$24,"")</f>
        <v/>
      </c>
      <c r="BD30" s="1764" t="str">
        <f>IF(ISNUMBER(H30),'Cover Page'!$D$35/1000000*H30/'FX rate'!$C$24,"")</f>
        <v/>
      </c>
      <c r="BE30" s="1765" t="str">
        <f>IF(ISNUMBER(I30),'Cover Page'!$D$35/1000000*I30/'FX rate'!$C$24,"")</f>
        <v/>
      </c>
      <c r="BF30" s="1765" t="str">
        <f>IF(ISNUMBER(J30),'Cover Page'!$D$35/1000000*J30/'FX rate'!$C$24,"")</f>
        <v/>
      </c>
      <c r="BG30" s="1766" t="str">
        <f>IF(ISNUMBER(K30),'Cover Page'!$D$35/1000000*K30/'FX rate'!$C$24,"")</f>
        <v/>
      </c>
      <c r="BH30" s="1764" t="str">
        <f>IF(ISNUMBER(L30),'Cover Page'!$D$35/1000000*L30/'FX rate'!$C$24,"")</f>
        <v/>
      </c>
      <c r="BI30" s="1764" t="str">
        <f>IF(ISNUMBER(M30),'Cover Page'!$D$35/1000000*M30/'FX rate'!$C$24,"")</f>
        <v/>
      </c>
      <c r="BJ30" s="1765" t="str">
        <f>IF(ISNUMBER(N30),'Cover Page'!$D$35/1000000*N30/'FX rate'!$C$24,"")</f>
        <v/>
      </c>
      <c r="BK30" s="1765" t="str">
        <f>IF(ISNUMBER(O30),'Cover Page'!$D$35/1000000*O30/'FX rate'!$C$24,"")</f>
        <v/>
      </c>
      <c r="BL30" s="1766" t="str">
        <f>IF(ISNUMBER(P30),'Cover Page'!$D$35/1000000*P30/'FX rate'!$C$24,"")</f>
        <v/>
      </c>
      <c r="BM30" s="1763" t="str">
        <f>IF(ISNUMBER(Q30),'Cover Page'!$D$35/1000000*Q30/'FX rate'!$C$24,"")</f>
        <v/>
      </c>
      <c r="BN30" s="1764" t="str">
        <f>IF(ISNUMBER(R30),'Cover Page'!$D$35/1000000*R30/'FX rate'!$C$24,"")</f>
        <v/>
      </c>
      <c r="BO30" s="1765" t="str">
        <f>IF(ISNUMBER(S30),'Cover Page'!$D$35/1000000*S30/'FX rate'!$C$24,"")</f>
        <v/>
      </c>
      <c r="BP30" s="1765" t="str">
        <f>IF(ISNUMBER(T30),'Cover Page'!$D$35/1000000*T30/'FX rate'!$C$24,"")</f>
        <v/>
      </c>
      <c r="BQ30" s="1766" t="str">
        <f>IF(ISNUMBER(U30),'Cover Page'!$D$35/1000000*U30/'FX rate'!$C$24,"")</f>
        <v/>
      </c>
    </row>
    <row r="31" spans="1:69" x14ac:dyDescent="0.3">
      <c r="A31" s="1729" t="s">
        <v>1749</v>
      </c>
      <c r="B31" s="1751"/>
      <c r="C31" s="1753" t="str">
        <f t="shared" si="0"/>
        <v/>
      </c>
      <c r="D31" s="1761"/>
      <c r="E31" s="1761"/>
      <c r="F31" s="1755" t="str">
        <f t="shared" si="1"/>
        <v/>
      </c>
      <c r="G31" s="1751"/>
      <c r="H31" s="1753" t="str">
        <f t="shared" si="2"/>
        <v/>
      </c>
      <c r="I31" s="1761"/>
      <c r="J31" s="1761"/>
      <c r="K31" s="1755" t="str">
        <f t="shared" si="3"/>
        <v/>
      </c>
      <c r="L31" s="1751"/>
      <c r="M31" s="1753" t="str">
        <f t="shared" si="4"/>
        <v/>
      </c>
      <c r="N31" s="1761"/>
      <c r="O31" s="1761"/>
      <c r="P31" s="1755" t="str">
        <f t="shared" si="5"/>
        <v/>
      </c>
      <c r="Q31" s="1751"/>
      <c r="R31" s="1753" t="str">
        <f t="shared" si="6"/>
        <v/>
      </c>
      <c r="S31" s="1761"/>
      <c r="T31" s="1761"/>
      <c r="U31" s="1755" t="str">
        <f t="shared" si="7"/>
        <v/>
      </c>
      <c r="V31" s="1769"/>
      <c r="X31" s="1920"/>
      <c r="Y31" s="1729" t="s">
        <v>1749</v>
      </c>
      <c r="Z31" s="1760" t="str">
        <f>IF(ISNUMBER(B31),'Cover Page'!$D$35/1000000*B31/VLOOKUP($Y31,'FX rate q'!$B$7:$C$43,2,FALSE),"")</f>
        <v/>
      </c>
      <c r="AA31" s="1760" t="str">
        <f>IF(ISNUMBER(C31),'Cover Page'!$D$35/1000000*C31/VLOOKUP($Y31,'FX rate q'!$B$7:$C$43,2,FALSE),"")</f>
        <v/>
      </c>
      <c r="AB31" s="1760" t="str">
        <f>IF(ISNUMBER(D31),'Cover Page'!$D$35/1000000*D31/VLOOKUP($Y31,'FX rate q'!$B$7:$C$43,2,FALSE),"")</f>
        <v/>
      </c>
      <c r="AC31" s="1760" t="str">
        <f>IF(ISNUMBER(E31),'Cover Page'!$D$35/1000000*E31/VLOOKUP($Y31,'FX rate q'!$B$7:$C$43,2,FALSE),"")</f>
        <v/>
      </c>
      <c r="AD31" s="1760" t="str">
        <f>IF(ISNUMBER(F31),'Cover Page'!$D$35/1000000*F31/VLOOKUP($Y31,'FX rate q'!$B$7:$C$43,2,FALSE),"")</f>
        <v/>
      </c>
      <c r="AE31" s="1760" t="str">
        <f>IF(ISNUMBER(G31),'Cover Page'!$D$35/1000000*G31/VLOOKUP($Y31,'FX rate q'!$B$7:$C$43,2,FALSE),"")</f>
        <v/>
      </c>
      <c r="AF31" s="1760" t="str">
        <f>IF(ISNUMBER(H31),'Cover Page'!$D$35/1000000*H31/VLOOKUP($Y31,'FX rate q'!$B$7:$C$43,2,FALSE),"")</f>
        <v/>
      </c>
      <c r="AG31" s="1760" t="str">
        <f>IF(ISNUMBER(I31),'Cover Page'!$D$35/1000000*I31/VLOOKUP($Y31,'FX rate q'!$B$7:$C$43,2,FALSE),"")</f>
        <v/>
      </c>
      <c r="AH31" s="1760" t="str">
        <f>IF(ISNUMBER(J31),'Cover Page'!$D$35/1000000*J31/VLOOKUP($Y31,'FX rate q'!$B$7:$C$43,2,FALSE),"")</f>
        <v/>
      </c>
      <c r="AI31" s="1760" t="str">
        <f>IF(ISNUMBER(K31),'Cover Page'!$D$35/1000000*K31/VLOOKUP($Y31,'FX rate q'!$B$7:$C$43,2,FALSE),"")</f>
        <v/>
      </c>
      <c r="AJ31" s="1760" t="str">
        <f>IF(ISNUMBER(L31),'Cover Page'!$D$35/1000000*L31/VLOOKUP($Y31,'FX rate q'!$B$7:$C$43,2,FALSE),"")</f>
        <v/>
      </c>
      <c r="AK31" s="1760" t="str">
        <f>IF(ISNUMBER(M31),'Cover Page'!$D$35/1000000*M31/VLOOKUP($Y31,'FX rate q'!$B$7:$C$43,2,FALSE),"")</f>
        <v/>
      </c>
      <c r="AL31" s="1760" t="str">
        <f>IF(ISNUMBER(N31),'Cover Page'!$D$35/1000000*N31/VLOOKUP($Y31,'FX rate q'!$B$7:$C$43,2,FALSE),"")</f>
        <v/>
      </c>
      <c r="AM31" s="1760" t="str">
        <f>IF(ISNUMBER(O31),'Cover Page'!$D$35/1000000*O31/VLOOKUP($Y31,'FX rate q'!$B$7:$C$43,2,FALSE),"")</f>
        <v/>
      </c>
      <c r="AN31" s="1760" t="str">
        <f>IF(ISNUMBER(P31),'Cover Page'!$D$35/1000000*P31/VLOOKUP($Y31,'FX rate q'!$B$7:$C$43,2,FALSE),"")</f>
        <v/>
      </c>
      <c r="AO31" s="1760" t="str">
        <f>IF(ISNUMBER(Q31),'Cover Page'!$D$35/1000000*Q31/VLOOKUP($Y31,'FX rate q'!$B$7:$C$43,2,FALSE),"")</f>
        <v/>
      </c>
      <c r="AP31" s="1760" t="str">
        <f>IF(ISNUMBER(R31),'Cover Page'!$D$35/1000000*R31/VLOOKUP($Y31,'FX rate q'!$B$7:$C$43,2,FALSE),"")</f>
        <v/>
      </c>
      <c r="AQ31" s="1760" t="str">
        <f>IF(ISNUMBER(S31),'Cover Page'!$D$35/1000000*S31/VLOOKUP($Y31,'FX rate q'!$B$7:$C$43,2,FALSE),"")</f>
        <v/>
      </c>
      <c r="AR31" s="1760" t="str">
        <f>IF(ISNUMBER(T31),'Cover Page'!$D$35/1000000*T31/VLOOKUP($Y31,'FX rate q'!$B$7:$C$43,2,FALSE),"")</f>
        <v/>
      </c>
      <c r="AS31" s="1760" t="str">
        <f>IF(ISNUMBER(U31),'Cover Page'!$D$35/1000000*U31/VLOOKUP($Y31,'FX rate q'!$B$7:$C$43,2,FALSE),"")</f>
        <v/>
      </c>
      <c r="AV31" s="1907"/>
      <c r="AW31" s="1729" t="s">
        <v>1749</v>
      </c>
      <c r="AX31" s="1763" t="str">
        <f>IF(ISNUMBER(B31),'Cover Page'!$D$35/1000000*B31/'FX rate'!$C$24,"")</f>
        <v/>
      </c>
      <c r="AY31" s="1764" t="str">
        <f>IF(ISNUMBER(C31),'Cover Page'!$D$35/1000000*C31/'FX rate'!$C$24,"")</f>
        <v/>
      </c>
      <c r="AZ31" s="1765" t="str">
        <f>IF(ISNUMBER(D31),'Cover Page'!$D$35/1000000*D31/'FX rate'!$C$24,"")</f>
        <v/>
      </c>
      <c r="BA31" s="1765" t="str">
        <f>IF(ISNUMBER(E31),'Cover Page'!$D$35/1000000*E31/'FX rate'!$C$24,"")</f>
        <v/>
      </c>
      <c r="BB31" s="1766" t="str">
        <f>IF(ISNUMBER(F31),'Cover Page'!$D$35/1000000*F31/'FX rate'!$C$24,"")</f>
        <v/>
      </c>
      <c r="BC31" s="1763" t="str">
        <f>IF(ISNUMBER(G31),'Cover Page'!$D$35/1000000*G31/'FX rate'!$C$24,"")</f>
        <v/>
      </c>
      <c r="BD31" s="1764" t="str">
        <f>IF(ISNUMBER(H31),'Cover Page'!$D$35/1000000*H31/'FX rate'!$C$24,"")</f>
        <v/>
      </c>
      <c r="BE31" s="1765" t="str">
        <f>IF(ISNUMBER(I31),'Cover Page'!$D$35/1000000*I31/'FX rate'!$C$24,"")</f>
        <v/>
      </c>
      <c r="BF31" s="1765" t="str">
        <f>IF(ISNUMBER(J31),'Cover Page'!$D$35/1000000*J31/'FX rate'!$C$24,"")</f>
        <v/>
      </c>
      <c r="BG31" s="1766" t="str">
        <f>IF(ISNUMBER(K31),'Cover Page'!$D$35/1000000*K31/'FX rate'!$C$24,"")</f>
        <v/>
      </c>
      <c r="BH31" s="1764" t="str">
        <f>IF(ISNUMBER(L31),'Cover Page'!$D$35/1000000*L31/'FX rate'!$C$24,"")</f>
        <v/>
      </c>
      <c r="BI31" s="1764" t="str">
        <f>IF(ISNUMBER(M31),'Cover Page'!$D$35/1000000*M31/'FX rate'!$C$24,"")</f>
        <v/>
      </c>
      <c r="BJ31" s="1765" t="str">
        <f>IF(ISNUMBER(N31),'Cover Page'!$D$35/1000000*N31/'FX rate'!$C$24,"")</f>
        <v/>
      </c>
      <c r="BK31" s="1765" t="str">
        <f>IF(ISNUMBER(O31),'Cover Page'!$D$35/1000000*O31/'FX rate'!$C$24,"")</f>
        <v/>
      </c>
      <c r="BL31" s="1766" t="str">
        <f>IF(ISNUMBER(P31),'Cover Page'!$D$35/1000000*P31/'FX rate'!$C$24,"")</f>
        <v/>
      </c>
      <c r="BM31" s="1763" t="str">
        <f>IF(ISNUMBER(Q31),'Cover Page'!$D$35/1000000*Q31/'FX rate'!$C$24,"")</f>
        <v/>
      </c>
      <c r="BN31" s="1764" t="str">
        <f>IF(ISNUMBER(R31),'Cover Page'!$D$35/1000000*R31/'FX rate'!$C$24,"")</f>
        <v/>
      </c>
      <c r="BO31" s="1765" t="str">
        <f>IF(ISNUMBER(S31),'Cover Page'!$D$35/1000000*S31/'FX rate'!$C$24,"")</f>
        <v/>
      </c>
      <c r="BP31" s="1765" t="str">
        <f>IF(ISNUMBER(T31),'Cover Page'!$D$35/1000000*T31/'FX rate'!$C$24,"")</f>
        <v/>
      </c>
      <c r="BQ31" s="1766" t="str">
        <f>IF(ISNUMBER(U31),'Cover Page'!$D$35/1000000*U31/'FX rate'!$C$24,"")</f>
        <v/>
      </c>
    </row>
    <row r="32" spans="1:69" x14ac:dyDescent="0.3">
      <c r="A32" s="1729" t="s">
        <v>1750</v>
      </c>
      <c r="B32" s="1751"/>
      <c r="C32" s="1753" t="str">
        <f t="shared" si="0"/>
        <v/>
      </c>
      <c r="D32" s="1761"/>
      <c r="E32" s="1761"/>
      <c r="F32" s="1755" t="str">
        <f t="shared" si="1"/>
        <v/>
      </c>
      <c r="G32" s="1751"/>
      <c r="H32" s="1753" t="str">
        <f t="shared" si="2"/>
        <v/>
      </c>
      <c r="I32" s="1761"/>
      <c r="J32" s="1761"/>
      <c r="K32" s="1755" t="str">
        <f t="shared" si="3"/>
        <v/>
      </c>
      <c r="L32" s="1751"/>
      <c r="M32" s="1753" t="str">
        <f t="shared" si="4"/>
        <v/>
      </c>
      <c r="N32" s="1761"/>
      <c r="O32" s="1761"/>
      <c r="P32" s="1755" t="str">
        <f t="shared" si="5"/>
        <v/>
      </c>
      <c r="Q32" s="1751"/>
      <c r="R32" s="1753" t="str">
        <f t="shared" si="6"/>
        <v/>
      </c>
      <c r="S32" s="1761"/>
      <c r="T32" s="1761"/>
      <c r="U32" s="1755" t="str">
        <f t="shared" si="7"/>
        <v/>
      </c>
      <c r="V32" s="1769"/>
      <c r="X32" s="1920"/>
      <c r="Y32" s="1729" t="s">
        <v>1750</v>
      </c>
      <c r="Z32" s="1760" t="str">
        <f>IF(ISNUMBER(B32),'Cover Page'!$D$35/1000000*B32/VLOOKUP($Y32,'FX rate q'!$B$7:$C$43,2,FALSE),"")</f>
        <v/>
      </c>
      <c r="AA32" s="1760" t="str">
        <f>IF(ISNUMBER(C32),'Cover Page'!$D$35/1000000*C32/VLOOKUP($Y32,'FX rate q'!$B$7:$C$43,2,FALSE),"")</f>
        <v/>
      </c>
      <c r="AB32" s="1760" t="str">
        <f>IF(ISNUMBER(D32),'Cover Page'!$D$35/1000000*D32/VLOOKUP($Y32,'FX rate q'!$B$7:$C$43,2,FALSE),"")</f>
        <v/>
      </c>
      <c r="AC32" s="1760" t="str">
        <f>IF(ISNUMBER(E32),'Cover Page'!$D$35/1000000*E32/VLOOKUP($Y32,'FX rate q'!$B$7:$C$43,2,FALSE),"")</f>
        <v/>
      </c>
      <c r="AD32" s="1760" t="str">
        <f>IF(ISNUMBER(F32),'Cover Page'!$D$35/1000000*F32/VLOOKUP($Y32,'FX rate q'!$B$7:$C$43,2,FALSE),"")</f>
        <v/>
      </c>
      <c r="AE32" s="1760" t="str">
        <f>IF(ISNUMBER(G32),'Cover Page'!$D$35/1000000*G32/VLOOKUP($Y32,'FX rate q'!$B$7:$C$43,2,FALSE),"")</f>
        <v/>
      </c>
      <c r="AF32" s="1760" t="str">
        <f>IF(ISNUMBER(H32),'Cover Page'!$D$35/1000000*H32/VLOOKUP($Y32,'FX rate q'!$B$7:$C$43,2,FALSE),"")</f>
        <v/>
      </c>
      <c r="AG32" s="1760" t="str">
        <f>IF(ISNUMBER(I32),'Cover Page'!$D$35/1000000*I32/VLOOKUP($Y32,'FX rate q'!$B$7:$C$43,2,FALSE),"")</f>
        <v/>
      </c>
      <c r="AH32" s="1760" t="str">
        <f>IF(ISNUMBER(J32),'Cover Page'!$D$35/1000000*J32/VLOOKUP($Y32,'FX rate q'!$B$7:$C$43,2,FALSE),"")</f>
        <v/>
      </c>
      <c r="AI32" s="1760" t="str">
        <f>IF(ISNUMBER(K32),'Cover Page'!$D$35/1000000*K32/VLOOKUP($Y32,'FX rate q'!$B$7:$C$43,2,FALSE),"")</f>
        <v/>
      </c>
      <c r="AJ32" s="1760" t="str">
        <f>IF(ISNUMBER(L32),'Cover Page'!$D$35/1000000*L32/VLOOKUP($Y32,'FX rate q'!$B$7:$C$43,2,FALSE),"")</f>
        <v/>
      </c>
      <c r="AK32" s="1760" t="str">
        <f>IF(ISNUMBER(M32),'Cover Page'!$D$35/1000000*M32/VLOOKUP($Y32,'FX rate q'!$B$7:$C$43,2,FALSE),"")</f>
        <v/>
      </c>
      <c r="AL32" s="1760" t="str">
        <f>IF(ISNUMBER(N32),'Cover Page'!$D$35/1000000*N32/VLOOKUP($Y32,'FX rate q'!$B$7:$C$43,2,FALSE),"")</f>
        <v/>
      </c>
      <c r="AM32" s="1760" t="str">
        <f>IF(ISNUMBER(O32),'Cover Page'!$D$35/1000000*O32/VLOOKUP($Y32,'FX rate q'!$B$7:$C$43,2,FALSE),"")</f>
        <v/>
      </c>
      <c r="AN32" s="1760" t="str">
        <f>IF(ISNUMBER(P32),'Cover Page'!$D$35/1000000*P32/VLOOKUP($Y32,'FX rate q'!$B$7:$C$43,2,FALSE),"")</f>
        <v/>
      </c>
      <c r="AO32" s="1760" t="str">
        <f>IF(ISNUMBER(Q32),'Cover Page'!$D$35/1000000*Q32/VLOOKUP($Y32,'FX rate q'!$B$7:$C$43,2,FALSE),"")</f>
        <v/>
      </c>
      <c r="AP32" s="1760" t="str">
        <f>IF(ISNUMBER(R32),'Cover Page'!$D$35/1000000*R32/VLOOKUP($Y32,'FX rate q'!$B$7:$C$43,2,FALSE),"")</f>
        <v/>
      </c>
      <c r="AQ32" s="1760" t="str">
        <f>IF(ISNUMBER(S32),'Cover Page'!$D$35/1000000*S32/VLOOKUP($Y32,'FX rate q'!$B$7:$C$43,2,FALSE),"")</f>
        <v/>
      </c>
      <c r="AR32" s="1760" t="str">
        <f>IF(ISNUMBER(T32),'Cover Page'!$D$35/1000000*T32/VLOOKUP($Y32,'FX rate q'!$B$7:$C$43,2,FALSE),"")</f>
        <v/>
      </c>
      <c r="AS32" s="1760" t="str">
        <f>IF(ISNUMBER(U32),'Cover Page'!$D$35/1000000*U32/VLOOKUP($Y32,'FX rate q'!$B$7:$C$43,2,FALSE),"")</f>
        <v/>
      </c>
      <c r="AV32" s="1907"/>
      <c r="AW32" s="1729" t="s">
        <v>1750</v>
      </c>
      <c r="AX32" s="1763" t="str">
        <f>IF(ISNUMBER(B32),'Cover Page'!$D$35/1000000*B32/'FX rate'!$C$24,"")</f>
        <v/>
      </c>
      <c r="AY32" s="1764" t="str">
        <f>IF(ISNUMBER(C32),'Cover Page'!$D$35/1000000*C32/'FX rate'!$C$24,"")</f>
        <v/>
      </c>
      <c r="AZ32" s="1765" t="str">
        <f>IF(ISNUMBER(D32),'Cover Page'!$D$35/1000000*D32/'FX rate'!$C$24,"")</f>
        <v/>
      </c>
      <c r="BA32" s="1765" t="str">
        <f>IF(ISNUMBER(E32),'Cover Page'!$D$35/1000000*E32/'FX rate'!$C$24,"")</f>
        <v/>
      </c>
      <c r="BB32" s="1766" t="str">
        <f>IF(ISNUMBER(F32),'Cover Page'!$D$35/1000000*F32/'FX rate'!$C$24,"")</f>
        <v/>
      </c>
      <c r="BC32" s="1763" t="str">
        <f>IF(ISNUMBER(G32),'Cover Page'!$D$35/1000000*G32/'FX rate'!$C$24,"")</f>
        <v/>
      </c>
      <c r="BD32" s="1764" t="str">
        <f>IF(ISNUMBER(H32),'Cover Page'!$D$35/1000000*H32/'FX rate'!$C$24,"")</f>
        <v/>
      </c>
      <c r="BE32" s="1765" t="str">
        <f>IF(ISNUMBER(I32),'Cover Page'!$D$35/1000000*I32/'FX rate'!$C$24,"")</f>
        <v/>
      </c>
      <c r="BF32" s="1765" t="str">
        <f>IF(ISNUMBER(J32),'Cover Page'!$D$35/1000000*J32/'FX rate'!$C$24,"")</f>
        <v/>
      </c>
      <c r="BG32" s="1766" t="str">
        <f>IF(ISNUMBER(K32),'Cover Page'!$D$35/1000000*K32/'FX rate'!$C$24,"")</f>
        <v/>
      </c>
      <c r="BH32" s="1764" t="str">
        <f>IF(ISNUMBER(L32),'Cover Page'!$D$35/1000000*L32/'FX rate'!$C$24,"")</f>
        <v/>
      </c>
      <c r="BI32" s="1764" t="str">
        <f>IF(ISNUMBER(M32),'Cover Page'!$D$35/1000000*M32/'FX rate'!$C$24,"")</f>
        <v/>
      </c>
      <c r="BJ32" s="1765" t="str">
        <f>IF(ISNUMBER(N32),'Cover Page'!$D$35/1000000*N32/'FX rate'!$C$24,"")</f>
        <v/>
      </c>
      <c r="BK32" s="1765" t="str">
        <f>IF(ISNUMBER(O32),'Cover Page'!$D$35/1000000*O32/'FX rate'!$C$24,"")</f>
        <v/>
      </c>
      <c r="BL32" s="1766" t="str">
        <f>IF(ISNUMBER(P32),'Cover Page'!$D$35/1000000*P32/'FX rate'!$C$24,"")</f>
        <v/>
      </c>
      <c r="BM32" s="1763" t="str">
        <f>IF(ISNUMBER(Q32),'Cover Page'!$D$35/1000000*Q32/'FX rate'!$C$24,"")</f>
        <v/>
      </c>
      <c r="BN32" s="1764" t="str">
        <f>IF(ISNUMBER(R32),'Cover Page'!$D$35/1000000*R32/'FX rate'!$C$24,"")</f>
        <v/>
      </c>
      <c r="BO32" s="1765" t="str">
        <f>IF(ISNUMBER(S32),'Cover Page'!$D$35/1000000*S32/'FX rate'!$C$24,"")</f>
        <v/>
      </c>
      <c r="BP32" s="1765" t="str">
        <f>IF(ISNUMBER(T32),'Cover Page'!$D$35/1000000*T32/'FX rate'!$C$24,"")</f>
        <v/>
      </c>
      <c r="BQ32" s="1766" t="str">
        <f>IF(ISNUMBER(U32),'Cover Page'!$D$35/1000000*U32/'FX rate'!$C$24,"")</f>
        <v/>
      </c>
    </row>
    <row r="33" spans="1:69" x14ac:dyDescent="0.3">
      <c r="A33" s="1729" t="s">
        <v>1751</v>
      </c>
      <c r="B33" s="1751"/>
      <c r="C33" s="1753" t="str">
        <f t="shared" si="0"/>
        <v/>
      </c>
      <c r="D33" s="1761"/>
      <c r="E33" s="1761"/>
      <c r="F33" s="1755" t="str">
        <f t="shared" si="1"/>
        <v/>
      </c>
      <c r="G33" s="1751"/>
      <c r="H33" s="1753" t="str">
        <f t="shared" si="2"/>
        <v/>
      </c>
      <c r="I33" s="1761"/>
      <c r="J33" s="1761"/>
      <c r="K33" s="1755" t="str">
        <f t="shared" si="3"/>
        <v/>
      </c>
      <c r="L33" s="1751"/>
      <c r="M33" s="1753" t="str">
        <f t="shared" si="4"/>
        <v/>
      </c>
      <c r="N33" s="1761"/>
      <c r="O33" s="1761"/>
      <c r="P33" s="1755" t="str">
        <f t="shared" si="5"/>
        <v/>
      </c>
      <c r="Q33" s="1751"/>
      <c r="R33" s="1753" t="str">
        <f t="shared" si="6"/>
        <v/>
      </c>
      <c r="S33" s="1761"/>
      <c r="T33" s="1761"/>
      <c r="U33" s="1755" t="str">
        <f t="shared" si="7"/>
        <v/>
      </c>
      <c r="V33" s="1769"/>
      <c r="X33" s="1920"/>
      <c r="Y33" s="1729" t="s">
        <v>1751</v>
      </c>
      <c r="Z33" s="1760" t="str">
        <f>IF(ISNUMBER(B33),'Cover Page'!$D$35/1000000*B33/VLOOKUP($Y33,'FX rate q'!$B$7:$C$43,2,FALSE),"")</f>
        <v/>
      </c>
      <c r="AA33" s="1760" t="str">
        <f>IF(ISNUMBER(C33),'Cover Page'!$D$35/1000000*C33/VLOOKUP($Y33,'FX rate q'!$B$7:$C$43,2,FALSE),"")</f>
        <v/>
      </c>
      <c r="AB33" s="1760" t="str">
        <f>IF(ISNUMBER(D33),'Cover Page'!$D$35/1000000*D33/VLOOKUP($Y33,'FX rate q'!$B$7:$C$43,2,FALSE),"")</f>
        <v/>
      </c>
      <c r="AC33" s="1760" t="str">
        <f>IF(ISNUMBER(E33),'Cover Page'!$D$35/1000000*E33/VLOOKUP($Y33,'FX rate q'!$B$7:$C$43,2,FALSE),"")</f>
        <v/>
      </c>
      <c r="AD33" s="1760" t="str">
        <f>IF(ISNUMBER(F33),'Cover Page'!$D$35/1000000*F33/VLOOKUP($Y33,'FX rate q'!$B$7:$C$43,2,FALSE),"")</f>
        <v/>
      </c>
      <c r="AE33" s="1760" t="str">
        <f>IF(ISNUMBER(G33),'Cover Page'!$D$35/1000000*G33/VLOOKUP($Y33,'FX rate q'!$B$7:$C$43,2,FALSE),"")</f>
        <v/>
      </c>
      <c r="AF33" s="1760" t="str">
        <f>IF(ISNUMBER(H33),'Cover Page'!$D$35/1000000*H33/VLOOKUP($Y33,'FX rate q'!$B$7:$C$43,2,FALSE),"")</f>
        <v/>
      </c>
      <c r="AG33" s="1760" t="str">
        <f>IF(ISNUMBER(I33),'Cover Page'!$D$35/1000000*I33/VLOOKUP($Y33,'FX rate q'!$B$7:$C$43,2,FALSE),"")</f>
        <v/>
      </c>
      <c r="AH33" s="1760" t="str">
        <f>IF(ISNUMBER(J33),'Cover Page'!$D$35/1000000*J33/VLOOKUP($Y33,'FX rate q'!$B$7:$C$43,2,FALSE),"")</f>
        <v/>
      </c>
      <c r="AI33" s="1760" t="str">
        <f>IF(ISNUMBER(K33),'Cover Page'!$D$35/1000000*K33/VLOOKUP($Y33,'FX rate q'!$B$7:$C$43,2,FALSE),"")</f>
        <v/>
      </c>
      <c r="AJ33" s="1760" t="str">
        <f>IF(ISNUMBER(L33),'Cover Page'!$D$35/1000000*L33/VLOOKUP($Y33,'FX rate q'!$B$7:$C$43,2,FALSE),"")</f>
        <v/>
      </c>
      <c r="AK33" s="1760" t="str">
        <f>IF(ISNUMBER(M33),'Cover Page'!$D$35/1000000*M33/VLOOKUP($Y33,'FX rate q'!$B$7:$C$43,2,FALSE),"")</f>
        <v/>
      </c>
      <c r="AL33" s="1760" t="str">
        <f>IF(ISNUMBER(N33),'Cover Page'!$D$35/1000000*N33/VLOOKUP($Y33,'FX rate q'!$B$7:$C$43,2,FALSE),"")</f>
        <v/>
      </c>
      <c r="AM33" s="1760" t="str">
        <f>IF(ISNUMBER(O33),'Cover Page'!$D$35/1000000*O33/VLOOKUP($Y33,'FX rate q'!$B$7:$C$43,2,FALSE),"")</f>
        <v/>
      </c>
      <c r="AN33" s="1760" t="str">
        <f>IF(ISNUMBER(P33),'Cover Page'!$D$35/1000000*P33/VLOOKUP($Y33,'FX rate q'!$B$7:$C$43,2,FALSE),"")</f>
        <v/>
      </c>
      <c r="AO33" s="1760" t="str">
        <f>IF(ISNUMBER(Q33),'Cover Page'!$D$35/1000000*Q33/VLOOKUP($Y33,'FX rate q'!$B$7:$C$43,2,FALSE),"")</f>
        <v/>
      </c>
      <c r="AP33" s="1760" t="str">
        <f>IF(ISNUMBER(R33),'Cover Page'!$D$35/1000000*R33/VLOOKUP($Y33,'FX rate q'!$B$7:$C$43,2,FALSE),"")</f>
        <v/>
      </c>
      <c r="AQ33" s="1760" t="str">
        <f>IF(ISNUMBER(S33),'Cover Page'!$D$35/1000000*S33/VLOOKUP($Y33,'FX rate q'!$B$7:$C$43,2,FALSE),"")</f>
        <v/>
      </c>
      <c r="AR33" s="1760" t="str">
        <f>IF(ISNUMBER(T33),'Cover Page'!$D$35/1000000*T33/VLOOKUP($Y33,'FX rate q'!$B$7:$C$43,2,FALSE),"")</f>
        <v/>
      </c>
      <c r="AS33" s="1760" t="str">
        <f>IF(ISNUMBER(U33),'Cover Page'!$D$35/1000000*U33/VLOOKUP($Y33,'FX rate q'!$B$7:$C$43,2,FALSE),"")</f>
        <v/>
      </c>
      <c r="AV33" s="1907"/>
      <c r="AW33" s="1729" t="s">
        <v>1751</v>
      </c>
      <c r="AX33" s="1763" t="str">
        <f>IF(ISNUMBER(B33),'Cover Page'!$D$35/1000000*B33/'FX rate'!$C$24,"")</f>
        <v/>
      </c>
      <c r="AY33" s="1764" t="str">
        <f>IF(ISNUMBER(C33),'Cover Page'!$D$35/1000000*C33/'FX rate'!$C$24,"")</f>
        <v/>
      </c>
      <c r="AZ33" s="1765" t="str">
        <f>IF(ISNUMBER(D33),'Cover Page'!$D$35/1000000*D33/'FX rate'!$C$24,"")</f>
        <v/>
      </c>
      <c r="BA33" s="1765" t="str">
        <f>IF(ISNUMBER(E33),'Cover Page'!$D$35/1000000*E33/'FX rate'!$C$24,"")</f>
        <v/>
      </c>
      <c r="BB33" s="1766" t="str">
        <f>IF(ISNUMBER(F33),'Cover Page'!$D$35/1000000*F33/'FX rate'!$C$24,"")</f>
        <v/>
      </c>
      <c r="BC33" s="1763" t="str">
        <f>IF(ISNUMBER(G33),'Cover Page'!$D$35/1000000*G33/'FX rate'!$C$24,"")</f>
        <v/>
      </c>
      <c r="BD33" s="1764" t="str">
        <f>IF(ISNUMBER(H33),'Cover Page'!$D$35/1000000*H33/'FX rate'!$C$24,"")</f>
        <v/>
      </c>
      <c r="BE33" s="1765" t="str">
        <f>IF(ISNUMBER(I33),'Cover Page'!$D$35/1000000*I33/'FX rate'!$C$24,"")</f>
        <v/>
      </c>
      <c r="BF33" s="1765" t="str">
        <f>IF(ISNUMBER(J33),'Cover Page'!$D$35/1000000*J33/'FX rate'!$C$24,"")</f>
        <v/>
      </c>
      <c r="BG33" s="1766" t="str">
        <f>IF(ISNUMBER(K33),'Cover Page'!$D$35/1000000*K33/'FX rate'!$C$24,"")</f>
        <v/>
      </c>
      <c r="BH33" s="1764" t="str">
        <f>IF(ISNUMBER(L33),'Cover Page'!$D$35/1000000*L33/'FX rate'!$C$24,"")</f>
        <v/>
      </c>
      <c r="BI33" s="1764" t="str">
        <f>IF(ISNUMBER(M33),'Cover Page'!$D$35/1000000*M33/'FX rate'!$C$24,"")</f>
        <v/>
      </c>
      <c r="BJ33" s="1765" t="str">
        <f>IF(ISNUMBER(N33),'Cover Page'!$D$35/1000000*N33/'FX rate'!$C$24,"")</f>
        <v/>
      </c>
      <c r="BK33" s="1765" t="str">
        <f>IF(ISNUMBER(O33),'Cover Page'!$D$35/1000000*O33/'FX rate'!$C$24,"")</f>
        <v/>
      </c>
      <c r="BL33" s="1766" t="str">
        <f>IF(ISNUMBER(P33),'Cover Page'!$D$35/1000000*P33/'FX rate'!$C$24,"")</f>
        <v/>
      </c>
      <c r="BM33" s="1763" t="str">
        <f>IF(ISNUMBER(Q33),'Cover Page'!$D$35/1000000*Q33/'FX rate'!$C$24,"")</f>
        <v/>
      </c>
      <c r="BN33" s="1764" t="str">
        <f>IF(ISNUMBER(R33),'Cover Page'!$D$35/1000000*R33/'FX rate'!$C$24,"")</f>
        <v/>
      </c>
      <c r="BO33" s="1765" t="str">
        <f>IF(ISNUMBER(S33),'Cover Page'!$D$35/1000000*S33/'FX rate'!$C$24,"")</f>
        <v/>
      </c>
      <c r="BP33" s="1765" t="str">
        <f>IF(ISNUMBER(T33),'Cover Page'!$D$35/1000000*T33/'FX rate'!$C$24,"")</f>
        <v/>
      </c>
      <c r="BQ33" s="1766" t="str">
        <f>IF(ISNUMBER(U33),'Cover Page'!$D$35/1000000*U33/'FX rate'!$C$24,"")</f>
        <v/>
      </c>
    </row>
    <row r="34" spans="1:69" x14ac:dyDescent="0.3">
      <c r="A34" s="1729" t="s">
        <v>1752</v>
      </c>
      <c r="B34" s="1751"/>
      <c r="C34" s="1753" t="str">
        <f t="shared" si="0"/>
        <v/>
      </c>
      <c r="D34" s="1761"/>
      <c r="E34" s="1761"/>
      <c r="F34" s="1755" t="str">
        <f t="shared" si="1"/>
        <v/>
      </c>
      <c r="G34" s="1751"/>
      <c r="H34" s="1753" t="str">
        <f t="shared" si="2"/>
        <v/>
      </c>
      <c r="I34" s="1761"/>
      <c r="J34" s="1761"/>
      <c r="K34" s="1755" t="str">
        <f t="shared" si="3"/>
        <v/>
      </c>
      <c r="L34" s="1751"/>
      <c r="M34" s="1753" t="str">
        <f t="shared" si="4"/>
        <v/>
      </c>
      <c r="N34" s="1761"/>
      <c r="O34" s="1761"/>
      <c r="P34" s="1755" t="str">
        <f t="shared" si="5"/>
        <v/>
      </c>
      <c r="Q34" s="1751"/>
      <c r="R34" s="1753" t="str">
        <f t="shared" si="6"/>
        <v/>
      </c>
      <c r="S34" s="1761"/>
      <c r="T34" s="1761"/>
      <c r="U34" s="1755" t="str">
        <f t="shared" si="7"/>
        <v/>
      </c>
      <c r="V34" s="1769"/>
      <c r="X34" s="1920"/>
      <c r="Y34" s="1729" t="s">
        <v>1752</v>
      </c>
      <c r="Z34" s="1760" t="str">
        <f>IF(ISNUMBER(B34),'Cover Page'!$D$35/1000000*B34/VLOOKUP($Y34,'FX rate q'!$B$7:$C$43,2,FALSE),"")</f>
        <v/>
      </c>
      <c r="AA34" s="1760" t="str">
        <f>IF(ISNUMBER(C34),'Cover Page'!$D$35/1000000*C34/VLOOKUP($Y34,'FX rate q'!$B$7:$C$43,2,FALSE),"")</f>
        <v/>
      </c>
      <c r="AB34" s="1760" t="str">
        <f>IF(ISNUMBER(D34),'Cover Page'!$D$35/1000000*D34/VLOOKUP($Y34,'FX rate q'!$B$7:$C$43,2,FALSE),"")</f>
        <v/>
      </c>
      <c r="AC34" s="1760" t="str">
        <f>IF(ISNUMBER(E34),'Cover Page'!$D$35/1000000*E34/VLOOKUP($Y34,'FX rate q'!$B$7:$C$43,2,FALSE),"")</f>
        <v/>
      </c>
      <c r="AD34" s="1760" t="str">
        <f>IF(ISNUMBER(F34),'Cover Page'!$D$35/1000000*F34/VLOOKUP($Y34,'FX rate q'!$B$7:$C$43,2,FALSE),"")</f>
        <v/>
      </c>
      <c r="AE34" s="1760" t="str">
        <f>IF(ISNUMBER(G34),'Cover Page'!$D$35/1000000*G34/VLOOKUP($Y34,'FX rate q'!$B$7:$C$43,2,FALSE),"")</f>
        <v/>
      </c>
      <c r="AF34" s="1760" t="str">
        <f>IF(ISNUMBER(H34),'Cover Page'!$D$35/1000000*H34/VLOOKUP($Y34,'FX rate q'!$B$7:$C$43,2,FALSE),"")</f>
        <v/>
      </c>
      <c r="AG34" s="1760" t="str">
        <f>IF(ISNUMBER(I34),'Cover Page'!$D$35/1000000*I34/VLOOKUP($Y34,'FX rate q'!$B$7:$C$43,2,FALSE),"")</f>
        <v/>
      </c>
      <c r="AH34" s="1760" t="str">
        <f>IF(ISNUMBER(J34),'Cover Page'!$D$35/1000000*J34/VLOOKUP($Y34,'FX rate q'!$B$7:$C$43,2,FALSE),"")</f>
        <v/>
      </c>
      <c r="AI34" s="1760" t="str">
        <f>IF(ISNUMBER(K34),'Cover Page'!$D$35/1000000*K34/VLOOKUP($Y34,'FX rate q'!$B$7:$C$43,2,FALSE),"")</f>
        <v/>
      </c>
      <c r="AJ34" s="1760" t="str">
        <f>IF(ISNUMBER(L34),'Cover Page'!$D$35/1000000*L34/VLOOKUP($Y34,'FX rate q'!$B$7:$C$43,2,FALSE),"")</f>
        <v/>
      </c>
      <c r="AK34" s="1760" t="str">
        <f>IF(ISNUMBER(M34),'Cover Page'!$D$35/1000000*M34/VLOOKUP($Y34,'FX rate q'!$B$7:$C$43,2,FALSE),"")</f>
        <v/>
      </c>
      <c r="AL34" s="1760" t="str">
        <f>IF(ISNUMBER(N34),'Cover Page'!$D$35/1000000*N34/VLOOKUP($Y34,'FX rate q'!$B$7:$C$43,2,FALSE),"")</f>
        <v/>
      </c>
      <c r="AM34" s="1760" t="str">
        <f>IF(ISNUMBER(O34),'Cover Page'!$D$35/1000000*O34/VLOOKUP($Y34,'FX rate q'!$B$7:$C$43,2,FALSE),"")</f>
        <v/>
      </c>
      <c r="AN34" s="1760" t="str">
        <f>IF(ISNUMBER(P34),'Cover Page'!$D$35/1000000*P34/VLOOKUP($Y34,'FX rate q'!$B$7:$C$43,2,FALSE),"")</f>
        <v/>
      </c>
      <c r="AO34" s="1760" t="str">
        <f>IF(ISNUMBER(Q34),'Cover Page'!$D$35/1000000*Q34/VLOOKUP($Y34,'FX rate q'!$B$7:$C$43,2,FALSE),"")</f>
        <v/>
      </c>
      <c r="AP34" s="1760" t="str">
        <f>IF(ISNUMBER(R34),'Cover Page'!$D$35/1000000*R34/VLOOKUP($Y34,'FX rate q'!$B$7:$C$43,2,FALSE),"")</f>
        <v/>
      </c>
      <c r="AQ34" s="1760" t="str">
        <f>IF(ISNUMBER(S34),'Cover Page'!$D$35/1000000*S34/VLOOKUP($Y34,'FX rate q'!$B$7:$C$43,2,FALSE),"")</f>
        <v/>
      </c>
      <c r="AR34" s="1760" t="str">
        <f>IF(ISNUMBER(T34),'Cover Page'!$D$35/1000000*T34/VLOOKUP($Y34,'FX rate q'!$B$7:$C$43,2,FALSE),"")</f>
        <v/>
      </c>
      <c r="AS34" s="1760" t="str">
        <f>IF(ISNUMBER(U34),'Cover Page'!$D$35/1000000*U34/VLOOKUP($Y34,'FX rate q'!$B$7:$C$43,2,FALSE),"")</f>
        <v/>
      </c>
      <c r="AV34" s="1907"/>
      <c r="AW34" s="1729" t="s">
        <v>1752</v>
      </c>
      <c r="AX34" s="1763" t="str">
        <f>IF(ISNUMBER(B34),'Cover Page'!$D$35/1000000*B34/'FX rate'!$C$24,"")</f>
        <v/>
      </c>
      <c r="AY34" s="1764" t="str">
        <f>IF(ISNUMBER(C34),'Cover Page'!$D$35/1000000*C34/'FX rate'!$C$24,"")</f>
        <v/>
      </c>
      <c r="AZ34" s="1765" t="str">
        <f>IF(ISNUMBER(D34),'Cover Page'!$D$35/1000000*D34/'FX rate'!$C$24,"")</f>
        <v/>
      </c>
      <c r="BA34" s="1765" t="str">
        <f>IF(ISNUMBER(E34),'Cover Page'!$D$35/1000000*E34/'FX rate'!$C$24,"")</f>
        <v/>
      </c>
      <c r="BB34" s="1766" t="str">
        <f>IF(ISNUMBER(F34),'Cover Page'!$D$35/1000000*F34/'FX rate'!$C$24,"")</f>
        <v/>
      </c>
      <c r="BC34" s="1763" t="str">
        <f>IF(ISNUMBER(G34),'Cover Page'!$D$35/1000000*G34/'FX rate'!$C$24,"")</f>
        <v/>
      </c>
      <c r="BD34" s="1764" t="str">
        <f>IF(ISNUMBER(H34),'Cover Page'!$D$35/1000000*H34/'FX rate'!$C$24,"")</f>
        <v/>
      </c>
      <c r="BE34" s="1765" t="str">
        <f>IF(ISNUMBER(I34),'Cover Page'!$D$35/1000000*I34/'FX rate'!$C$24,"")</f>
        <v/>
      </c>
      <c r="BF34" s="1765" t="str">
        <f>IF(ISNUMBER(J34),'Cover Page'!$D$35/1000000*J34/'FX rate'!$C$24,"")</f>
        <v/>
      </c>
      <c r="BG34" s="1766" t="str">
        <f>IF(ISNUMBER(K34),'Cover Page'!$D$35/1000000*K34/'FX rate'!$C$24,"")</f>
        <v/>
      </c>
      <c r="BH34" s="1764" t="str">
        <f>IF(ISNUMBER(L34),'Cover Page'!$D$35/1000000*L34/'FX rate'!$C$24,"")</f>
        <v/>
      </c>
      <c r="BI34" s="1764" t="str">
        <f>IF(ISNUMBER(M34),'Cover Page'!$D$35/1000000*M34/'FX rate'!$C$24,"")</f>
        <v/>
      </c>
      <c r="BJ34" s="1765" t="str">
        <f>IF(ISNUMBER(N34),'Cover Page'!$D$35/1000000*N34/'FX rate'!$C$24,"")</f>
        <v/>
      </c>
      <c r="BK34" s="1765" t="str">
        <f>IF(ISNUMBER(O34),'Cover Page'!$D$35/1000000*O34/'FX rate'!$C$24,"")</f>
        <v/>
      </c>
      <c r="BL34" s="1766" t="str">
        <f>IF(ISNUMBER(P34),'Cover Page'!$D$35/1000000*P34/'FX rate'!$C$24,"")</f>
        <v/>
      </c>
      <c r="BM34" s="1763" t="str">
        <f>IF(ISNUMBER(Q34),'Cover Page'!$D$35/1000000*Q34/'FX rate'!$C$24,"")</f>
        <v/>
      </c>
      <c r="BN34" s="1764" t="str">
        <f>IF(ISNUMBER(R34),'Cover Page'!$D$35/1000000*R34/'FX rate'!$C$24,"")</f>
        <v/>
      </c>
      <c r="BO34" s="1765" t="str">
        <f>IF(ISNUMBER(S34),'Cover Page'!$D$35/1000000*S34/'FX rate'!$C$24,"")</f>
        <v/>
      </c>
      <c r="BP34" s="1765" t="str">
        <f>IF(ISNUMBER(T34),'Cover Page'!$D$35/1000000*T34/'FX rate'!$C$24,"")</f>
        <v/>
      </c>
      <c r="BQ34" s="1766" t="str">
        <f>IF(ISNUMBER(U34),'Cover Page'!$D$35/1000000*U34/'FX rate'!$C$24,"")</f>
        <v/>
      </c>
    </row>
    <row r="35" spans="1:69" x14ac:dyDescent="0.3">
      <c r="A35" s="1729" t="s">
        <v>1753</v>
      </c>
      <c r="B35" s="1751"/>
      <c r="C35" s="1753" t="str">
        <f t="shared" si="0"/>
        <v/>
      </c>
      <c r="D35" s="1761"/>
      <c r="E35" s="1761"/>
      <c r="F35" s="1755" t="str">
        <f t="shared" si="1"/>
        <v/>
      </c>
      <c r="G35" s="1751"/>
      <c r="H35" s="1753" t="str">
        <f t="shared" si="2"/>
        <v/>
      </c>
      <c r="I35" s="1761"/>
      <c r="J35" s="1761"/>
      <c r="K35" s="1755" t="str">
        <f t="shared" si="3"/>
        <v/>
      </c>
      <c r="L35" s="1751"/>
      <c r="M35" s="1753" t="str">
        <f t="shared" si="4"/>
        <v/>
      </c>
      <c r="N35" s="1761"/>
      <c r="O35" s="1761"/>
      <c r="P35" s="1755" t="str">
        <f t="shared" si="5"/>
        <v/>
      </c>
      <c r="Q35" s="1751"/>
      <c r="R35" s="1753" t="str">
        <f t="shared" si="6"/>
        <v/>
      </c>
      <c r="S35" s="1761"/>
      <c r="T35" s="1761"/>
      <c r="U35" s="1755" t="str">
        <f t="shared" si="7"/>
        <v/>
      </c>
      <c r="V35" s="1769"/>
      <c r="X35" s="1920"/>
      <c r="Y35" s="1729" t="s">
        <v>1753</v>
      </c>
      <c r="Z35" s="1760" t="str">
        <f>IF(ISNUMBER(B35),'Cover Page'!$D$35/1000000*B35/VLOOKUP($Y35,'FX rate q'!$B$7:$C$43,2,FALSE),"")</f>
        <v/>
      </c>
      <c r="AA35" s="1760" t="str">
        <f>IF(ISNUMBER(C35),'Cover Page'!$D$35/1000000*C35/VLOOKUP($Y35,'FX rate q'!$B$7:$C$43,2,FALSE),"")</f>
        <v/>
      </c>
      <c r="AB35" s="1760" t="str">
        <f>IF(ISNUMBER(D35),'Cover Page'!$D$35/1000000*D35/VLOOKUP($Y35,'FX rate q'!$B$7:$C$43,2,FALSE),"")</f>
        <v/>
      </c>
      <c r="AC35" s="1760" t="str">
        <f>IF(ISNUMBER(E35),'Cover Page'!$D$35/1000000*E35/VLOOKUP($Y35,'FX rate q'!$B$7:$C$43,2,FALSE),"")</f>
        <v/>
      </c>
      <c r="AD35" s="1760" t="str">
        <f>IF(ISNUMBER(F35),'Cover Page'!$D$35/1000000*F35/VLOOKUP($Y35,'FX rate q'!$B$7:$C$43,2,FALSE),"")</f>
        <v/>
      </c>
      <c r="AE35" s="1760" t="str">
        <f>IF(ISNUMBER(G35),'Cover Page'!$D$35/1000000*G35/VLOOKUP($Y35,'FX rate q'!$B$7:$C$43,2,FALSE),"")</f>
        <v/>
      </c>
      <c r="AF35" s="1760" t="str">
        <f>IF(ISNUMBER(H35),'Cover Page'!$D$35/1000000*H35/VLOOKUP($Y35,'FX rate q'!$B$7:$C$43,2,FALSE),"")</f>
        <v/>
      </c>
      <c r="AG35" s="1760" t="str">
        <f>IF(ISNUMBER(I35),'Cover Page'!$D$35/1000000*I35/VLOOKUP($Y35,'FX rate q'!$B$7:$C$43,2,FALSE),"")</f>
        <v/>
      </c>
      <c r="AH35" s="1760" t="str">
        <f>IF(ISNUMBER(J35),'Cover Page'!$D$35/1000000*J35/VLOOKUP($Y35,'FX rate q'!$B$7:$C$43,2,FALSE),"")</f>
        <v/>
      </c>
      <c r="AI35" s="1760" t="str">
        <f>IF(ISNUMBER(K35),'Cover Page'!$D$35/1000000*K35/VLOOKUP($Y35,'FX rate q'!$B$7:$C$43,2,FALSE),"")</f>
        <v/>
      </c>
      <c r="AJ35" s="1760" t="str">
        <f>IF(ISNUMBER(L35),'Cover Page'!$D$35/1000000*L35/VLOOKUP($Y35,'FX rate q'!$B$7:$C$43,2,FALSE),"")</f>
        <v/>
      </c>
      <c r="AK35" s="1760" t="str">
        <f>IF(ISNUMBER(M35),'Cover Page'!$D$35/1000000*M35/VLOOKUP($Y35,'FX rate q'!$B$7:$C$43,2,FALSE),"")</f>
        <v/>
      </c>
      <c r="AL35" s="1760" t="str">
        <f>IF(ISNUMBER(N35),'Cover Page'!$D$35/1000000*N35/VLOOKUP($Y35,'FX rate q'!$B$7:$C$43,2,FALSE),"")</f>
        <v/>
      </c>
      <c r="AM35" s="1760" t="str">
        <f>IF(ISNUMBER(O35),'Cover Page'!$D$35/1000000*O35/VLOOKUP($Y35,'FX rate q'!$B$7:$C$43,2,FALSE),"")</f>
        <v/>
      </c>
      <c r="AN35" s="1760" t="str">
        <f>IF(ISNUMBER(P35),'Cover Page'!$D$35/1000000*P35/VLOOKUP($Y35,'FX rate q'!$B$7:$C$43,2,FALSE),"")</f>
        <v/>
      </c>
      <c r="AO35" s="1760" t="str">
        <f>IF(ISNUMBER(Q35),'Cover Page'!$D$35/1000000*Q35/VLOOKUP($Y35,'FX rate q'!$B$7:$C$43,2,FALSE),"")</f>
        <v/>
      </c>
      <c r="AP35" s="1760" t="str">
        <f>IF(ISNUMBER(R35),'Cover Page'!$D$35/1000000*R35/VLOOKUP($Y35,'FX rate q'!$B$7:$C$43,2,FALSE),"")</f>
        <v/>
      </c>
      <c r="AQ35" s="1760" t="str">
        <f>IF(ISNUMBER(S35),'Cover Page'!$D$35/1000000*S35/VLOOKUP($Y35,'FX rate q'!$B$7:$C$43,2,FALSE),"")</f>
        <v/>
      </c>
      <c r="AR35" s="1760" t="str">
        <f>IF(ISNUMBER(T35),'Cover Page'!$D$35/1000000*T35/VLOOKUP($Y35,'FX rate q'!$B$7:$C$43,2,FALSE),"")</f>
        <v/>
      </c>
      <c r="AS35" s="1760" t="str">
        <f>IF(ISNUMBER(U35),'Cover Page'!$D$35/1000000*U35/VLOOKUP($Y35,'FX rate q'!$B$7:$C$43,2,FALSE),"")</f>
        <v/>
      </c>
      <c r="AV35" s="1907"/>
      <c r="AW35" s="1729" t="s">
        <v>1753</v>
      </c>
      <c r="AX35" s="1763" t="str">
        <f>IF(ISNUMBER(B35),'Cover Page'!$D$35/1000000*B35/'FX rate'!$C$24,"")</f>
        <v/>
      </c>
      <c r="AY35" s="1764" t="str">
        <f>IF(ISNUMBER(C35),'Cover Page'!$D$35/1000000*C35/'FX rate'!$C$24,"")</f>
        <v/>
      </c>
      <c r="AZ35" s="1765" t="str">
        <f>IF(ISNUMBER(D35),'Cover Page'!$D$35/1000000*D35/'FX rate'!$C$24,"")</f>
        <v/>
      </c>
      <c r="BA35" s="1765" t="str">
        <f>IF(ISNUMBER(E35),'Cover Page'!$D$35/1000000*E35/'FX rate'!$C$24,"")</f>
        <v/>
      </c>
      <c r="BB35" s="1766" t="str">
        <f>IF(ISNUMBER(F35),'Cover Page'!$D$35/1000000*F35/'FX rate'!$C$24,"")</f>
        <v/>
      </c>
      <c r="BC35" s="1763" t="str">
        <f>IF(ISNUMBER(G35),'Cover Page'!$D$35/1000000*G35/'FX rate'!$C$24,"")</f>
        <v/>
      </c>
      <c r="BD35" s="1764" t="str">
        <f>IF(ISNUMBER(H35),'Cover Page'!$D$35/1000000*H35/'FX rate'!$C$24,"")</f>
        <v/>
      </c>
      <c r="BE35" s="1765" t="str">
        <f>IF(ISNUMBER(I35),'Cover Page'!$D$35/1000000*I35/'FX rate'!$C$24,"")</f>
        <v/>
      </c>
      <c r="BF35" s="1765" t="str">
        <f>IF(ISNUMBER(J35),'Cover Page'!$D$35/1000000*J35/'FX rate'!$C$24,"")</f>
        <v/>
      </c>
      <c r="BG35" s="1766" t="str">
        <f>IF(ISNUMBER(K35),'Cover Page'!$D$35/1000000*K35/'FX rate'!$C$24,"")</f>
        <v/>
      </c>
      <c r="BH35" s="1764" t="str">
        <f>IF(ISNUMBER(L35),'Cover Page'!$D$35/1000000*L35/'FX rate'!$C$24,"")</f>
        <v/>
      </c>
      <c r="BI35" s="1764" t="str">
        <f>IF(ISNUMBER(M35),'Cover Page'!$D$35/1000000*M35/'FX rate'!$C$24,"")</f>
        <v/>
      </c>
      <c r="BJ35" s="1765" t="str">
        <f>IF(ISNUMBER(N35),'Cover Page'!$D$35/1000000*N35/'FX rate'!$C$24,"")</f>
        <v/>
      </c>
      <c r="BK35" s="1765" t="str">
        <f>IF(ISNUMBER(O35),'Cover Page'!$D$35/1000000*O35/'FX rate'!$C$24,"")</f>
        <v/>
      </c>
      <c r="BL35" s="1766" t="str">
        <f>IF(ISNUMBER(P35),'Cover Page'!$D$35/1000000*P35/'FX rate'!$C$24,"")</f>
        <v/>
      </c>
      <c r="BM35" s="1763" t="str">
        <f>IF(ISNUMBER(Q35),'Cover Page'!$D$35/1000000*Q35/'FX rate'!$C$24,"")</f>
        <v/>
      </c>
      <c r="BN35" s="1764" t="str">
        <f>IF(ISNUMBER(R35),'Cover Page'!$D$35/1000000*R35/'FX rate'!$C$24,"")</f>
        <v/>
      </c>
      <c r="BO35" s="1765" t="str">
        <f>IF(ISNUMBER(S35),'Cover Page'!$D$35/1000000*S35/'FX rate'!$C$24,"")</f>
        <v/>
      </c>
      <c r="BP35" s="1765" t="str">
        <f>IF(ISNUMBER(T35),'Cover Page'!$D$35/1000000*T35/'FX rate'!$C$24,"")</f>
        <v/>
      </c>
      <c r="BQ35" s="1766" t="str">
        <f>IF(ISNUMBER(U35),'Cover Page'!$D$35/1000000*U35/'FX rate'!$C$24,"")</f>
        <v/>
      </c>
    </row>
    <row r="36" spans="1:69" x14ac:dyDescent="0.3">
      <c r="A36" s="1729" t="s">
        <v>1754</v>
      </c>
      <c r="B36" s="1751"/>
      <c r="C36" s="1753" t="str">
        <f t="shared" si="0"/>
        <v/>
      </c>
      <c r="D36" s="1761"/>
      <c r="E36" s="1761"/>
      <c r="F36" s="1755" t="str">
        <f t="shared" si="1"/>
        <v/>
      </c>
      <c r="G36" s="1751"/>
      <c r="H36" s="1753" t="str">
        <f t="shared" si="2"/>
        <v/>
      </c>
      <c r="I36" s="1761"/>
      <c r="J36" s="1761"/>
      <c r="K36" s="1755" t="str">
        <f t="shared" si="3"/>
        <v/>
      </c>
      <c r="L36" s="1751"/>
      <c r="M36" s="1753" t="str">
        <f t="shared" si="4"/>
        <v/>
      </c>
      <c r="N36" s="1761"/>
      <c r="O36" s="1761"/>
      <c r="P36" s="1755" t="str">
        <f t="shared" si="5"/>
        <v/>
      </c>
      <c r="Q36" s="1751"/>
      <c r="R36" s="1753" t="str">
        <f t="shared" si="6"/>
        <v/>
      </c>
      <c r="S36" s="1761"/>
      <c r="T36" s="1761"/>
      <c r="U36" s="1755" t="str">
        <f t="shared" si="7"/>
        <v/>
      </c>
      <c r="V36" s="1769"/>
      <c r="X36" s="1920"/>
      <c r="Y36" s="1729" t="s">
        <v>1754</v>
      </c>
      <c r="Z36" s="1760" t="str">
        <f>IF(ISNUMBER(B36),'Cover Page'!$D$35/1000000*B36/VLOOKUP($Y36,'FX rate q'!$B$7:$C$43,2,FALSE),"")</f>
        <v/>
      </c>
      <c r="AA36" s="1760" t="str">
        <f>IF(ISNUMBER(C36),'Cover Page'!$D$35/1000000*C36/VLOOKUP($Y36,'FX rate q'!$B$7:$C$43,2,FALSE),"")</f>
        <v/>
      </c>
      <c r="AB36" s="1760" t="str">
        <f>IF(ISNUMBER(D36),'Cover Page'!$D$35/1000000*D36/VLOOKUP($Y36,'FX rate q'!$B$7:$C$43,2,FALSE),"")</f>
        <v/>
      </c>
      <c r="AC36" s="1760" t="str">
        <f>IF(ISNUMBER(E36),'Cover Page'!$D$35/1000000*E36/VLOOKUP($Y36,'FX rate q'!$B$7:$C$43,2,FALSE),"")</f>
        <v/>
      </c>
      <c r="AD36" s="1760" t="str">
        <f>IF(ISNUMBER(F36),'Cover Page'!$D$35/1000000*F36/VLOOKUP($Y36,'FX rate q'!$B$7:$C$43,2,FALSE),"")</f>
        <v/>
      </c>
      <c r="AE36" s="1760" t="str">
        <f>IF(ISNUMBER(G36),'Cover Page'!$D$35/1000000*G36/VLOOKUP($Y36,'FX rate q'!$B$7:$C$43,2,FALSE),"")</f>
        <v/>
      </c>
      <c r="AF36" s="1760" t="str">
        <f>IF(ISNUMBER(H36),'Cover Page'!$D$35/1000000*H36/VLOOKUP($Y36,'FX rate q'!$B$7:$C$43,2,FALSE),"")</f>
        <v/>
      </c>
      <c r="AG36" s="1760" t="str">
        <f>IF(ISNUMBER(I36),'Cover Page'!$D$35/1000000*I36/VLOOKUP($Y36,'FX rate q'!$B$7:$C$43,2,FALSE),"")</f>
        <v/>
      </c>
      <c r="AH36" s="1760" t="str">
        <f>IF(ISNUMBER(J36),'Cover Page'!$D$35/1000000*J36/VLOOKUP($Y36,'FX rate q'!$B$7:$C$43,2,FALSE),"")</f>
        <v/>
      </c>
      <c r="AI36" s="1760" t="str">
        <f>IF(ISNUMBER(K36),'Cover Page'!$D$35/1000000*K36/VLOOKUP($Y36,'FX rate q'!$B$7:$C$43,2,FALSE),"")</f>
        <v/>
      </c>
      <c r="AJ36" s="1760" t="str">
        <f>IF(ISNUMBER(L36),'Cover Page'!$D$35/1000000*L36/VLOOKUP($Y36,'FX rate q'!$B$7:$C$43,2,FALSE),"")</f>
        <v/>
      </c>
      <c r="AK36" s="1760" t="str">
        <f>IF(ISNUMBER(M36),'Cover Page'!$D$35/1000000*M36/VLOOKUP($Y36,'FX rate q'!$B$7:$C$43,2,FALSE),"")</f>
        <v/>
      </c>
      <c r="AL36" s="1760" t="str">
        <f>IF(ISNUMBER(N36),'Cover Page'!$D$35/1000000*N36/VLOOKUP($Y36,'FX rate q'!$B$7:$C$43,2,FALSE),"")</f>
        <v/>
      </c>
      <c r="AM36" s="1760" t="str">
        <f>IF(ISNUMBER(O36),'Cover Page'!$D$35/1000000*O36/VLOOKUP($Y36,'FX rate q'!$B$7:$C$43,2,FALSE),"")</f>
        <v/>
      </c>
      <c r="AN36" s="1760" t="str">
        <f>IF(ISNUMBER(P36),'Cover Page'!$D$35/1000000*P36/VLOOKUP($Y36,'FX rate q'!$B$7:$C$43,2,FALSE),"")</f>
        <v/>
      </c>
      <c r="AO36" s="1760" t="str">
        <f>IF(ISNUMBER(Q36),'Cover Page'!$D$35/1000000*Q36/VLOOKUP($Y36,'FX rate q'!$B$7:$C$43,2,FALSE),"")</f>
        <v/>
      </c>
      <c r="AP36" s="1760" t="str">
        <f>IF(ISNUMBER(R36),'Cover Page'!$D$35/1000000*R36/VLOOKUP($Y36,'FX rate q'!$B$7:$C$43,2,FALSE),"")</f>
        <v/>
      </c>
      <c r="AQ36" s="1760" t="str">
        <f>IF(ISNUMBER(S36),'Cover Page'!$D$35/1000000*S36/VLOOKUP($Y36,'FX rate q'!$B$7:$C$43,2,FALSE),"")</f>
        <v/>
      </c>
      <c r="AR36" s="1760" t="str">
        <f>IF(ISNUMBER(T36),'Cover Page'!$D$35/1000000*T36/VLOOKUP($Y36,'FX rate q'!$B$7:$C$43,2,FALSE),"")</f>
        <v/>
      </c>
      <c r="AS36" s="1760" t="str">
        <f>IF(ISNUMBER(U36),'Cover Page'!$D$35/1000000*U36/VLOOKUP($Y36,'FX rate q'!$B$7:$C$43,2,FALSE),"")</f>
        <v/>
      </c>
      <c r="AV36" s="1907"/>
      <c r="AW36" s="1729" t="s">
        <v>1754</v>
      </c>
      <c r="AX36" s="1763" t="str">
        <f>IF(ISNUMBER(B36),'Cover Page'!$D$35/1000000*B36/'FX rate'!$C$24,"")</f>
        <v/>
      </c>
      <c r="AY36" s="1764" t="str">
        <f>IF(ISNUMBER(C36),'Cover Page'!$D$35/1000000*C36/'FX rate'!$C$24,"")</f>
        <v/>
      </c>
      <c r="AZ36" s="1765" t="str">
        <f>IF(ISNUMBER(D36),'Cover Page'!$D$35/1000000*D36/'FX rate'!$C$24,"")</f>
        <v/>
      </c>
      <c r="BA36" s="1765" t="str">
        <f>IF(ISNUMBER(E36),'Cover Page'!$D$35/1000000*E36/'FX rate'!$C$24,"")</f>
        <v/>
      </c>
      <c r="BB36" s="1766" t="str">
        <f>IF(ISNUMBER(F36),'Cover Page'!$D$35/1000000*F36/'FX rate'!$C$24,"")</f>
        <v/>
      </c>
      <c r="BC36" s="1763" t="str">
        <f>IF(ISNUMBER(G36),'Cover Page'!$D$35/1000000*G36/'FX rate'!$C$24,"")</f>
        <v/>
      </c>
      <c r="BD36" s="1764" t="str">
        <f>IF(ISNUMBER(H36),'Cover Page'!$D$35/1000000*H36/'FX rate'!$C$24,"")</f>
        <v/>
      </c>
      <c r="BE36" s="1765" t="str">
        <f>IF(ISNUMBER(I36),'Cover Page'!$D$35/1000000*I36/'FX rate'!$C$24,"")</f>
        <v/>
      </c>
      <c r="BF36" s="1765" t="str">
        <f>IF(ISNUMBER(J36),'Cover Page'!$D$35/1000000*J36/'FX rate'!$C$24,"")</f>
        <v/>
      </c>
      <c r="BG36" s="1766" t="str">
        <f>IF(ISNUMBER(K36),'Cover Page'!$D$35/1000000*K36/'FX rate'!$C$24,"")</f>
        <v/>
      </c>
      <c r="BH36" s="1764" t="str">
        <f>IF(ISNUMBER(L36),'Cover Page'!$D$35/1000000*L36/'FX rate'!$C$24,"")</f>
        <v/>
      </c>
      <c r="BI36" s="1764" t="str">
        <f>IF(ISNUMBER(M36),'Cover Page'!$D$35/1000000*M36/'FX rate'!$C$24,"")</f>
        <v/>
      </c>
      <c r="BJ36" s="1765" t="str">
        <f>IF(ISNUMBER(N36),'Cover Page'!$D$35/1000000*N36/'FX rate'!$C$24,"")</f>
        <v/>
      </c>
      <c r="BK36" s="1765" t="str">
        <f>IF(ISNUMBER(O36),'Cover Page'!$D$35/1000000*O36/'FX rate'!$C$24,"")</f>
        <v/>
      </c>
      <c r="BL36" s="1766" t="str">
        <f>IF(ISNUMBER(P36),'Cover Page'!$D$35/1000000*P36/'FX rate'!$C$24,"")</f>
        <v/>
      </c>
      <c r="BM36" s="1763" t="str">
        <f>IF(ISNUMBER(Q36),'Cover Page'!$D$35/1000000*Q36/'FX rate'!$C$24,"")</f>
        <v/>
      </c>
      <c r="BN36" s="1764" t="str">
        <f>IF(ISNUMBER(R36),'Cover Page'!$D$35/1000000*R36/'FX rate'!$C$24,"")</f>
        <v/>
      </c>
      <c r="BO36" s="1765" t="str">
        <f>IF(ISNUMBER(S36),'Cover Page'!$D$35/1000000*S36/'FX rate'!$C$24,"")</f>
        <v/>
      </c>
      <c r="BP36" s="1765" t="str">
        <f>IF(ISNUMBER(T36),'Cover Page'!$D$35/1000000*T36/'FX rate'!$C$24,"")</f>
        <v/>
      </c>
      <c r="BQ36" s="1766" t="str">
        <f>IF(ISNUMBER(U36),'Cover Page'!$D$35/1000000*U36/'FX rate'!$C$24,"")</f>
        <v/>
      </c>
    </row>
    <row r="37" spans="1:69" x14ac:dyDescent="0.3">
      <c r="A37" s="1729" t="s">
        <v>1755</v>
      </c>
      <c r="B37" s="1751"/>
      <c r="C37" s="1753" t="str">
        <f t="shared" si="0"/>
        <v/>
      </c>
      <c r="D37" s="1761"/>
      <c r="E37" s="1761"/>
      <c r="F37" s="1755" t="str">
        <f t="shared" si="1"/>
        <v/>
      </c>
      <c r="G37" s="1751"/>
      <c r="H37" s="1753" t="str">
        <f t="shared" si="2"/>
        <v/>
      </c>
      <c r="I37" s="1761"/>
      <c r="J37" s="1761"/>
      <c r="K37" s="1755" t="str">
        <f t="shared" si="3"/>
        <v/>
      </c>
      <c r="L37" s="1751"/>
      <c r="M37" s="1753" t="str">
        <f t="shared" si="4"/>
        <v/>
      </c>
      <c r="N37" s="1761"/>
      <c r="O37" s="1761"/>
      <c r="P37" s="1755" t="str">
        <f t="shared" si="5"/>
        <v/>
      </c>
      <c r="Q37" s="1751"/>
      <c r="R37" s="1753" t="str">
        <f t="shared" si="6"/>
        <v/>
      </c>
      <c r="S37" s="1761"/>
      <c r="T37" s="1761"/>
      <c r="U37" s="1755" t="str">
        <f t="shared" si="7"/>
        <v/>
      </c>
      <c r="V37" s="1769"/>
      <c r="X37" s="1920"/>
      <c r="Y37" s="1729" t="s">
        <v>1755</v>
      </c>
      <c r="Z37" s="1760" t="str">
        <f>IF(ISNUMBER(B37),'Cover Page'!$D$35/1000000*B37/VLOOKUP($Y37,'FX rate q'!$B$7:$C$43,2,FALSE),"")</f>
        <v/>
      </c>
      <c r="AA37" s="1760" t="str">
        <f>IF(ISNUMBER(C37),'Cover Page'!$D$35/1000000*C37/VLOOKUP($Y37,'FX rate q'!$B$7:$C$43,2,FALSE),"")</f>
        <v/>
      </c>
      <c r="AB37" s="1760" t="str">
        <f>IF(ISNUMBER(D37),'Cover Page'!$D$35/1000000*D37/VLOOKUP($Y37,'FX rate q'!$B$7:$C$43,2,FALSE),"")</f>
        <v/>
      </c>
      <c r="AC37" s="1760" t="str">
        <f>IF(ISNUMBER(E37),'Cover Page'!$D$35/1000000*E37/VLOOKUP($Y37,'FX rate q'!$B$7:$C$43,2,FALSE),"")</f>
        <v/>
      </c>
      <c r="AD37" s="1760" t="str">
        <f>IF(ISNUMBER(F37),'Cover Page'!$D$35/1000000*F37/VLOOKUP($Y37,'FX rate q'!$B$7:$C$43,2,FALSE),"")</f>
        <v/>
      </c>
      <c r="AE37" s="1760" t="str">
        <f>IF(ISNUMBER(G37),'Cover Page'!$D$35/1000000*G37/VLOOKUP($Y37,'FX rate q'!$B$7:$C$43,2,FALSE),"")</f>
        <v/>
      </c>
      <c r="AF37" s="1760" t="str">
        <f>IF(ISNUMBER(H37),'Cover Page'!$D$35/1000000*H37/VLOOKUP($Y37,'FX rate q'!$B$7:$C$43,2,FALSE),"")</f>
        <v/>
      </c>
      <c r="AG37" s="1760" t="str">
        <f>IF(ISNUMBER(I37),'Cover Page'!$D$35/1000000*I37/VLOOKUP($Y37,'FX rate q'!$B$7:$C$43,2,FALSE),"")</f>
        <v/>
      </c>
      <c r="AH37" s="1760" t="str">
        <f>IF(ISNUMBER(J37),'Cover Page'!$D$35/1000000*J37/VLOOKUP($Y37,'FX rate q'!$B$7:$C$43,2,FALSE),"")</f>
        <v/>
      </c>
      <c r="AI37" s="1760" t="str">
        <f>IF(ISNUMBER(K37),'Cover Page'!$D$35/1000000*K37/VLOOKUP($Y37,'FX rate q'!$B$7:$C$43,2,FALSE),"")</f>
        <v/>
      </c>
      <c r="AJ37" s="1760" t="str">
        <f>IF(ISNUMBER(L37),'Cover Page'!$D$35/1000000*L37/VLOOKUP($Y37,'FX rate q'!$B$7:$C$43,2,FALSE),"")</f>
        <v/>
      </c>
      <c r="AK37" s="1760" t="str">
        <f>IF(ISNUMBER(M37),'Cover Page'!$D$35/1000000*M37/VLOOKUP($Y37,'FX rate q'!$B$7:$C$43,2,FALSE),"")</f>
        <v/>
      </c>
      <c r="AL37" s="1760" t="str">
        <f>IF(ISNUMBER(N37),'Cover Page'!$D$35/1000000*N37/VLOOKUP($Y37,'FX rate q'!$B$7:$C$43,2,FALSE),"")</f>
        <v/>
      </c>
      <c r="AM37" s="1760" t="str">
        <f>IF(ISNUMBER(O37),'Cover Page'!$D$35/1000000*O37/VLOOKUP($Y37,'FX rate q'!$B$7:$C$43,2,FALSE),"")</f>
        <v/>
      </c>
      <c r="AN37" s="1760" t="str">
        <f>IF(ISNUMBER(P37),'Cover Page'!$D$35/1000000*P37/VLOOKUP($Y37,'FX rate q'!$B$7:$C$43,2,FALSE),"")</f>
        <v/>
      </c>
      <c r="AO37" s="1760" t="str">
        <f>IF(ISNUMBER(Q37),'Cover Page'!$D$35/1000000*Q37/VLOOKUP($Y37,'FX rate q'!$B$7:$C$43,2,FALSE),"")</f>
        <v/>
      </c>
      <c r="AP37" s="1760" t="str">
        <f>IF(ISNUMBER(R37),'Cover Page'!$D$35/1000000*R37/VLOOKUP($Y37,'FX rate q'!$B$7:$C$43,2,FALSE),"")</f>
        <v/>
      </c>
      <c r="AQ37" s="1760" t="str">
        <f>IF(ISNUMBER(S37),'Cover Page'!$D$35/1000000*S37/VLOOKUP($Y37,'FX rate q'!$B$7:$C$43,2,FALSE),"")</f>
        <v/>
      </c>
      <c r="AR37" s="1760" t="str">
        <f>IF(ISNUMBER(T37),'Cover Page'!$D$35/1000000*T37/VLOOKUP($Y37,'FX rate q'!$B$7:$C$43,2,FALSE),"")</f>
        <v/>
      </c>
      <c r="AS37" s="1760" t="str">
        <f>IF(ISNUMBER(U37),'Cover Page'!$D$35/1000000*U37/VLOOKUP($Y37,'FX rate q'!$B$7:$C$43,2,FALSE),"")</f>
        <v/>
      </c>
      <c r="AV37" s="1907"/>
      <c r="AW37" s="1729" t="s">
        <v>1755</v>
      </c>
      <c r="AX37" s="1763" t="str">
        <f>IF(ISNUMBER(B37),'Cover Page'!$D$35/1000000*B37/'FX rate'!$C$24,"")</f>
        <v/>
      </c>
      <c r="AY37" s="1764" t="str">
        <f>IF(ISNUMBER(C37),'Cover Page'!$D$35/1000000*C37/'FX rate'!$C$24,"")</f>
        <v/>
      </c>
      <c r="AZ37" s="1765" t="str">
        <f>IF(ISNUMBER(D37),'Cover Page'!$D$35/1000000*D37/'FX rate'!$C$24,"")</f>
        <v/>
      </c>
      <c r="BA37" s="1765" t="str">
        <f>IF(ISNUMBER(E37),'Cover Page'!$D$35/1000000*E37/'FX rate'!$C$24,"")</f>
        <v/>
      </c>
      <c r="BB37" s="1766" t="str">
        <f>IF(ISNUMBER(F37),'Cover Page'!$D$35/1000000*F37/'FX rate'!$C$24,"")</f>
        <v/>
      </c>
      <c r="BC37" s="1763" t="str">
        <f>IF(ISNUMBER(G37),'Cover Page'!$D$35/1000000*G37/'FX rate'!$C$24,"")</f>
        <v/>
      </c>
      <c r="BD37" s="1764" t="str">
        <f>IF(ISNUMBER(H37),'Cover Page'!$D$35/1000000*H37/'FX rate'!$C$24,"")</f>
        <v/>
      </c>
      <c r="BE37" s="1765" t="str">
        <f>IF(ISNUMBER(I37),'Cover Page'!$D$35/1000000*I37/'FX rate'!$C$24,"")</f>
        <v/>
      </c>
      <c r="BF37" s="1765" t="str">
        <f>IF(ISNUMBER(J37),'Cover Page'!$D$35/1000000*J37/'FX rate'!$C$24,"")</f>
        <v/>
      </c>
      <c r="BG37" s="1766" t="str">
        <f>IF(ISNUMBER(K37),'Cover Page'!$D$35/1000000*K37/'FX rate'!$C$24,"")</f>
        <v/>
      </c>
      <c r="BH37" s="1764" t="str">
        <f>IF(ISNUMBER(L37),'Cover Page'!$D$35/1000000*L37/'FX rate'!$C$24,"")</f>
        <v/>
      </c>
      <c r="BI37" s="1764" t="str">
        <f>IF(ISNUMBER(M37),'Cover Page'!$D$35/1000000*M37/'FX rate'!$C$24,"")</f>
        <v/>
      </c>
      <c r="BJ37" s="1765" t="str">
        <f>IF(ISNUMBER(N37),'Cover Page'!$D$35/1000000*N37/'FX rate'!$C$24,"")</f>
        <v/>
      </c>
      <c r="BK37" s="1765" t="str">
        <f>IF(ISNUMBER(O37),'Cover Page'!$D$35/1000000*O37/'FX rate'!$C$24,"")</f>
        <v/>
      </c>
      <c r="BL37" s="1766" t="str">
        <f>IF(ISNUMBER(P37),'Cover Page'!$D$35/1000000*P37/'FX rate'!$C$24,"")</f>
        <v/>
      </c>
      <c r="BM37" s="1763" t="str">
        <f>IF(ISNUMBER(Q37),'Cover Page'!$D$35/1000000*Q37/'FX rate'!$C$24,"")</f>
        <v/>
      </c>
      <c r="BN37" s="1764" t="str">
        <f>IF(ISNUMBER(R37),'Cover Page'!$D$35/1000000*R37/'FX rate'!$C$24,"")</f>
        <v/>
      </c>
      <c r="BO37" s="1765" t="str">
        <f>IF(ISNUMBER(S37),'Cover Page'!$D$35/1000000*S37/'FX rate'!$C$24,"")</f>
        <v/>
      </c>
      <c r="BP37" s="1765" t="str">
        <f>IF(ISNUMBER(T37),'Cover Page'!$D$35/1000000*T37/'FX rate'!$C$24,"")</f>
        <v/>
      </c>
      <c r="BQ37" s="1766" t="str">
        <f>IF(ISNUMBER(U37),'Cover Page'!$D$35/1000000*U37/'FX rate'!$C$24,"")</f>
        <v/>
      </c>
    </row>
    <row r="38" spans="1:69" x14ac:dyDescent="0.3">
      <c r="A38" s="1729" t="s">
        <v>1756</v>
      </c>
      <c r="B38" s="1751"/>
      <c r="C38" s="1753" t="str">
        <f t="shared" si="0"/>
        <v/>
      </c>
      <c r="D38" s="1761"/>
      <c r="E38" s="1761"/>
      <c r="F38" s="1755" t="str">
        <f t="shared" si="1"/>
        <v/>
      </c>
      <c r="G38" s="1751"/>
      <c r="H38" s="1753" t="str">
        <f t="shared" si="2"/>
        <v/>
      </c>
      <c r="I38" s="1761"/>
      <c r="J38" s="1761"/>
      <c r="K38" s="1755" t="str">
        <f t="shared" si="3"/>
        <v/>
      </c>
      <c r="L38" s="1751"/>
      <c r="M38" s="1753" t="str">
        <f t="shared" si="4"/>
        <v/>
      </c>
      <c r="N38" s="1761"/>
      <c r="O38" s="1761"/>
      <c r="P38" s="1755" t="str">
        <f t="shared" si="5"/>
        <v/>
      </c>
      <c r="Q38" s="1751"/>
      <c r="R38" s="1753" t="str">
        <f t="shared" si="6"/>
        <v/>
      </c>
      <c r="S38" s="1761"/>
      <c r="T38" s="1761"/>
      <c r="U38" s="1755" t="str">
        <f t="shared" si="7"/>
        <v/>
      </c>
      <c r="V38" s="1769"/>
      <c r="X38" s="1920"/>
      <c r="Y38" s="1729" t="s">
        <v>1756</v>
      </c>
      <c r="Z38" s="1760" t="str">
        <f>IF(ISNUMBER(B38),'Cover Page'!$D$35/1000000*B38/VLOOKUP($Y38,'FX rate q'!$B$7:$C$43,2,FALSE),"")</f>
        <v/>
      </c>
      <c r="AA38" s="1760" t="str">
        <f>IF(ISNUMBER(C38),'Cover Page'!$D$35/1000000*C38/VLOOKUP($Y38,'FX rate q'!$B$7:$C$43,2,FALSE),"")</f>
        <v/>
      </c>
      <c r="AB38" s="1760" t="str">
        <f>IF(ISNUMBER(D38),'Cover Page'!$D$35/1000000*D38/VLOOKUP($Y38,'FX rate q'!$B$7:$C$43,2,FALSE),"")</f>
        <v/>
      </c>
      <c r="AC38" s="1760" t="str">
        <f>IF(ISNUMBER(E38),'Cover Page'!$D$35/1000000*E38/VLOOKUP($Y38,'FX rate q'!$B$7:$C$43,2,FALSE),"")</f>
        <v/>
      </c>
      <c r="AD38" s="1760" t="str">
        <f>IF(ISNUMBER(F38),'Cover Page'!$D$35/1000000*F38/VLOOKUP($Y38,'FX rate q'!$B$7:$C$43,2,FALSE),"")</f>
        <v/>
      </c>
      <c r="AE38" s="1760" t="str">
        <f>IF(ISNUMBER(G38),'Cover Page'!$D$35/1000000*G38/VLOOKUP($Y38,'FX rate q'!$B$7:$C$43,2,FALSE),"")</f>
        <v/>
      </c>
      <c r="AF38" s="1760" t="str">
        <f>IF(ISNUMBER(H38),'Cover Page'!$D$35/1000000*H38/VLOOKUP($Y38,'FX rate q'!$B$7:$C$43,2,FALSE),"")</f>
        <v/>
      </c>
      <c r="AG38" s="1760" t="str">
        <f>IF(ISNUMBER(I38),'Cover Page'!$D$35/1000000*I38/VLOOKUP($Y38,'FX rate q'!$B$7:$C$43,2,FALSE),"")</f>
        <v/>
      </c>
      <c r="AH38" s="1760" t="str">
        <f>IF(ISNUMBER(J38),'Cover Page'!$D$35/1000000*J38/VLOOKUP($Y38,'FX rate q'!$B$7:$C$43,2,FALSE),"")</f>
        <v/>
      </c>
      <c r="AI38" s="1760" t="str">
        <f>IF(ISNUMBER(K38),'Cover Page'!$D$35/1000000*K38/VLOOKUP($Y38,'FX rate q'!$B$7:$C$43,2,FALSE),"")</f>
        <v/>
      </c>
      <c r="AJ38" s="1760" t="str">
        <f>IF(ISNUMBER(L38),'Cover Page'!$D$35/1000000*L38/VLOOKUP($Y38,'FX rate q'!$B$7:$C$43,2,FALSE),"")</f>
        <v/>
      </c>
      <c r="AK38" s="1760" t="str">
        <f>IF(ISNUMBER(M38),'Cover Page'!$D$35/1000000*M38/VLOOKUP($Y38,'FX rate q'!$B$7:$C$43,2,FALSE),"")</f>
        <v/>
      </c>
      <c r="AL38" s="1760" t="str">
        <f>IF(ISNUMBER(N38),'Cover Page'!$D$35/1000000*N38/VLOOKUP($Y38,'FX rate q'!$B$7:$C$43,2,FALSE),"")</f>
        <v/>
      </c>
      <c r="AM38" s="1760" t="str">
        <f>IF(ISNUMBER(O38),'Cover Page'!$D$35/1000000*O38/VLOOKUP($Y38,'FX rate q'!$B$7:$C$43,2,FALSE),"")</f>
        <v/>
      </c>
      <c r="AN38" s="1760" t="str">
        <f>IF(ISNUMBER(P38),'Cover Page'!$D$35/1000000*P38/VLOOKUP($Y38,'FX rate q'!$B$7:$C$43,2,FALSE),"")</f>
        <v/>
      </c>
      <c r="AO38" s="1760" t="str">
        <f>IF(ISNUMBER(Q38),'Cover Page'!$D$35/1000000*Q38/VLOOKUP($Y38,'FX rate q'!$B$7:$C$43,2,FALSE),"")</f>
        <v/>
      </c>
      <c r="AP38" s="1760" t="str">
        <f>IF(ISNUMBER(R38),'Cover Page'!$D$35/1000000*R38/VLOOKUP($Y38,'FX rate q'!$B$7:$C$43,2,FALSE),"")</f>
        <v/>
      </c>
      <c r="AQ38" s="1760" t="str">
        <f>IF(ISNUMBER(S38),'Cover Page'!$D$35/1000000*S38/VLOOKUP($Y38,'FX rate q'!$B$7:$C$43,2,FALSE),"")</f>
        <v/>
      </c>
      <c r="AR38" s="1760" t="str">
        <f>IF(ISNUMBER(T38),'Cover Page'!$D$35/1000000*T38/VLOOKUP($Y38,'FX rate q'!$B$7:$C$43,2,FALSE),"")</f>
        <v/>
      </c>
      <c r="AS38" s="1760" t="str">
        <f>IF(ISNUMBER(U38),'Cover Page'!$D$35/1000000*U38/VLOOKUP($Y38,'FX rate q'!$B$7:$C$43,2,FALSE),"")</f>
        <v/>
      </c>
      <c r="AV38" s="1907"/>
      <c r="AW38" s="1729" t="s">
        <v>1756</v>
      </c>
      <c r="AX38" s="1763" t="str">
        <f>IF(ISNUMBER(B38),'Cover Page'!$D$35/1000000*B38/'FX rate'!$C$24,"")</f>
        <v/>
      </c>
      <c r="AY38" s="1764" t="str">
        <f>IF(ISNUMBER(C38),'Cover Page'!$D$35/1000000*C38/'FX rate'!$C$24,"")</f>
        <v/>
      </c>
      <c r="AZ38" s="1765" t="str">
        <f>IF(ISNUMBER(D38),'Cover Page'!$D$35/1000000*D38/'FX rate'!$C$24,"")</f>
        <v/>
      </c>
      <c r="BA38" s="1765" t="str">
        <f>IF(ISNUMBER(E38),'Cover Page'!$D$35/1000000*E38/'FX rate'!$C$24,"")</f>
        <v/>
      </c>
      <c r="BB38" s="1766" t="str">
        <f>IF(ISNUMBER(F38),'Cover Page'!$D$35/1000000*F38/'FX rate'!$C$24,"")</f>
        <v/>
      </c>
      <c r="BC38" s="1763" t="str">
        <f>IF(ISNUMBER(G38),'Cover Page'!$D$35/1000000*G38/'FX rate'!$C$24,"")</f>
        <v/>
      </c>
      <c r="BD38" s="1764" t="str">
        <f>IF(ISNUMBER(H38),'Cover Page'!$D$35/1000000*H38/'FX rate'!$C$24,"")</f>
        <v/>
      </c>
      <c r="BE38" s="1765" t="str">
        <f>IF(ISNUMBER(I38),'Cover Page'!$D$35/1000000*I38/'FX rate'!$C$24,"")</f>
        <v/>
      </c>
      <c r="BF38" s="1765" t="str">
        <f>IF(ISNUMBER(J38),'Cover Page'!$D$35/1000000*J38/'FX rate'!$C$24,"")</f>
        <v/>
      </c>
      <c r="BG38" s="1766" t="str">
        <f>IF(ISNUMBER(K38),'Cover Page'!$D$35/1000000*K38/'FX rate'!$C$24,"")</f>
        <v/>
      </c>
      <c r="BH38" s="1764" t="str">
        <f>IF(ISNUMBER(L38),'Cover Page'!$D$35/1000000*L38/'FX rate'!$C$24,"")</f>
        <v/>
      </c>
      <c r="BI38" s="1764" t="str">
        <f>IF(ISNUMBER(M38),'Cover Page'!$D$35/1000000*M38/'FX rate'!$C$24,"")</f>
        <v/>
      </c>
      <c r="BJ38" s="1765" t="str">
        <f>IF(ISNUMBER(N38),'Cover Page'!$D$35/1000000*N38/'FX rate'!$C$24,"")</f>
        <v/>
      </c>
      <c r="BK38" s="1765" t="str">
        <f>IF(ISNUMBER(O38),'Cover Page'!$D$35/1000000*O38/'FX rate'!$C$24,"")</f>
        <v/>
      </c>
      <c r="BL38" s="1766" t="str">
        <f>IF(ISNUMBER(P38),'Cover Page'!$D$35/1000000*P38/'FX rate'!$C$24,"")</f>
        <v/>
      </c>
      <c r="BM38" s="1763" t="str">
        <f>IF(ISNUMBER(Q38),'Cover Page'!$D$35/1000000*Q38/'FX rate'!$C$24,"")</f>
        <v/>
      </c>
      <c r="BN38" s="1764" t="str">
        <f>IF(ISNUMBER(R38),'Cover Page'!$D$35/1000000*R38/'FX rate'!$C$24,"")</f>
        <v/>
      </c>
      <c r="BO38" s="1765" t="str">
        <f>IF(ISNUMBER(S38),'Cover Page'!$D$35/1000000*S38/'FX rate'!$C$24,"")</f>
        <v/>
      </c>
      <c r="BP38" s="1765" t="str">
        <f>IF(ISNUMBER(T38),'Cover Page'!$D$35/1000000*T38/'FX rate'!$C$24,"")</f>
        <v/>
      </c>
      <c r="BQ38" s="1766" t="str">
        <f>IF(ISNUMBER(U38),'Cover Page'!$D$35/1000000*U38/'FX rate'!$C$24,"")</f>
        <v/>
      </c>
    </row>
    <row r="39" spans="1:69" x14ac:dyDescent="0.3">
      <c r="A39" s="1729" t="s">
        <v>1757</v>
      </c>
      <c r="B39" s="1751"/>
      <c r="C39" s="1753" t="str">
        <f t="shared" si="0"/>
        <v/>
      </c>
      <c r="D39" s="1761"/>
      <c r="E39" s="1761"/>
      <c r="F39" s="1755" t="str">
        <f t="shared" si="1"/>
        <v/>
      </c>
      <c r="G39" s="1751"/>
      <c r="H39" s="1753" t="str">
        <f t="shared" si="2"/>
        <v/>
      </c>
      <c r="I39" s="1761"/>
      <c r="J39" s="1761"/>
      <c r="K39" s="1755" t="str">
        <f t="shared" si="3"/>
        <v/>
      </c>
      <c r="L39" s="1751"/>
      <c r="M39" s="1753" t="str">
        <f t="shared" si="4"/>
        <v/>
      </c>
      <c r="N39" s="1761"/>
      <c r="O39" s="1761"/>
      <c r="P39" s="1755" t="str">
        <f t="shared" si="5"/>
        <v/>
      </c>
      <c r="Q39" s="1751"/>
      <c r="R39" s="1753" t="str">
        <f t="shared" si="6"/>
        <v/>
      </c>
      <c r="S39" s="1761"/>
      <c r="T39" s="1761"/>
      <c r="U39" s="1755" t="str">
        <f t="shared" si="7"/>
        <v/>
      </c>
      <c r="V39" s="1769"/>
      <c r="X39" s="1920"/>
      <c r="Y39" s="1729" t="s">
        <v>1757</v>
      </c>
      <c r="Z39" s="1760" t="str">
        <f>IF(ISNUMBER(B39),'Cover Page'!$D$35/1000000*B39/VLOOKUP($Y39,'FX rate q'!$B$7:$C$43,2,FALSE),"")</f>
        <v/>
      </c>
      <c r="AA39" s="1760" t="str">
        <f>IF(ISNUMBER(C39),'Cover Page'!$D$35/1000000*C39/VLOOKUP($Y39,'FX rate q'!$B$7:$C$43,2,FALSE),"")</f>
        <v/>
      </c>
      <c r="AB39" s="1760" t="str">
        <f>IF(ISNUMBER(D39),'Cover Page'!$D$35/1000000*D39/VLOOKUP($Y39,'FX rate q'!$B$7:$C$43,2,FALSE),"")</f>
        <v/>
      </c>
      <c r="AC39" s="1760" t="str">
        <f>IF(ISNUMBER(E39),'Cover Page'!$D$35/1000000*E39/VLOOKUP($Y39,'FX rate q'!$B$7:$C$43,2,FALSE),"")</f>
        <v/>
      </c>
      <c r="AD39" s="1760" t="str">
        <f>IF(ISNUMBER(F39),'Cover Page'!$D$35/1000000*F39/VLOOKUP($Y39,'FX rate q'!$B$7:$C$43,2,FALSE),"")</f>
        <v/>
      </c>
      <c r="AE39" s="1760" t="str">
        <f>IF(ISNUMBER(G39),'Cover Page'!$D$35/1000000*G39/VLOOKUP($Y39,'FX rate q'!$B$7:$C$43,2,FALSE),"")</f>
        <v/>
      </c>
      <c r="AF39" s="1760" t="str">
        <f>IF(ISNUMBER(H39),'Cover Page'!$D$35/1000000*H39/VLOOKUP($Y39,'FX rate q'!$B$7:$C$43,2,FALSE),"")</f>
        <v/>
      </c>
      <c r="AG39" s="1760" t="str">
        <f>IF(ISNUMBER(I39),'Cover Page'!$D$35/1000000*I39/VLOOKUP($Y39,'FX rate q'!$B$7:$C$43,2,FALSE),"")</f>
        <v/>
      </c>
      <c r="AH39" s="1760" t="str">
        <f>IF(ISNUMBER(J39),'Cover Page'!$D$35/1000000*J39/VLOOKUP($Y39,'FX rate q'!$B$7:$C$43,2,FALSE),"")</f>
        <v/>
      </c>
      <c r="AI39" s="1760" t="str">
        <f>IF(ISNUMBER(K39),'Cover Page'!$D$35/1000000*K39/VLOOKUP($Y39,'FX rate q'!$B$7:$C$43,2,FALSE),"")</f>
        <v/>
      </c>
      <c r="AJ39" s="1760" t="str">
        <f>IF(ISNUMBER(L39),'Cover Page'!$D$35/1000000*L39/VLOOKUP($Y39,'FX rate q'!$B$7:$C$43,2,FALSE),"")</f>
        <v/>
      </c>
      <c r="AK39" s="1760" t="str">
        <f>IF(ISNUMBER(M39),'Cover Page'!$D$35/1000000*M39/VLOOKUP($Y39,'FX rate q'!$B$7:$C$43,2,FALSE),"")</f>
        <v/>
      </c>
      <c r="AL39" s="1760" t="str">
        <f>IF(ISNUMBER(N39),'Cover Page'!$D$35/1000000*N39/VLOOKUP($Y39,'FX rate q'!$B$7:$C$43,2,FALSE),"")</f>
        <v/>
      </c>
      <c r="AM39" s="1760" t="str">
        <f>IF(ISNUMBER(O39),'Cover Page'!$D$35/1000000*O39/VLOOKUP($Y39,'FX rate q'!$B$7:$C$43,2,FALSE),"")</f>
        <v/>
      </c>
      <c r="AN39" s="1760" t="str">
        <f>IF(ISNUMBER(P39),'Cover Page'!$D$35/1000000*P39/VLOOKUP($Y39,'FX rate q'!$B$7:$C$43,2,FALSE),"")</f>
        <v/>
      </c>
      <c r="AO39" s="1760" t="str">
        <f>IF(ISNUMBER(Q39),'Cover Page'!$D$35/1000000*Q39/VLOOKUP($Y39,'FX rate q'!$B$7:$C$43,2,FALSE),"")</f>
        <v/>
      </c>
      <c r="AP39" s="1760" t="str">
        <f>IF(ISNUMBER(R39),'Cover Page'!$D$35/1000000*R39/VLOOKUP($Y39,'FX rate q'!$B$7:$C$43,2,FALSE),"")</f>
        <v/>
      </c>
      <c r="AQ39" s="1760" t="str">
        <f>IF(ISNUMBER(S39),'Cover Page'!$D$35/1000000*S39/VLOOKUP($Y39,'FX rate q'!$B$7:$C$43,2,FALSE),"")</f>
        <v/>
      </c>
      <c r="AR39" s="1760" t="str">
        <f>IF(ISNUMBER(T39),'Cover Page'!$D$35/1000000*T39/VLOOKUP($Y39,'FX rate q'!$B$7:$C$43,2,FALSE),"")</f>
        <v/>
      </c>
      <c r="AS39" s="1760" t="str">
        <f>IF(ISNUMBER(U39),'Cover Page'!$D$35/1000000*U39/VLOOKUP($Y39,'FX rate q'!$B$7:$C$43,2,FALSE),"")</f>
        <v/>
      </c>
      <c r="AV39" s="1907"/>
      <c r="AW39" s="1729" t="s">
        <v>1757</v>
      </c>
      <c r="AX39" s="1763" t="str">
        <f>IF(ISNUMBER(B39),'Cover Page'!$D$35/1000000*B39/'FX rate'!$C$24,"")</f>
        <v/>
      </c>
      <c r="AY39" s="1764" t="str">
        <f>IF(ISNUMBER(C39),'Cover Page'!$D$35/1000000*C39/'FX rate'!$C$24,"")</f>
        <v/>
      </c>
      <c r="AZ39" s="1765" t="str">
        <f>IF(ISNUMBER(D39),'Cover Page'!$D$35/1000000*D39/'FX rate'!$C$24,"")</f>
        <v/>
      </c>
      <c r="BA39" s="1765" t="str">
        <f>IF(ISNUMBER(E39),'Cover Page'!$D$35/1000000*E39/'FX rate'!$C$24,"")</f>
        <v/>
      </c>
      <c r="BB39" s="1766" t="str">
        <f>IF(ISNUMBER(F39),'Cover Page'!$D$35/1000000*F39/'FX rate'!$C$24,"")</f>
        <v/>
      </c>
      <c r="BC39" s="1763" t="str">
        <f>IF(ISNUMBER(G39),'Cover Page'!$D$35/1000000*G39/'FX rate'!$C$24,"")</f>
        <v/>
      </c>
      <c r="BD39" s="1764" t="str">
        <f>IF(ISNUMBER(H39),'Cover Page'!$D$35/1000000*H39/'FX rate'!$C$24,"")</f>
        <v/>
      </c>
      <c r="BE39" s="1765" t="str">
        <f>IF(ISNUMBER(I39),'Cover Page'!$D$35/1000000*I39/'FX rate'!$C$24,"")</f>
        <v/>
      </c>
      <c r="BF39" s="1765" t="str">
        <f>IF(ISNUMBER(J39),'Cover Page'!$D$35/1000000*J39/'FX rate'!$C$24,"")</f>
        <v/>
      </c>
      <c r="BG39" s="1766" t="str">
        <f>IF(ISNUMBER(K39),'Cover Page'!$D$35/1000000*K39/'FX rate'!$C$24,"")</f>
        <v/>
      </c>
      <c r="BH39" s="1764" t="str">
        <f>IF(ISNUMBER(L39),'Cover Page'!$D$35/1000000*L39/'FX rate'!$C$24,"")</f>
        <v/>
      </c>
      <c r="BI39" s="1764" t="str">
        <f>IF(ISNUMBER(M39),'Cover Page'!$D$35/1000000*M39/'FX rate'!$C$24,"")</f>
        <v/>
      </c>
      <c r="BJ39" s="1765" t="str">
        <f>IF(ISNUMBER(N39),'Cover Page'!$D$35/1000000*N39/'FX rate'!$C$24,"")</f>
        <v/>
      </c>
      <c r="BK39" s="1765" t="str">
        <f>IF(ISNUMBER(O39),'Cover Page'!$D$35/1000000*O39/'FX rate'!$C$24,"")</f>
        <v/>
      </c>
      <c r="BL39" s="1766" t="str">
        <f>IF(ISNUMBER(P39),'Cover Page'!$D$35/1000000*P39/'FX rate'!$C$24,"")</f>
        <v/>
      </c>
      <c r="BM39" s="1763" t="str">
        <f>IF(ISNUMBER(Q39),'Cover Page'!$D$35/1000000*Q39/'FX rate'!$C$24,"")</f>
        <v/>
      </c>
      <c r="BN39" s="1764" t="str">
        <f>IF(ISNUMBER(R39),'Cover Page'!$D$35/1000000*R39/'FX rate'!$C$24,"")</f>
        <v/>
      </c>
      <c r="BO39" s="1765" t="str">
        <f>IF(ISNUMBER(S39),'Cover Page'!$D$35/1000000*S39/'FX rate'!$C$24,"")</f>
        <v/>
      </c>
      <c r="BP39" s="1765" t="str">
        <f>IF(ISNUMBER(T39),'Cover Page'!$D$35/1000000*T39/'FX rate'!$C$24,"")</f>
        <v/>
      </c>
      <c r="BQ39" s="1766" t="str">
        <f>IF(ISNUMBER(U39),'Cover Page'!$D$35/1000000*U39/'FX rate'!$C$24,"")</f>
        <v/>
      </c>
    </row>
    <row r="40" spans="1:69" x14ac:dyDescent="0.3">
      <c r="A40" s="1729" t="s">
        <v>1758</v>
      </c>
      <c r="B40" s="1751"/>
      <c r="C40" s="1753" t="str">
        <f t="shared" si="0"/>
        <v/>
      </c>
      <c r="D40" s="1761"/>
      <c r="E40" s="1761"/>
      <c r="F40" s="1755" t="str">
        <f t="shared" si="1"/>
        <v/>
      </c>
      <c r="G40" s="1751"/>
      <c r="H40" s="1753" t="str">
        <f t="shared" si="2"/>
        <v/>
      </c>
      <c r="I40" s="1761"/>
      <c r="J40" s="1761"/>
      <c r="K40" s="1755" t="str">
        <f t="shared" si="3"/>
        <v/>
      </c>
      <c r="L40" s="1751"/>
      <c r="M40" s="1753" t="str">
        <f t="shared" si="4"/>
        <v/>
      </c>
      <c r="N40" s="1761"/>
      <c r="O40" s="1761"/>
      <c r="P40" s="1755" t="str">
        <f t="shared" si="5"/>
        <v/>
      </c>
      <c r="Q40" s="1751"/>
      <c r="R40" s="1753" t="str">
        <f t="shared" si="6"/>
        <v/>
      </c>
      <c r="S40" s="1761"/>
      <c r="T40" s="1761"/>
      <c r="U40" s="1755" t="str">
        <f t="shared" si="7"/>
        <v/>
      </c>
      <c r="V40" s="1769"/>
      <c r="X40" s="1920"/>
      <c r="Y40" s="1729" t="s">
        <v>1758</v>
      </c>
      <c r="Z40" s="1760" t="str">
        <f>IF(ISNUMBER(B40),'Cover Page'!$D$35/1000000*B40/VLOOKUP($Y40,'FX rate q'!$B$7:$C$43,2,FALSE),"")</f>
        <v/>
      </c>
      <c r="AA40" s="1760" t="str">
        <f>IF(ISNUMBER(C40),'Cover Page'!$D$35/1000000*C40/VLOOKUP($Y40,'FX rate q'!$B$7:$C$43,2,FALSE),"")</f>
        <v/>
      </c>
      <c r="AB40" s="1760" t="str">
        <f>IF(ISNUMBER(D40),'Cover Page'!$D$35/1000000*D40/VLOOKUP($Y40,'FX rate q'!$B$7:$C$43,2,FALSE),"")</f>
        <v/>
      </c>
      <c r="AC40" s="1760" t="str">
        <f>IF(ISNUMBER(E40),'Cover Page'!$D$35/1000000*E40/VLOOKUP($Y40,'FX rate q'!$B$7:$C$43,2,FALSE),"")</f>
        <v/>
      </c>
      <c r="AD40" s="1760" t="str">
        <f>IF(ISNUMBER(F40),'Cover Page'!$D$35/1000000*F40/VLOOKUP($Y40,'FX rate q'!$B$7:$C$43,2,FALSE),"")</f>
        <v/>
      </c>
      <c r="AE40" s="1760" t="str">
        <f>IF(ISNUMBER(G40),'Cover Page'!$D$35/1000000*G40/VLOOKUP($Y40,'FX rate q'!$B$7:$C$43,2,FALSE),"")</f>
        <v/>
      </c>
      <c r="AF40" s="1760" t="str">
        <f>IF(ISNUMBER(H40),'Cover Page'!$D$35/1000000*H40/VLOOKUP($Y40,'FX rate q'!$B$7:$C$43,2,FALSE),"")</f>
        <v/>
      </c>
      <c r="AG40" s="1760" t="str">
        <f>IF(ISNUMBER(I40),'Cover Page'!$D$35/1000000*I40/VLOOKUP($Y40,'FX rate q'!$B$7:$C$43,2,FALSE),"")</f>
        <v/>
      </c>
      <c r="AH40" s="1760" t="str">
        <f>IF(ISNUMBER(J40),'Cover Page'!$D$35/1000000*J40/VLOOKUP($Y40,'FX rate q'!$B$7:$C$43,2,FALSE),"")</f>
        <v/>
      </c>
      <c r="AI40" s="1760" t="str">
        <f>IF(ISNUMBER(K40),'Cover Page'!$D$35/1000000*K40/VLOOKUP($Y40,'FX rate q'!$B$7:$C$43,2,FALSE),"")</f>
        <v/>
      </c>
      <c r="AJ40" s="1760" t="str">
        <f>IF(ISNUMBER(L40),'Cover Page'!$D$35/1000000*L40/VLOOKUP($Y40,'FX rate q'!$B$7:$C$43,2,FALSE),"")</f>
        <v/>
      </c>
      <c r="AK40" s="1760" t="str">
        <f>IF(ISNUMBER(M40),'Cover Page'!$D$35/1000000*M40/VLOOKUP($Y40,'FX rate q'!$B$7:$C$43,2,FALSE),"")</f>
        <v/>
      </c>
      <c r="AL40" s="1760" t="str">
        <f>IF(ISNUMBER(N40),'Cover Page'!$D$35/1000000*N40/VLOOKUP($Y40,'FX rate q'!$B$7:$C$43,2,FALSE),"")</f>
        <v/>
      </c>
      <c r="AM40" s="1760" t="str">
        <f>IF(ISNUMBER(O40),'Cover Page'!$D$35/1000000*O40/VLOOKUP($Y40,'FX rate q'!$B$7:$C$43,2,FALSE),"")</f>
        <v/>
      </c>
      <c r="AN40" s="1760" t="str">
        <f>IF(ISNUMBER(P40),'Cover Page'!$D$35/1000000*P40/VLOOKUP($Y40,'FX rate q'!$B$7:$C$43,2,FALSE),"")</f>
        <v/>
      </c>
      <c r="AO40" s="1760" t="str">
        <f>IF(ISNUMBER(Q40),'Cover Page'!$D$35/1000000*Q40/VLOOKUP($Y40,'FX rate q'!$B$7:$C$43,2,FALSE),"")</f>
        <v/>
      </c>
      <c r="AP40" s="1760" t="str">
        <f>IF(ISNUMBER(R40),'Cover Page'!$D$35/1000000*R40/VLOOKUP($Y40,'FX rate q'!$B$7:$C$43,2,FALSE),"")</f>
        <v/>
      </c>
      <c r="AQ40" s="1760" t="str">
        <f>IF(ISNUMBER(S40),'Cover Page'!$D$35/1000000*S40/VLOOKUP($Y40,'FX rate q'!$B$7:$C$43,2,FALSE),"")</f>
        <v/>
      </c>
      <c r="AR40" s="1760" t="str">
        <f>IF(ISNUMBER(T40),'Cover Page'!$D$35/1000000*T40/VLOOKUP($Y40,'FX rate q'!$B$7:$C$43,2,FALSE),"")</f>
        <v/>
      </c>
      <c r="AS40" s="1760" t="str">
        <f>IF(ISNUMBER(U40),'Cover Page'!$D$35/1000000*U40/VLOOKUP($Y40,'FX rate q'!$B$7:$C$43,2,FALSE),"")</f>
        <v/>
      </c>
      <c r="AV40" s="1907"/>
      <c r="AW40" s="1729" t="s">
        <v>1758</v>
      </c>
      <c r="AX40" s="1763" t="str">
        <f>IF(ISNUMBER(B40),'Cover Page'!$D$35/1000000*B40/'FX rate'!$C$24,"")</f>
        <v/>
      </c>
      <c r="AY40" s="1764" t="str">
        <f>IF(ISNUMBER(C40),'Cover Page'!$D$35/1000000*C40/'FX rate'!$C$24,"")</f>
        <v/>
      </c>
      <c r="AZ40" s="1765" t="str">
        <f>IF(ISNUMBER(D40),'Cover Page'!$D$35/1000000*D40/'FX rate'!$C$24,"")</f>
        <v/>
      </c>
      <c r="BA40" s="1765" t="str">
        <f>IF(ISNUMBER(E40),'Cover Page'!$D$35/1000000*E40/'FX rate'!$C$24,"")</f>
        <v/>
      </c>
      <c r="BB40" s="1766" t="str">
        <f>IF(ISNUMBER(F40),'Cover Page'!$D$35/1000000*F40/'FX rate'!$C$24,"")</f>
        <v/>
      </c>
      <c r="BC40" s="1763" t="str">
        <f>IF(ISNUMBER(G40),'Cover Page'!$D$35/1000000*G40/'FX rate'!$C$24,"")</f>
        <v/>
      </c>
      <c r="BD40" s="1764" t="str">
        <f>IF(ISNUMBER(H40),'Cover Page'!$D$35/1000000*H40/'FX rate'!$C$24,"")</f>
        <v/>
      </c>
      <c r="BE40" s="1765" t="str">
        <f>IF(ISNUMBER(I40),'Cover Page'!$D$35/1000000*I40/'FX rate'!$C$24,"")</f>
        <v/>
      </c>
      <c r="BF40" s="1765" t="str">
        <f>IF(ISNUMBER(J40),'Cover Page'!$D$35/1000000*J40/'FX rate'!$C$24,"")</f>
        <v/>
      </c>
      <c r="BG40" s="1766" t="str">
        <f>IF(ISNUMBER(K40),'Cover Page'!$D$35/1000000*K40/'FX rate'!$C$24,"")</f>
        <v/>
      </c>
      <c r="BH40" s="1764" t="str">
        <f>IF(ISNUMBER(L40),'Cover Page'!$D$35/1000000*L40/'FX rate'!$C$24,"")</f>
        <v/>
      </c>
      <c r="BI40" s="1764" t="str">
        <f>IF(ISNUMBER(M40),'Cover Page'!$D$35/1000000*M40/'FX rate'!$C$24,"")</f>
        <v/>
      </c>
      <c r="BJ40" s="1765" t="str">
        <f>IF(ISNUMBER(N40),'Cover Page'!$D$35/1000000*N40/'FX rate'!$C$24,"")</f>
        <v/>
      </c>
      <c r="BK40" s="1765" t="str">
        <f>IF(ISNUMBER(O40),'Cover Page'!$D$35/1000000*O40/'FX rate'!$C$24,"")</f>
        <v/>
      </c>
      <c r="BL40" s="1766" t="str">
        <f>IF(ISNUMBER(P40),'Cover Page'!$D$35/1000000*P40/'FX rate'!$C$24,"")</f>
        <v/>
      </c>
      <c r="BM40" s="1763" t="str">
        <f>IF(ISNUMBER(Q40),'Cover Page'!$D$35/1000000*Q40/'FX rate'!$C$24,"")</f>
        <v/>
      </c>
      <c r="BN40" s="1764" t="str">
        <f>IF(ISNUMBER(R40),'Cover Page'!$D$35/1000000*R40/'FX rate'!$C$24,"")</f>
        <v/>
      </c>
      <c r="BO40" s="1765" t="str">
        <f>IF(ISNUMBER(S40),'Cover Page'!$D$35/1000000*S40/'FX rate'!$C$24,"")</f>
        <v/>
      </c>
      <c r="BP40" s="1765" t="str">
        <f>IF(ISNUMBER(T40),'Cover Page'!$D$35/1000000*T40/'FX rate'!$C$24,"")</f>
        <v/>
      </c>
      <c r="BQ40" s="1766" t="str">
        <f>IF(ISNUMBER(U40),'Cover Page'!$D$35/1000000*U40/'FX rate'!$C$24,"")</f>
        <v/>
      </c>
    </row>
    <row r="41" spans="1:69" x14ac:dyDescent="0.3">
      <c r="A41" s="1729" t="s">
        <v>1759</v>
      </c>
      <c r="B41" s="1751"/>
      <c r="C41" s="1753" t="str">
        <f t="shared" si="0"/>
        <v/>
      </c>
      <c r="D41" s="1761"/>
      <c r="E41" s="1761"/>
      <c r="F41" s="1755" t="str">
        <f t="shared" si="1"/>
        <v/>
      </c>
      <c r="G41" s="1751"/>
      <c r="H41" s="1753" t="str">
        <f t="shared" si="2"/>
        <v/>
      </c>
      <c r="I41" s="1761"/>
      <c r="J41" s="1761"/>
      <c r="K41" s="1755" t="str">
        <f t="shared" si="3"/>
        <v/>
      </c>
      <c r="L41" s="1751"/>
      <c r="M41" s="1753" t="str">
        <f t="shared" si="4"/>
        <v/>
      </c>
      <c r="N41" s="1761"/>
      <c r="O41" s="1761"/>
      <c r="P41" s="1755" t="str">
        <f t="shared" si="5"/>
        <v/>
      </c>
      <c r="Q41" s="1751"/>
      <c r="R41" s="1753" t="str">
        <f t="shared" si="6"/>
        <v/>
      </c>
      <c r="S41" s="1761"/>
      <c r="T41" s="1761"/>
      <c r="U41" s="1755" t="str">
        <f t="shared" si="7"/>
        <v/>
      </c>
      <c r="V41" s="1769"/>
      <c r="X41" s="1920"/>
      <c r="Y41" s="1729" t="s">
        <v>1759</v>
      </c>
      <c r="Z41" s="1760" t="str">
        <f>IF(ISNUMBER(B41),'Cover Page'!$D$35/1000000*B41/VLOOKUP($Y41,'FX rate q'!$B$7:$C$43,2,FALSE),"")</f>
        <v/>
      </c>
      <c r="AA41" s="1760" t="str">
        <f>IF(ISNUMBER(C41),'Cover Page'!$D$35/1000000*C41/VLOOKUP($Y41,'FX rate q'!$B$7:$C$43,2,FALSE),"")</f>
        <v/>
      </c>
      <c r="AB41" s="1760" t="str">
        <f>IF(ISNUMBER(D41),'Cover Page'!$D$35/1000000*D41/VLOOKUP($Y41,'FX rate q'!$B$7:$C$43,2,FALSE),"")</f>
        <v/>
      </c>
      <c r="AC41" s="1760" t="str">
        <f>IF(ISNUMBER(E41),'Cover Page'!$D$35/1000000*E41/VLOOKUP($Y41,'FX rate q'!$B$7:$C$43,2,FALSE),"")</f>
        <v/>
      </c>
      <c r="AD41" s="1760" t="str">
        <f>IF(ISNUMBER(F41),'Cover Page'!$D$35/1000000*F41/VLOOKUP($Y41,'FX rate q'!$B$7:$C$43,2,FALSE),"")</f>
        <v/>
      </c>
      <c r="AE41" s="1760" t="str">
        <f>IF(ISNUMBER(G41),'Cover Page'!$D$35/1000000*G41/VLOOKUP($Y41,'FX rate q'!$B$7:$C$43,2,FALSE),"")</f>
        <v/>
      </c>
      <c r="AF41" s="1760" t="str">
        <f>IF(ISNUMBER(H41),'Cover Page'!$D$35/1000000*H41/VLOOKUP($Y41,'FX rate q'!$B$7:$C$43,2,FALSE),"")</f>
        <v/>
      </c>
      <c r="AG41" s="1760" t="str">
        <f>IF(ISNUMBER(I41),'Cover Page'!$D$35/1000000*I41/VLOOKUP($Y41,'FX rate q'!$B$7:$C$43,2,FALSE),"")</f>
        <v/>
      </c>
      <c r="AH41" s="1760" t="str">
        <f>IF(ISNUMBER(J41),'Cover Page'!$D$35/1000000*J41/VLOOKUP($Y41,'FX rate q'!$B$7:$C$43,2,FALSE),"")</f>
        <v/>
      </c>
      <c r="AI41" s="1760" t="str">
        <f>IF(ISNUMBER(K41),'Cover Page'!$D$35/1000000*K41/VLOOKUP($Y41,'FX rate q'!$B$7:$C$43,2,FALSE),"")</f>
        <v/>
      </c>
      <c r="AJ41" s="1760" t="str">
        <f>IF(ISNUMBER(L41),'Cover Page'!$D$35/1000000*L41/VLOOKUP($Y41,'FX rate q'!$B$7:$C$43,2,FALSE),"")</f>
        <v/>
      </c>
      <c r="AK41" s="1760" t="str">
        <f>IF(ISNUMBER(M41),'Cover Page'!$D$35/1000000*M41/VLOOKUP($Y41,'FX rate q'!$B$7:$C$43,2,FALSE),"")</f>
        <v/>
      </c>
      <c r="AL41" s="1760" t="str">
        <f>IF(ISNUMBER(N41),'Cover Page'!$D$35/1000000*N41/VLOOKUP($Y41,'FX rate q'!$B$7:$C$43,2,FALSE),"")</f>
        <v/>
      </c>
      <c r="AM41" s="1760" t="str">
        <f>IF(ISNUMBER(O41),'Cover Page'!$D$35/1000000*O41/VLOOKUP($Y41,'FX rate q'!$B$7:$C$43,2,FALSE),"")</f>
        <v/>
      </c>
      <c r="AN41" s="1760" t="str">
        <f>IF(ISNUMBER(P41),'Cover Page'!$D$35/1000000*P41/VLOOKUP($Y41,'FX rate q'!$B$7:$C$43,2,FALSE),"")</f>
        <v/>
      </c>
      <c r="AO41" s="1760" t="str">
        <f>IF(ISNUMBER(Q41),'Cover Page'!$D$35/1000000*Q41/VLOOKUP($Y41,'FX rate q'!$B$7:$C$43,2,FALSE),"")</f>
        <v/>
      </c>
      <c r="AP41" s="1760" t="str">
        <f>IF(ISNUMBER(R41),'Cover Page'!$D$35/1000000*R41/VLOOKUP($Y41,'FX rate q'!$B$7:$C$43,2,FALSE),"")</f>
        <v/>
      </c>
      <c r="AQ41" s="1760" t="str">
        <f>IF(ISNUMBER(S41),'Cover Page'!$D$35/1000000*S41/VLOOKUP($Y41,'FX rate q'!$B$7:$C$43,2,FALSE),"")</f>
        <v/>
      </c>
      <c r="AR41" s="1760" t="str">
        <f>IF(ISNUMBER(T41),'Cover Page'!$D$35/1000000*T41/VLOOKUP($Y41,'FX rate q'!$B$7:$C$43,2,FALSE),"")</f>
        <v/>
      </c>
      <c r="AS41" s="1760" t="str">
        <f>IF(ISNUMBER(U41),'Cover Page'!$D$35/1000000*U41/VLOOKUP($Y41,'FX rate q'!$B$7:$C$43,2,FALSE),"")</f>
        <v/>
      </c>
      <c r="AV41" s="1907"/>
      <c r="AW41" s="1729" t="s">
        <v>1759</v>
      </c>
      <c r="AX41" s="1763" t="str">
        <f>IF(ISNUMBER(B41),'Cover Page'!$D$35/1000000*B41/'FX rate'!$C$24,"")</f>
        <v/>
      </c>
      <c r="AY41" s="1764" t="str">
        <f>IF(ISNUMBER(C41),'Cover Page'!$D$35/1000000*C41/'FX rate'!$C$24,"")</f>
        <v/>
      </c>
      <c r="AZ41" s="1765" t="str">
        <f>IF(ISNUMBER(D41),'Cover Page'!$D$35/1000000*D41/'FX rate'!$C$24,"")</f>
        <v/>
      </c>
      <c r="BA41" s="1765" t="str">
        <f>IF(ISNUMBER(E41),'Cover Page'!$D$35/1000000*E41/'FX rate'!$C$24,"")</f>
        <v/>
      </c>
      <c r="BB41" s="1766" t="str">
        <f>IF(ISNUMBER(F41),'Cover Page'!$D$35/1000000*F41/'FX rate'!$C$24,"")</f>
        <v/>
      </c>
      <c r="BC41" s="1763" t="str">
        <f>IF(ISNUMBER(G41),'Cover Page'!$D$35/1000000*G41/'FX rate'!$C$24,"")</f>
        <v/>
      </c>
      <c r="BD41" s="1764" t="str">
        <f>IF(ISNUMBER(H41),'Cover Page'!$D$35/1000000*H41/'FX rate'!$C$24,"")</f>
        <v/>
      </c>
      <c r="BE41" s="1765" t="str">
        <f>IF(ISNUMBER(I41),'Cover Page'!$D$35/1000000*I41/'FX rate'!$C$24,"")</f>
        <v/>
      </c>
      <c r="BF41" s="1765" t="str">
        <f>IF(ISNUMBER(J41),'Cover Page'!$D$35/1000000*J41/'FX rate'!$C$24,"")</f>
        <v/>
      </c>
      <c r="BG41" s="1766" t="str">
        <f>IF(ISNUMBER(K41),'Cover Page'!$D$35/1000000*K41/'FX rate'!$C$24,"")</f>
        <v/>
      </c>
      <c r="BH41" s="1764" t="str">
        <f>IF(ISNUMBER(L41),'Cover Page'!$D$35/1000000*L41/'FX rate'!$C$24,"")</f>
        <v/>
      </c>
      <c r="BI41" s="1764" t="str">
        <f>IF(ISNUMBER(M41),'Cover Page'!$D$35/1000000*M41/'FX rate'!$C$24,"")</f>
        <v/>
      </c>
      <c r="BJ41" s="1765" t="str">
        <f>IF(ISNUMBER(N41),'Cover Page'!$D$35/1000000*N41/'FX rate'!$C$24,"")</f>
        <v/>
      </c>
      <c r="BK41" s="1765" t="str">
        <f>IF(ISNUMBER(O41),'Cover Page'!$D$35/1000000*O41/'FX rate'!$C$24,"")</f>
        <v/>
      </c>
      <c r="BL41" s="1766" t="str">
        <f>IF(ISNUMBER(P41),'Cover Page'!$D$35/1000000*P41/'FX rate'!$C$24,"")</f>
        <v/>
      </c>
      <c r="BM41" s="1763" t="str">
        <f>IF(ISNUMBER(Q41),'Cover Page'!$D$35/1000000*Q41/'FX rate'!$C$24,"")</f>
        <v/>
      </c>
      <c r="BN41" s="1764" t="str">
        <f>IF(ISNUMBER(R41),'Cover Page'!$D$35/1000000*R41/'FX rate'!$C$24,"")</f>
        <v/>
      </c>
      <c r="BO41" s="1765" t="str">
        <f>IF(ISNUMBER(S41),'Cover Page'!$D$35/1000000*S41/'FX rate'!$C$24,"")</f>
        <v/>
      </c>
      <c r="BP41" s="1765" t="str">
        <f>IF(ISNUMBER(T41),'Cover Page'!$D$35/1000000*T41/'FX rate'!$C$24,"")</f>
        <v/>
      </c>
      <c r="BQ41" s="1766" t="str">
        <f>IF(ISNUMBER(U41),'Cover Page'!$D$35/1000000*U41/'FX rate'!$C$24,"")</f>
        <v/>
      </c>
    </row>
    <row r="42" spans="1:69" ht="14.5" thickBot="1" x14ac:dyDescent="0.35">
      <c r="A42" s="1729" t="s">
        <v>1776</v>
      </c>
      <c r="B42" s="1752"/>
      <c r="C42" s="1754" t="str">
        <f t="shared" si="0"/>
        <v/>
      </c>
      <c r="D42" s="1762"/>
      <c r="E42" s="1762"/>
      <c r="F42" s="1756" t="str">
        <f t="shared" ref="F42" si="8">IF(COUNT(D42:E42)=2,C42-D42-E42,"")</f>
        <v/>
      </c>
      <c r="G42" s="1752"/>
      <c r="H42" s="1754" t="str">
        <f t="shared" ref="H42" si="9">IF(COUNT(G41:G42)=2,G42-G41,"")</f>
        <v/>
      </c>
      <c r="I42" s="1762"/>
      <c r="J42" s="1762"/>
      <c r="K42" s="1756" t="str">
        <f t="shared" ref="K42" si="10">IF(COUNT(I42:J42)=2,H42-I42-J42,"")</f>
        <v/>
      </c>
      <c r="L42" s="1752"/>
      <c r="M42" s="1754" t="str">
        <f t="shared" ref="M42" si="11">IF(COUNT(L41:L42)=2,L42-L41,"")</f>
        <v/>
      </c>
      <c r="N42" s="1762"/>
      <c r="O42" s="1762"/>
      <c r="P42" s="1756" t="str">
        <f t="shared" ref="P42" si="12">IF(COUNT(N42:O42)=2,M42-N42-O42,"")</f>
        <v/>
      </c>
      <c r="Q42" s="1752"/>
      <c r="R42" s="1754" t="str">
        <f t="shared" ref="R42" si="13">IF(COUNT(Q41:Q42)=2,Q42-Q41,"")</f>
        <v/>
      </c>
      <c r="S42" s="1762"/>
      <c r="T42" s="1762"/>
      <c r="U42" s="1756" t="str">
        <f t="shared" ref="U42" si="14">IF(COUNT(S42:T42)=2,R42-S42-T42,"")</f>
        <v/>
      </c>
      <c r="Y42" s="1623" t="s">
        <v>1776</v>
      </c>
      <c r="Z42" s="1760" t="str">
        <f>IF(ISNUMBER(B42),'Cover Page'!$D$35/1000000*B42/VLOOKUP($Y42,'FX rate q'!$B$7:$C$43,2,FALSE),"")</f>
        <v/>
      </c>
      <c r="AA42" s="1760" t="str">
        <f>IF(ISNUMBER(C42),'Cover Page'!$D$35/1000000*C42/VLOOKUP($Y42,'FX rate q'!$B$7:$C$43,2,FALSE),"")</f>
        <v/>
      </c>
      <c r="AB42" s="1760" t="str">
        <f>IF(ISNUMBER(D42),'Cover Page'!$D$35/1000000*D42/VLOOKUP($Y42,'FX rate q'!$B$7:$C$43,2,FALSE),"")</f>
        <v/>
      </c>
      <c r="AC42" s="1760" t="str">
        <f>IF(ISNUMBER(E42),'Cover Page'!$D$35/1000000*E42/VLOOKUP($Y42,'FX rate q'!$B$7:$C$43,2,FALSE),"")</f>
        <v/>
      </c>
      <c r="AD42" s="1760" t="str">
        <f>IF(ISNUMBER(F42),'Cover Page'!$D$35/1000000*F42/VLOOKUP($Y42,'FX rate q'!$B$7:$C$43,2,FALSE),"")</f>
        <v/>
      </c>
      <c r="AE42" s="1760" t="str">
        <f>IF(ISNUMBER(G42),'Cover Page'!$D$35/1000000*G42/VLOOKUP($Y42,'FX rate q'!$B$7:$C$43,2,FALSE),"")</f>
        <v/>
      </c>
      <c r="AF42" s="1760" t="str">
        <f>IF(ISNUMBER(H42),'Cover Page'!$D$35/1000000*H42/VLOOKUP($Y42,'FX rate q'!$B$7:$C$43,2,FALSE),"")</f>
        <v/>
      </c>
      <c r="AG42" s="1760" t="str">
        <f>IF(ISNUMBER(I42),'Cover Page'!$D$35/1000000*I42/VLOOKUP($Y42,'FX rate q'!$B$7:$C$43,2,FALSE),"")</f>
        <v/>
      </c>
      <c r="AH42" s="1760" t="str">
        <f>IF(ISNUMBER(J42),'Cover Page'!$D$35/1000000*J42/VLOOKUP($Y42,'FX rate q'!$B$7:$C$43,2,FALSE),"")</f>
        <v/>
      </c>
      <c r="AI42" s="1760" t="str">
        <f>IF(ISNUMBER(K42),'Cover Page'!$D$35/1000000*K42/VLOOKUP($Y42,'FX rate q'!$B$7:$C$43,2,FALSE),"")</f>
        <v/>
      </c>
      <c r="AJ42" s="1760" t="str">
        <f>IF(ISNUMBER(L42),'Cover Page'!$D$35/1000000*L42/VLOOKUP($Y42,'FX rate q'!$B$7:$C$43,2,FALSE),"")</f>
        <v/>
      </c>
      <c r="AK42" s="1760" t="str">
        <f>IF(ISNUMBER(M42),'Cover Page'!$D$35/1000000*M42/VLOOKUP($Y42,'FX rate q'!$B$7:$C$43,2,FALSE),"")</f>
        <v/>
      </c>
      <c r="AL42" s="1760" t="str">
        <f>IF(ISNUMBER(N42),'Cover Page'!$D$35/1000000*N42/VLOOKUP($Y42,'FX rate q'!$B$7:$C$43,2,FALSE),"")</f>
        <v/>
      </c>
      <c r="AM42" s="1760" t="str">
        <f>IF(ISNUMBER(O42),'Cover Page'!$D$35/1000000*O42/VLOOKUP($Y42,'FX rate q'!$B$7:$C$43,2,FALSE),"")</f>
        <v/>
      </c>
      <c r="AN42" s="1760" t="str">
        <f>IF(ISNUMBER(P42),'Cover Page'!$D$35/1000000*P42/VLOOKUP($Y42,'FX rate q'!$B$7:$C$43,2,FALSE),"")</f>
        <v/>
      </c>
      <c r="AO42" s="1760" t="str">
        <f>IF(ISNUMBER(Q42),'Cover Page'!$D$35/1000000*Q42/VLOOKUP($Y42,'FX rate q'!$B$7:$C$43,2,FALSE),"")</f>
        <v/>
      </c>
      <c r="AP42" s="1760" t="str">
        <f>IF(ISNUMBER(R42),'Cover Page'!$D$35/1000000*R42/VLOOKUP($Y42,'FX rate q'!$B$7:$C$43,2,FALSE),"")</f>
        <v/>
      </c>
      <c r="AQ42" s="1760" t="str">
        <f>IF(ISNUMBER(S42),'Cover Page'!$D$35/1000000*S42/VLOOKUP($Y42,'FX rate q'!$B$7:$C$43,2,FALSE),"")</f>
        <v/>
      </c>
      <c r="AR42" s="1760" t="str">
        <f>IF(ISNUMBER(T42),'Cover Page'!$D$35/1000000*T42/VLOOKUP($Y42,'FX rate q'!$B$7:$C$43,2,FALSE),"")</f>
        <v/>
      </c>
      <c r="AS42" s="1760" t="str">
        <f>IF(ISNUMBER(U42),'Cover Page'!$D$35/1000000*U42/VLOOKUP($Y42,'FX rate q'!$B$7:$C$43,2,FALSE),"")</f>
        <v/>
      </c>
      <c r="AW42" s="1623" t="s">
        <v>1776</v>
      </c>
      <c r="AX42" s="1763" t="str">
        <f>IF(ISNUMBER(B42),'Cover Page'!$D$35/1000000*B42/'FX rate'!$C$24,"")</f>
        <v/>
      </c>
      <c r="AY42" s="1764" t="str">
        <f>IF(ISNUMBER(C42),'Cover Page'!$D$35/1000000*C42/'FX rate'!$C$24,"")</f>
        <v/>
      </c>
      <c r="AZ42" s="1765" t="str">
        <f>IF(ISNUMBER(D42),'Cover Page'!$D$35/1000000*D42/'FX rate'!$C$24,"")</f>
        <v/>
      </c>
      <c r="BA42" s="1765" t="str">
        <f>IF(ISNUMBER(E42),'Cover Page'!$D$35/1000000*E42/'FX rate'!$C$24,"")</f>
        <v/>
      </c>
      <c r="BB42" s="1766" t="str">
        <f>IF(ISNUMBER(F42),'Cover Page'!$D$35/1000000*F42/'FX rate'!$C$24,"")</f>
        <v/>
      </c>
      <c r="BC42" s="1763" t="str">
        <f>IF(ISNUMBER(G42),'Cover Page'!$D$35/1000000*G42/'FX rate'!$C$24,"")</f>
        <v/>
      </c>
      <c r="BD42" s="1764" t="str">
        <f>IF(ISNUMBER(H42),'Cover Page'!$D$35/1000000*H42/'FX rate'!$C$24,"")</f>
        <v/>
      </c>
      <c r="BE42" s="1765" t="str">
        <f>IF(ISNUMBER(I42),'Cover Page'!$D$35/1000000*I42/'FX rate'!$C$24,"")</f>
        <v/>
      </c>
      <c r="BF42" s="1765" t="str">
        <f>IF(ISNUMBER(J42),'Cover Page'!$D$35/1000000*J42/'FX rate'!$C$24,"")</f>
        <v/>
      </c>
      <c r="BG42" s="1766" t="str">
        <f>IF(ISNUMBER(K42),'Cover Page'!$D$35/1000000*K42/'FX rate'!$C$24,"")</f>
        <v/>
      </c>
      <c r="BH42" s="1764" t="str">
        <f>IF(ISNUMBER(L42),'Cover Page'!$D$35/1000000*L42/'FX rate'!$C$24,"")</f>
        <v/>
      </c>
      <c r="BI42" s="1764" t="str">
        <f>IF(ISNUMBER(M42),'Cover Page'!$D$35/1000000*M42/'FX rate'!$C$24,"")</f>
        <v/>
      </c>
      <c r="BJ42" s="1765" t="str">
        <f>IF(ISNUMBER(N42),'Cover Page'!$D$35/1000000*N42/'FX rate'!$C$24,"")</f>
        <v/>
      </c>
      <c r="BK42" s="1765" t="str">
        <f>IF(ISNUMBER(O42),'Cover Page'!$D$35/1000000*O42/'FX rate'!$C$24,"")</f>
        <v/>
      </c>
      <c r="BL42" s="1766" t="str">
        <f>IF(ISNUMBER(P42),'Cover Page'!$D$35/1000000*P42/'FX rate'!$C$24,"")</f>
        <v/>
      </c>
      <c r="BM42" s="1763" t="str">
        <f>IF(ISNUMBER(Q42),'Cover Page'!$D$35/1000000*Q42/'FX rate'!$C$24,"")</f>
        <v/>
      </c>
      <c r="BN42" s="1764" t="str">
        <f>IF(ISNUMBER(R42),'Cover Page'!$D$35/1000000*R42/'FX rate'!$C$24,"")</f>
        <v/>
      </c>
      <c r="BO42" s="1765" t="str">
        <f>IF(ISNUMBER(S42),'Cover Page'!$D$35/1000000*S42/'FX rate'!$C$24,"")</f>
        <v/>
      </c>
      <c r="BP42" s="1765" t="str">
        <f>IF(ISNUMBER(T42),'Cover Page'!$D$35/1000000*T42/'FX rate'!$C$24,"")</f>
        <v/>
      </c>
      <c r="BQ42" s="1766" t="str">
        <f>IF(ISNUMBER(U42),'Cover Page'!$D$35/1000000*U42/'FX rate'!$C$24,"")</f>
        <v/>
      </c>
    </row>
    <row r="43" spans="1:69" s="1623" customFormat="1" ht="50.5" x14ac:dyDescent="0.3">
      <c r="A43" s="8" t="s">
        <v>88</v>
      </c>
      <c r="B43" s="1772"/>
      <c r="C43" s="1772"/>
      <c r="D43" s="1773"/>
      <c r="E43" s="1773"/>
      <c r="F43" s="1774"/>
      <c r="G43" s="1772"/>
      <c r="H43" s="1772"/>
      <c r="I43" s="1773"/>
      <c r="J43" s="1773"/>
      <c r="K43" s="1774"/>
      <c r="L43" s="1772"/>
      <c r="M43" s="1772"/>
      <c r="N43" s="1773"/>
      <c r="O43" s="1773"/>
      <c r="P43" s="1774"/>
      <c r="Q43" s="1772"/>
      <c r="R43" s="1772"/>
      <c r="S43" s="1773"/>
      <c r="T43" s="1773"/>
      <c r="U43" s="1774"/>
      <c r="V43" s="1769"/>
      <c r="W43" s="1770"/>
    </row>
    <row r="44" spans="1:69" ht="63.5" thickBot="1" x14ac:dyDescent="0.35">
      <c r="A44" s="75" t="s">
        <v>1796</v>
      </c>
      <c r="B44" s="1772"/>
      <c r="C44" s="1772"/>
      <c r="D44" s="1773"/>
      <c r="E44" s="1773"/>
      <c r="F44" s="1774"/>
      <c r="G44" s="1772"/>
      <c r="H44" s="1772"/>
      <c r="I44" s="1773"/>
      <c r="J44" s="1773"/>
      <c r="K44" s="1774"/>
      <c r="L44" s="1772"/>
      <c r="M44" s="1772"/>
      <c r="N44" s="1773"/>
      <c r="O44" s="1773"/>
      <c r="P44" s="1774"/>
      <c r="Q44" s="1772"/>
      <c r="R44" s="1772"/>
      <c r="S44" s="1773"/>
      <c r="T44" s="1773"/>
      <c r="U44" s="1774"/>
      <c r="V44"/>
      <c r="W44" s="1770"/>
      <c r="AU44"/>
      <c r="AV44" s="1623"/>
    </row>
    <row r="45" spans="1:69" s="1623" customFormat="1" x14ac:dyDescent="0.3">
      <c r="A45" s="1771"/>
      <c r="W45" s="1770"/>
    </row>
    <row r="46" spans="1:69" x14ac:dyDescent="0.3">
      <c r="A46" s="29" t="s">
        <v>1794</v>
      </c>
    </row>
    <row r="47" spans="1:69" x14ac:dyDescent="0.3">
      <c r="A47" s="29" t="s">
        <v>1797</v>
      </c>
    </row>
    <row r="48" spans="1:69" x14ac:dyDescent="0.3">
      <c r="A48" s="29" t="s">
        <v>1795</v>
      </c>
    </row>
  </sheetData>
  <sheetProtection algorithmName="SHA-512" hashValue="HRluM75WX6NW5oaxelzPUtctmQ8wqUhnCtRcU/pg9UvmThbvDVGuFS+kbD0NZXaz/pK6tY4/fbCGxs9waK0sRw==" saltValue="172fFcXpATz9Subld7tAxQ==" spinCount="100000" sheet="1" insertColumns="0" insertRows="0" deleteColumns="0" deleteRows="0"/>
  <mergeCells count="41">
    <mergeCell ref="X9:X41"/>
    <mergeCell ref="Q6:U6"/>
    <mergeCell ref="Q7:Q8"/>
    <mergeCell ref="R7:U7"/>
    <mergeCell ref="B6:F6"/>
    <mergeCell ref="B7:B8"/>
    <mergeCell ref="C7:F7"/>
    <mergeCell ref="G6:K6"/>
    <mergeCell ref="G7:G8"/>
    <mergeCell ref="H7:K7"/>
    <mergeCell ref="L6:P6"/>
    <mergeCell ref="L7:L8"/>
    <mergeCell ref="M7:P7"/>
    <mergeCell ref="B4:D4"/>
    <mergeCell ref="F4:H4"/>
    <mergeCell ref="J4:L4"/>
    <mergeCell ref="Z6:AD6"/>
    <mergeCell ref="AE6:AI6"/>
    <mergeCell ref="AJ6:AN6"/>
    <mergeCell ref="AO6:AS6"/>
    <mergeCell ref="Z7:Z8"/>
    <mergeCell ref="AA7:AD7"/>
    <mergeCell ref="AE7:AE8"/>
    <mergeCell ref="AF7:AI7"/>
    <mergeCell ref="AJ7:AJ8"/>
    <mergeCell ref="AK7:AN7"/>
    <mergeCell ref="AO7:AO8"/>
    <mergeCell ref="AP7:AS7"/>
    <mergeCell ref="AV9:AV41"/>
    <mergeCell ref="AX6:BB6"/>
    <mergeCell ref="BC6:BG6"/>
    <mergeCell ref="BH6:BL6"/>
    <mergeCell ref="BM6:BQ6"/>
    <mergeCell ref="AX7:AX8"/>
    <mergeCell ref="AY7:BB7"/>
    <mergeCell ref="BC7:BC8"/>
    <mergeCell ref="BD7:BG7"/>
    <mergeCell ref="BH7:BH8"/>
    <mergeCell ref="BI7:BL7"/>
    <mergeCell ref="BM7:BM8"/>
    <mergeCell ref="BN7:BQ7"/>
  </mergeCells>
  <hyperlinks>
    <hyperlink ref="B4" location="'1 macro-mapping'!B16" display="In reported currency"/>
    <hyperlink ref="B4:D4" location="'1b fund flows'!B6" display="in reported currency (domestic currency)"/>
    <hyperlink ref="F4" location="'1 macro-mapping'!A55" display="In floating exchange rates"/>
    <hyperlink ref="F4:G4" location="'1 macro-mapping'!A57" display="In floating exchange rates"/>
    <hyperlink ref="F4:H4" location="'1b fund flows'!Y6" display="in USD million (floating exchange rates)"/>
    <hyperlink ref="J4" location="'1 macro-mapping'!A83" display="In constant (from 2016) exchange rates"/>
    <hyperlink ref="J4:L4" location="'1b fund flows'!AV6" display="in USD million (constant 2019 exchange rate)"/>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pageSetUpPr autoPageBreaks="0" fitToPage="1"/>
  </sheetPr>
  <dimension ref="A1:DX2686"/>
  <sheetViews>
    <sheetView showGridLines="0" zoomScale="85" zoomScaleNormal="85" zoomScaleSheetLayoutView="20" workbookViewId="0">
      <selection activeCell="AN29" sqref="AN29:AN31"/>
    </sheetView>
  </sheetViews>
  <sheetFormatPr defaultColWidth="0" defaultRowHeight="14" zeroHeight="1" x14ac:dyDescent="0.3"/>
  <cols>
    <col min="1" max="1" width="3.58203125" style="3" customWidth="1"/>
    <col min="2" max="2" width="11.58203125" style="3" customWidth="1"/>
    <col min="3" max="38" width="12.5" style="3" customWidth="1"/>
    <col min="39" max="39" width="10.75" style="3" customWidth="1"/>
    <col min="40" max="40" width="11.58203125" style="3" customWidth="1"/>
    <col min="41" max="64" width="12.5" style="3" customWidth="1"/>
    <col min="65" max="65" width="10.75" style="3" customWidth="1"/>
    <col min="66" max="66" width="11.58203125" style="3" customWidth="1"/>
    <col min="67" max="90" width="12.5" style="3" customWidth="1"/>
    <col min="91" max="91" width="7.08203125" style="3" customWidth="1"/>
    <col min="92" max="92" width="12.08203125" style="3" customWidth="1"/>
    <col min="93" max="93" width="9.33203125" style="3" customWidth="1"/>
    <col min="94" max="94" width="10.75" style="3" customWidth="1"/>
    <col min="95" max="95" width="13.75" style="3" customWidth="1"/>
    <col min="96" max="96" width="10" style="3" customWidth="1"/>
    <col min="97" max="97" width="11.58203125" style="3" customWidth="1"/>
    <col min="98" max="98" width="13.33203125" style="3" customWidth="1"/>
    <col min="99" max="99" width="11.58203125" style="3" customWidth="1"/>
    <col min="100" max="100" width="14.25" style="3" customWidth="1"/>
    <col min="101" max="101" width="19.75" style="3" customWidth="1"/>
    <col min="102" max="106" width="11.58203125" style="3" customWidth="1"/>
    <col min="107" max="107" width="5.58203125" style="3" customWidth="1"/>
    <col min="108" max="128" width="0" style="3" hidden="1" customWidth="1"/>
    <col min="129" max="16384" width="9" style="3" hidden="1"/>
  </cols>
  <sheetData>
    <row r="1" spans="1:107" s="2" customFormat="1" ht="14.25" customHeight="1" x14ac:dyDescent="0.3">
      <c r="A1" s="45" t="s">
        <v>194</v>
      </c>
      <c r="B1" s="35"/>
      <c r="AN1" s="35"/>
      <c r="BN1" s="35"/>
    </row>
    <row r="2" spans="1:107" s="2" customFormat="1" ht="19.5" customHeight="1" x14ac:dyDescent="0.3">
      <c r="B2" s="67" t="s">
        <v>114</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126"/>
      <c r="AE2" s="126"/>
      <c r="AF2" s="126"/>
      <c r="AG2" s="126"/>
      <c r="AH2" s="126"/>
      <c r="AI2" s="126"/>
      <c r="AJ2" s="126"/>
      <c r="AK2" s="126"/>
      <c r="AL2" s="126"/>
      <c r="AM2" s="109"/>
      <c r="AN2" s="67" t="s">
        <v>295</v>
      </c>
      <c r="AO2" s="67"/>
      <c r="AP2" s="67"/>
      <c r="AQ2" s="67"/>
      <c r="AR2" s="67"/>
      <c r="AS2" s="67"/>
      <c r="AT2" s="67"/>
      <c r="AU2" s="67"/>
      <c r="AV2" s="67"/>
      <c r="AW2" s="67"/>
      <c r="AX2" s="67"/>
      <c r="AY2" s="67"/>
      <c r="AZ2" s="67"/>
      <c r="BA2" s="67"/>
      <c r="BB2" s="67"/>
      <c r="BC2" s="67"/>
      <c r="BD2" s="67"/>
      <c r="BE2" s="67"/>
      <c r="BF2" s="67"/>
      <c r="BG2" s="67"/>
      <c r="BH2" s="67"/>
      <c r="BI2" s="67"/>
      <c r="BJ2" s="67"/>
      <c r="BK2" s="67"/>
      <c r="BL2" s="67"/>
      <c r="BM2" s="109"/>
      <c r="BN2" s="67" t="s">
        <v>1556</v>
      </c>
      <c r="BO2" s="67"/>
      <c r="BP2" s="67"/>
      <c r="BQ2" s="67"/>
      <c r="BR2" s="67"/>
      <c r="BS2" s="67"/>
      <c r="BT2" s="67"/>
      <c r="BU2" s="67"/>
      <c r="BV2" s="67"/>
      <c r="BW2" s="67"/>
      <c r="BX2" s="67"/>
      <c r="BY2" s="67"/>
      <c r="BZ2" s="67"/>
      <c r="CA2" s="67"/>
      <c r="CB2" s="67"/>
      <c r="CC2" s="67"/>
      <c r="CD2" s="67"/>
      <c r="CE2" s="67"/>
      <c r="CF2" s="67"/>
      <c r="CG2" s="67"/>
      <c r="CH2" s="67"/>
      <c r="CI2" s="67"/>
      <c r="CJ2" s="67"/>
      <c r="CK2" s="67"/>
      <c r="CL2" s="67"/>
      <c r="CN2" s="1636" t="s">
        <v>1800</v>
      </c>
      <c r="CO2" s="67"/>
      <c r="CP2" s="67"/>
      <c r="CQ2" s="67"/>
      <c r="CR2" s="67"/>
      <c r="CS2" s="67"/>
      <c r="CT2" s="67"/>
      <c r="CU2" s="67"/>
      <c r="CV2" s="67"/>
      <c r="CW2" s="67"/>
      <c r="CX2" s="67"/>
      <c r="CY2" s="67"/>
      <c r="CZ2" s="67"/>
      <c r="DA2" s="67"/>
      <c r="DB2" s="67"/>
    </row>
    <row r="3" spans="1:107" ht="10" customHeight="1" x14ac:dyDescent="0.3">
      <c r="B3" s="4"/>
      <c r="C3" s="4"/>
      <c r="D3" s="4"/>
      <c r="E3" s="4"/>
      <c r="F3" s="4"/>
      <c r="G3" s="4"/>
      <c r="H3" s="4"/>
      <c r="I3" s="4"/>
      <c r="J3" s="4"/>
      <c r="K3" s="4"/>
      <c r="L3" s="4"/>
      <c r="M3" s="4"/>
      <c r="N3" s="4"/>
      <c r="O3" s="4"/>
      <c r="P3" s="4"/>
      <c r="Q3" s="4"/>
      <c r="R3" s="4"/>
      <c r="S3" s="4"/>
      <c r="T3" s="4"/>
      <c r="U3" s="4"/>
      <c r="V3" s="4"/>
      <c r="W3" s="4"/>
      <c r="X3" s="4"/>
      <c r="Y3" s="4"/>
      <c r="Z3" s="4"/>
      <c r="AA3" s="4"/>
      <c r="AB3" s="39"/>
      <c r="AC3" s="39"/>
      <c r="AD3" s="18"/>
      <c r="AE3" s="18"/>
      <c r="AF3" s="18"/>
      <c r="AG3" s="18"/>
      <c r="AH3" s="18"/>
      <c r="AI3" s="18"/>
      <c r="AJ3" s="18"/>
      <c r="AK3" s="18"/>
      <c r="AL3" s="18"/>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39"/>
      <c r="CG3" s="4"/>
      <c r="CH3" s="18"/>
      <c r="CI3" s="4"/>
      <c r="CJ3" s="39"/>
      <c r="CK3" s="4"/>
      <c r="CL3" s="18"/>
      <c r="CM3" s="39"/>
      <c r="CN3" s="39"/>
      <c r="CO3" s="39"/>
      <c r="CP3" s="39"/>
      <c r="CQ3" s="39"/>
      <c r="CR3" s="39"/>
      <c r="CS3" s="39"/>
      <c r="CT3" s="39"/>
      <c r="CU3" s="39"/>
      <c r="CV3" s="39"/>
      <c r="CW3" s="39"/>
      <c r="CX3" s="39"/>
      <c r="CY3" s="39"/>
      <c r="CZ3" s="39"/>
      <c r="DA3" s="39"/>
      <c r="DB3" s="39"/>
      <c r="DC3" s="39"/>
    </row>
    <row r="4" spans="1:107" s="2" customFormat="1" ht="12" customHeight="1" x14ac:dyDescent="0.3">
      <c r="B4" s="66" t="s">
        <v>214</v>
      </c>
      <c r="D4" s="66"/>
      <c r="E4" s="66"/>
      <c r="F4" s="66"/>
      <c r="G4" s="66"/>
      <c r="H4" s="66"/>
      <c r="I4" s="66"/>
      <c r="J4" s="66"/>
      <c r="K4" s="66"/>
      <c r="L4" s="66"/>
      <c r="M4" s="66"/>
      <c r="N4" s="66"/>
      <c r="O4" s="66"/>
      <c r="P4" s="66"/>
      <c r="Q4" s="66"/>
      <c r="R4" s="66"/>
      <c r="S4" s="66"/>
      <c r="T4" s="66"/>
      <c r="U4" s="66"/>
      <c r="V4" s="66"/>
      <c r="W4" s="66"/>
      <c r="X4" s="66"/>
      <c r="Y4" s="66"/>
      <c r="Z4" s="66"/>
      <c r="AA4" s="66"/>
      <c r="AB4" s="66"/>
      <c r="AC4" s="66"/>
      <c r="AD4" s="127"/>
      <c r="AE4" s="20"/>
      <c r="AF4" s="20"/>
      <c r="AG4" s="20"/>
      <c r="AH4" s="20"/>
      <c r="AI4" s="20"/>
      <c r="AJ4" s="20"/>
      <c r="AK4" s="20"/>
      <c r="AL4" s="20"/>
      <c r="AM4" s="66"/>
      <c r="AN4" s="66" t="s">
        <v>211</v>
      </c>
      <c r="AP4" s="66"/>
      <c r="AQ4" s="66"/>
      <c r="AR4" s="66"/>
      <c r="AS4" s="66"/>
      <c r="AT4" s="66"/>
      <c r="AU4" s="66"/>
      <c r="AV4" s="66"/>
      <c r="AW4" s="66"/>
      <c r="AX4" s="66"/>
      <c r="AY4" s="66"/>
      <c r="AZ4" s="66"/>
      <c r="BA4" s="66"/>
      <c r="BB4" s="66"/>
      <c r="BC4" s="66"/>
      <c r="BD4" s="66"/>
      <c r="BE4" s="66"/>
      <c r="BF4" s="66"/>
      <c r="BG4" s="66"/>
      <c r="BH4" s="66"/>
      <c r="BI4" s="66"/>
      <c r="BJ4" s="66"/>
      <c r="BK4" s="66"/>
      <c r="BL4" s="66"/>
      <c r="BM4" s="66"/>
      <c r="BN4" s="66" t="s">
        <v>211</v>
      </c>
      <c r="BO4" s="66"/>
      <c r="BP4" s="66"/>
      <c r="BQ4" s="66"/>
      <c r="BR4" s="66"/>
      <c r="BS4" s="66"/>
      <c r="BT4" s="66"/>
      <c r="BU4" s="66"/>
      <c r="BV4" s="66"/>
      <c r="BW4" s="66"/>
      <c r="BX4" s="66"/>
      <c r="BY4" s="66"/>
      <c r="BZ4" s="66"/>
      <c r="CA4" s="66"/>
      <c r="CB4" s="66"/>
      <c r="CC4" s="66"/>
      <c r="CD4" s="66"/>
      <c r="CE4" s="66"/>
      <c r="CF4" s="66"/>
      <c r="CG4" s="66"/>
      <c r="CH4" s="20"/>
      <c r="CI4" s="66"/>
      <c r="CJ4" s="66"/>
      <c r="CK4" s="66"/>
      <c r="CL4" s="20"/>
      <c r="CM4" s="65"/>
      <c r="CN4" s="65"/>
      <c r="CO4" s="65"/>
      <c r="CP4" s="65"/>
      <c r="CQ4" s="65"/>
      <c r="CR4" s="65"/>
      <c r="CS4" s="65"/>
      <c r="CT4" s="65"/>
      <c r="CU4" s="65"/>
      <c r="CV4" s="65"/>
      <c r="CW4" s="65"/>
      <c r="CX4" s="65"/>
      <c r="CY4" s="65"/>
      <c r="CZ4" s="65"/>
      <c r="DA4" s="65"/>
      <c r="DB4" s="65"/>
      <c r="DC4" s="65"/>
    </row>
    <row r="5" spans="1:107" s="2" customFormat="1" ht="20.25" customHeight="1" thickBot="1" x14ac:dyDescent="0.35">
      <c r="B5" s="11"/>
      <c r="C5" s="11"/>
      <c r="D5" s="11"/>
      <c r="E5" s="11"/>
      <c r="F5" s="11"/>
      <c r="G5" s="11"/>
      <c r="H5" s="11"/>
      <c r="I5" s="11"/>
      <c r="J5" s="11"/>
      <c r="K5" s="11"/>
      <c r="L5" s="11"/>
      <c r="M5" s="11"/>
      <c r="N5" s="11"/>
      <c r="O5" s="11"/>
      <c r="P5" s="11"/>
      <c r="Q5" s="11"/>
      <c r="R5" s="11"/>
      <c r="S5" s="11"/>
      <c r="T5" s="11"/>
      <c r="U5" s="11"/>
      <c r="V5" s="11"/>
      <c r="W5" s="11"/>
      <c r="X5" s="11"/>
      <c r="Y5" s="11"/>
      <c r="Z5" s="11"/>
      <c r="AA5" s="7"/>
      <c r="AB5" s="40"/>
      <c r="AC5" s="40"/>
      <c r="AD5" s="128"/>
      <c r="AE5" s="133"/>
      <c r="AF5" s="54"/>
      <c r="AG5" s="54"/>
      <c r="AH5" s="54"/>
      <c r="AI5" s="54"/>
      <c r="AJ5" s="54"/>
      <c r="AK5" s="54"/>
      <c r="AL5" s="133"/>
      <c r="AM5" s="11"/>
      <c r="AN5" s="7"/>
      <c r="AO5" s="7"/>
      <c r="AP5" s="7"/>
      <c r="AQ5" s="7"/>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7"/>
      <c r="CF5" s="40"/>
      <c r="CG5" s="7"/>
      <c r="CH5" s="54"/>
      <c r="CI5" s="7"/>
      <c r="CJ5" s="40"/>
      <c r="CK5" s="7"/>
      <c r="CL5" s="54"/>
      <c r="CM5" s="40"/>
      <c r="CN5" s="40"/>
      <c r="CO5" s="40"/>
      <c r="CP5" s="40"/>
      <c r="CQ5" s="40"/>
      <c r="CR5" s="40"/>
      <c r="CS5" s="40"/>
      <c r="CT5" s="40"/>
      <c r="CU5" s="40"/>
      <c r="CV5" s="40"/>
      <c r="CW5" s="40"/>
      <c r="CX5" s="40"/>
      <c r="CY5" s="40"/>
      <c r="CZ5" s="40"/>
      <c r="DA5" s="40"/>
      <c r="DB5" s="40"/>
      <c r="DC5" s="40"/>
    </row>
    <row r="6" spans="1:107" s="2" customFormat="1" ht="14.25" customHeight="1" x14ac:dyDescent="0.3">
      <c r="B6" s="1940" t="s">
        <v>113</v>
      </c>
      <c r="C6" s="60" t="s">
        <v>1</v>
      </c>
      <c r="D6" s="12" t="s">
        <v>2</v>
      </c>
      <c r="E6" s="12" t="s">
        <v>3</v>
      </c>
      <c r="F6" s="12" t="s">
        <v>85</v>
      </c>
      <c r="G6" s="12" t="s">
        <v>4</v>
      </c>
      <c r="H6" s="12" t="s">
        <v>5</v>
      </c>
      <c r="I6" s="12" t="s">
        <v>6</v>
      </c>
      <c r="J6" s="60" t="s">
        <v>7</v>
      </c>
      <c r="K6" s="12" t="s">
        <v>8</v>
      </c>
      <c r="L6" s="60" t="s">
        <v>9</v>
      </c>
      <c r="M6" s="12" t="s">
        <v>10</v>
      </c>
      <c r="N6" s="60" t="s">
        <v>11</v>
      </c>
      <c r="O6" s="12" t="s">
        <v>12</v>
      </c>
      <c r="P6" s="60" t="s">
        <v>13</v>
      </c>
      <c r="Q6" s="12" t="s">
        <v>14</v>
      </c>
      <c r="R6" s="60" t="s">
        <v>15</v>
      </c>
      <c r="S6" s="12" t="s">
        <v>16</v>
      </c>
      <c r="T6" s="60" t="s">
        <v>17</v>
      </c>
      <c r="U6" s="12" t="s">
        <v>18</v>
      </c>
      <c r="V6" s="60" t="s">
        <v>19</v>
      </c>
      <c r="W6" s="12" t="s">
        <v>20</v>
      </c>
      <c r="X6" s="60" t="s">
        <v>21</v>
      </c>
      <c r="Y6" s="12" t="s">
        <v>22</v>
      </c>
      <c r="Z6" s="60" t="s">
        <v>23</v>
      </c>
      <c r="AA6" s="12" t="s">
        <v>24</v>
      </c>
      <c r="AB6" s="60" t="s">
        <v>25</v>
      </c>
      <c r="AC6" s="12" t="s">
        <v>26</v>
      </c>
      <c r="AD6" s="60" t="s">
        <v>27</v>
      </c>
      <c r="AE6" s="12" t="s">
        <v>28</v>
      </c>
      <c r="AF6" s="60" t="s">
        <v>29</v>
      </c>
      <c r="AG6" s="12" t="s">
        <v>30</v>
      </c>
      <c r="AH6" s="60" t="s">
        <v>31</v>
      </c>
      <c r="AI6" s="12" t="s">
        <v>32</v>
      </c>
      <c r="AJ6" s="60" t="s">
        <v>33</v>
      </c>
      <c r="AK6" s="60" t="s">
        <v>34</v>
      </c>
      <c r="AL6" s="60" t="s">
        <v>35</v>
      </c>
      <c r="AM6" s="53"/>
      <c r="AN6" s="1940" t="s">
        <v>113</v>
      </c>
      <c r="AO6" s="60" t="s">
        <v>1</v>
      </c>
      <c r="AP6" s="12" t="s">
        <v>2</v>
      </c>
      <c r="AQ6" s="12" t="s">
        <v>3</v>
      </c>
      <c r="AR6" s="12" t="s">
        <v>85</v>
      </c>
      <c r="AS6" s="12" t="s">
        <v>4</v>
      </c>
      <c r="AT6" s="12" t="s">
        <v>5</v>
      </c>
      <c r="AU6" s="12" t="s">
        <v>6</v>
      </c>
      <c r="AV6" s="60" t="s">
        <v>7</v>
      </c>
      <c r="AW6" s="12" t="s">
        <v>8</v>
      </c>
      <c r="AX6" s="60" t="s">
        <v>9</v>
      </c>
      <c r="AY6" s="12" t="s">
        <v>10</v>
      </c>
      <c r="AZ6" s="60" t="s">
        <v>11</v>
      </c>
      <c r="BA6" s="12" t="s">
        <v>12</v>
      </c>
      <c r="BB6" s="60" t="s">
        <v>13</v>
      </c>
      <c r="BC6" s="60" t="s">
        <v>14</v>
      </c>
      <c r="BD6" s="12" t="s">
        <v>15</v>
      </c>
      <c r="BE6" s="60" t="s">
        <v>16</v>
      </c>
      <c r="BF6" s="60" t="s">
        <v>17</v>
      </c>
      <c r="BG6" s="12" t="s">
        <v>18</v>
      </c>
      <c r="BH6" s="60" t="s">
        <v>19</v>
      </c>
      <c r="BI6" s="60" t="s">
        <v>20</v>
      </c>
      <c r="BJ6" s="12" t="s">
        <v>21</v>
      </c>
      <c r="BK6" s="60" t="s">
        <v>22</v>
      </c>
      <c r="BL6" s="60" t="s">
        <v>23</v>
      </c>
      <c r="BM6" s="53"/>
      <c r="BN6" s="1940" t="s">
        <v>113</v>
      </c>
      <c r="BO6" s="60" t="s">
        <v>1</v>
      </c>
      <c r="BP6" s="60" t="s">
        <v>2</v>
      </c>
      <c r="BQ6" s="60" t="s">
        <v>3</v>
      </c>
      <c r="BR6" s="60" t="s">
        <v>85</v>
      </c>
      <c r="BS6" s="60" t="s">
        <v>4</v>
      </c>
      <c r="BT6" s="60" t="s">
        <v>5</v>
      </c>
      <c r="BU6" s="60" t="s">
        <v>6</v>
      </c>
      <c r="BV6" s="60" t="s">
        <v>7</v>
      </c>
      <c r="BW6" s="60" t="s">
        <v>8</v>
      </c>
      <c r="BX6" s="60" t="s">
        <v>9</v>
      </c>
      <c r="BY6" s="60" t="s">
        <v>10</v>
      </c>
      <c r="BZ6" s="60" t="s">
        <v>11</v>
      </c>
      <c r="CA6" s="60" t="s">
        <v>12</v>
      </c>
      <c r="CB6" s="60" t="s">
        <v>13</v>
      </c>
      <c r="CC6" s="60"/>
      <c r="CD6" s="60"/>
      <c r="CE6" s="60" t="s">
        <v>14</v>
      </c>
      <c r="CF6" s="60" t="s">
        <v>15</v>
      </c>
      <c r="CG6" s="60" t="s">
        <v>16</v>
      </c>
      <c r="CH6" s="60" t="s">
        <v>17</v>
      </c>
      <c r="CI6" s="60" t="s">
        <v>18</v>
      </c>
      <c r="CJ6" s="60" t="s">
        <v>19</v>
      </c>
      <c r="CK6" s="60" t="s">
        <v>20</v>
      </c>
      <c r="CL6" s="60" t="s">
        <v>21</v>
      </c>
      <c r="CM6" s="14"/>
      <c r="CN6" s="1940" t="s">
        <v>113</v>
      </c>
      <c r="CO6" s="60" t="s">
        <v>1</v>
      </c>
      <c r="CP6" s="12" t="s">
        <v>2</v>
      </c>
      <c r="CQ6" s="12" t="s">
        <v>3</v>
      </c>
      <c r="CR6" s="12" t="s">
        <v>85</v>
      </c>
      <c r="CS6" s="12" t="s">
        <v>4</v>
      </c>
      <c r="CT6" s="12" t="s">
        <v>5</v>
      </c>
      <c r="CU6" s="12" t="s">
        <v>6</v>
      </c>
      <c r="CV6" s="60" t="s">
        <v>7</v>
      </c>
      <c r="CW6" s="60"/>
      <c r="CX6" s="60" t="s">
        <v>8</v>
      </c>
      <c r="CY6" s="12" t="s">
        <v>9</v>
      </c>
      <c r="CZ6" s="12" t="s">
        <v>10</v>
      </c>
      <c r="DA6" s="60" t="s">
        <v>11</v>
      </c>
      <c r="DB6" s="12" t="s">
        <v>12</v>
      </c>
      <c r="DC6" s="14"/>
    </row>
    <row r="7" spans="1:107" s="2" customFormat="1" ht="40.5" customHeight="1" x14ac:dyDescent="0.3">
      <c r="B7" s="1941"/>
      <c r="C7" s="1957" t="s">
        <v>93</v>
      </c>
      <c r="D7" s="1962"/>
      <c r="E7" s="1958"/>
      <c r="F7" s="1963" t="s">
        <v>94</v>
      </c>
      <c r="G7" s="1962"/>
      <c r="H7" s="1958"/>
      <c r="I7" s="1963" t="s">
        <v>82</v>
      </c>
      <c r="J7" s="1962"/>
      <c r="K7" s="1958"/>
      <c r="L7" s="1963" t="s">
        <v>96</v>
      </c>
      <c r="M7" s="1962"/>
      <c r="N7" s="1958"/>
      <c r="O7" s="1942" t="s">
        <v>886</v>
      </c>
      <c r="P7" s="1949"/>
      <c r="Q7" s="1943"/>
      <c r="R7" s="1942" t="s">
        <v>67</v>
      </c>
      <c r="S7" s="1949"/>
      <c r="T7" s="1943"/>
      <c r="U7" s="1942" t="s">
        <v>883</v>
      </c>
      <c r="V7" s="1949"/>
      <c r="W7" s="1943"/>
      <c r="X7" s="1942" t="s">
        <v>1041</v>
      </c>
      <c r="Y7" s="1949"/>
      <c r="Z7" s="1943"/>
      <c r="AA7" s="1942" t="s">
        <v>887</v>
      </c>
      <c r="AB7" s="1949"/>
      <c r="AC7" s="1943"/>
      <c r="AD7" s="1942" t="s">
        <v>37</v>
      </c>
      <c r="AE7" s="1949"/>
      <c r="AF7" s="1943"/>
      <c r="AG7" s="1942" t="s">
        <v>1042</v>
      </c>
      <c r="AH7" s="1949"/>
      <c r="AI7" s="1943"/>
      <c r="AJ7" s="1947" t="s">
        <v>888</v>
      </c>
      <c r="AK7" s="1948"/>
      <c r="AL7" s="1948"/>
      <c r="AM7" s="1086"/>
      <c r="AN7" s="1941"/>
      <c r="AO7" s="1953" t="s">
        <v>93</v>
      </c>
      <c r="AP7" s="1954"/>
      <c r="AQ7" s="1955" t="s">
        <v>94</v>
      </c>
      <c r="AR7" s="1954"/>
      <c r="AS7" s="1955" t="s">
        <v>82</v>
      </c>
      <c r="AT7" s="1954"/>
      <c r="AU7" s="1955" t="s">
        <v>297</v>
      </c>
      <c r="AV7" s="1954"/>
      <c r="AW7" s="1942" t="s">
        <v>565</v>
      </c>
      <c r="AX7" s="1943"/>
      <c r="AY7" s="1942" t="s">
        <v>566</v>
      </c>
      <c r="AZ7" s="1943"/>
      <c r="BA7" s="1942" t="s">
        <v>567</v>
      </c>
      <c r="BB7" s="1943"/>
      <c r="BC7" s="1942" t="s">
        <v>1046</v>
      </c>
      <c r="BD7" s="1943"/>
      <c r="BE7" s="1942" t="s">
        <v>866</v>
      </c>
      <c r="BF7" s="1943"/>
      <c r="BG7" s="1942" t="s">
        <v>867</v>
      </c>
      <c r="BH7" s="1943"/>
      <c r="BI7" s="1942" t="s">
        <v>564</v>
      </c>
      <c r="BJ7" s="1943"/>
      <c r="BK7" s="1942" t="s">
        <v>868</v>
      </c>
      <c r="BL7" s="1943"/>
      <c r="BM7" s="44"/>
      <c r="BN7" s="1941"/>
      <c r="BO7" s="1956" t="s">
        <v>93</v>
      </c>
      <c r="BP7" s="1939"/>
      <c r="BQ7" s="1939" t="s">
        <v>94</v>
      </c>
      <c r="BR7" s="1939"/>
      <c r="BS7" s="1939" t="s">
        <v>82</v>
      </c>
      <c r="BT7" s="1939"/>
      <c r="BU7" s="1939" t="s">
        <v>96</v>
      </c>
      <c r="BV7" s="1939"/>
      <c r="BW7" s="1942" t="s">
        <v>115</v>
      </c>
      <c r="BX7" s="1943"/>
      <c r="BY7" s="1942" t="s">
        <v>67</v>
      </c>
      <c r="BZ7" s="1943"/>
      <c r="CA7" s="1942" t="s">
        <v>118</v>
      </c>
      <c r="CB7" s="1943"/>
      <c r="CC7" s="1942" t="s">
        <v>1051</v>
      </c>
      <c r="CD7" s="1943"/>
      <c r="CE7" s="1942" t="s">
        <v>39</v>
      </c>
      <c r="CF7" s="1943"/>
      <c r="CG7" s="1942" t="s">
        <v>37</v>
      </c>
      <c r="CH7" s="1943"/>
      <c r="CI7" s="1942" t="s">
        <v>84</v>
      </c>
      <c r="CJ7" s="1943"/>
      <c r="CK7" s="1942" t="s">
        <v>38</v>
      </c>
      <c r="CL7" s="1943"/>
      <c r="CM7" s="14"/>
      <c r="CN7" s="1941"/>
      <c r="CO7" s="1957" t="s">
        <v>93</v>
      </c>
      <c r="CP7" s="1958"/>
      <c r="CQ7" s="1407" t="s">
        <v>94</v>
      </c>
      <c r="CR7" s="1407" t="s">
        <v>82</v>
      </c>
      <c r="CS7" s="1408" t="s">
        <v>96</v>
      </c>
      <c r="CT7" s="1409" t="s">
        <v>895</v>
      </c>
      <c r="CU7" s="1409" t="s">
        <v>571</v>
      </c>
      <c r="CV7" s="1409" t="s">
        <v>896</v>
      </c>
      <c r="CW7" s="1409" t="s">
        <v>1041</v>
      </c>
      <c r="CX7" s="1409" t="s">
        <v>897</v>
      </c>
      <c r="CY7" s="1409" t="s">
        <v>898</v>
      </c>
      <c r="CZ7" s="1409" t="s">
        <v>899</v>
      </c>
      <c r="DA7" s="1409" t="s">
        <v>884</v>
      </c>
      <c r="DB7" s="1409" t="s">
        <v>572</v>
      </c>
      <c r="DC7" s="14"/>
    </row>
    <row r="8" spans="1:107" s="2" customFormat="1" ht="15" customHeight="1" x14ac:dyDescent="0.3">
      <c r="B8" s="1941"/>
      <c r="C8" s="1931" t="s">
        <v>116</v>
      </c>
      <c r="D8" s="44"/>
      <c r="E8" s="1063"/>
      <c r="F8" s="1931" t="s">
        <v>116</v>
      </c>
      <c r="G8" s="44"/>
      <c r="H8" s="1063"/>
      <c r="I8" s="1931" t="s">
        <v>116</v>
      </c>
      <c r="J8" s="44"/>
      <c r="K8" s="1063"/>
      <c r="L8" s="1946" t="s">
        <v>116</v>
      </c>
      <c r="M8" s="44"/>
      <c r="N8" s="1063"/>
      <c r="O8" s="1946" t="s">
        <v>116</v>
      </c>
      <c r="P8" s="44"/>
      <c r="Q8" s="1063"/>
      <c r="R8" s="1931" t="s">
        <v>116</v>
      </c>
      <c r="S8" s="44"/>
      <c r="T8" s="1063"/>
      <c r="U8" s="1931" t="s">
        <v>116</v>
      </c>
      <c r="V8" s="44"/>
      <c r="W8" s="1063"/>
      <c r="X8" s="1931" t="s">
        <v>116</v>
      </c>
      <c r="Y8" s="44"/>
      <c r="Z8" s="1063"/>
      <c r="AA8" s="1950" t="s">
        <v>116</v>
      </c>
      <c r="AB8" s="1060"/>
      <c r="AC8" s="1082"/>
      <c r="AD8" s="1946" t="s">
        <v>116</v>
      </c>
      <c r="AE8" s="44"/>
      <c r="AF8" s="1063"/>
      <c r="AG8" s="1946" t="s">
        <v>116</v>
      </c>
      <c r="AH8" s="44"/>
      <c r="AI8" s="1063"/>
      <c r="AJ8" s="1952" t="s">
        <v>116</v>
      </c>
      <c r="AK8" s="1083"/>
      <c r="AL8" s="1082"/>
      <c r="AM8" s="392"/>
      <c r="AN8" s="1941"/>
      <c r="AO8" s="1929" t="s">
        <v>298</v>
      </c>
      <c r="AP8" s="1925" t="s">
        <v>299</v>
      </c>
      <c r="AQ8" s="1927" t="s">
        <v>298</v>
      </c>
      <c r="AR8" s="1925" t="s">
        <v>299</v>
      </c>
      <c r="AS8" s="1927" t="s">
        <v>298</v>
      </c>
      <c r="AT8" s="1925" t="s">
        <v>299</v>
      </c>
      <c r="AU8" s="1927" t="s">
        <v>298</v>
      </c>
      <c r="AV8" s="1925" t="s">
        <v>299</v>
      </c>
      <c r="AW8" s="1935" t="s">
        <v>298</v>
      </c>
      <c r="AX8" s="1937" t="s">
        <v>299</v>
      </c>
      <c r="AY8" s="1935" t="s">
        <v>298</v>
      </c>
      <c r="AZ8" s="1937" t="s">
        <v>299</v>
      </c>
      <c r="BA8" s="1935" t="s">
        <v>298</v>
      </c>
      <c r="BB8" s="1937" t="s">
        <v>299</v>
      </c>
      <c r="BC8" s="1935" t="s">
        <v>298</v>
      </c>
      <c r="BD8" s="1937" t="s">
        <v>299</v>
      </c>
      <c r="BE8" s="1935" t="s">
        <v>298</v>
      </c>
      <c r="BF8" s="1937" t="s">
        <v>299</v>
      </c>
      <c r="BG8" s="1935" t="s">
        <v>298</v>
      </c>
      <c r="BH8" s="1937" t="s">
        <v>299</v>
      </c>
      <c r="BI8" s="1935" t="s">
        <v>298</v>
      </c>
      <c r="BJ8" s="1937" t="s">
        <v>299</v>
      </c>
      <c r="BK8" s="1935" t="s">
        <v>298</v>
      </c>
      <c r="BL8" s="1937" t="s">
        <v>299</v>
      </c>
      <c r="BM8" s="392"/>
      <c r="BN8" s="1941"/>
      <c r="BO8" s="1931" t="s">
        <v>119</v>
      </c>
      <c r="BP8" s="110"/>
      <c r="BQ8" s="1931" t="s">
        <v>119</v>
      </c>
      <c r="BR8" s="110"/>
      <c r="BS8" s="1931" t="s">
        <v>119</v>
      </c>
      <c r="BT8" s="110"/>
      <c r="BU8" s="1931" t="s">
        <v>119</v>
      </c>
      <c r="BV8" s="110"/>
      <c r="BW8" s="1931" t="s">
        <v>119</v>
      </c>
      <c r="BX8" s="110"/>
      <c r="BY8" s="1931" t="s">
        <v>119</v>
      </c>
      <c r="BZ8" s="110"/>
      <c r="CA8" s="1931" t="s">
        <v>119</v>
      </c>
      <c r="CB8" s="110"/>
      <c r="CC8" s="1931" t="s">
        <v>119</v>
      </c>
      <c r="CD8" s="110"/>
      <c r="CE8" s="1873" t="s">
        <v>119</v>
      </c>
      <c r="CF8" s="110"/>
      <c r="CG8" s="1873" t="s">
        <v>119</v>
      </c>
      <c r="CH8" s="110"/>
      <c r="CI8" s="1931" t="s">
        <v>119</v>
      </c>
      <c r="CJ8" s="110"/>
      <c r="CK8" s="1931" t="s">
        <v>119</v>
      </c>
      <c r="CL8" s="110"/>
      <c r="CM8" s="14"/>
      <c r="CN8" s="1941"/>
      <c r="CO8" s="1950" t="s">
        <v>865</v>
      </c>
      <c r="CP8" s="1025"/>
      <c r="CQ8" s="1921" t="s">
        <v>865</v>
      </c>
      <c r="CR8" s="1959" t="s">
        <v>865</v>
      </c>
      <c r="CS8" s="1921" t="s">
        <v>865</v>
      </c>
      <c r="CT8" s="1921" t="s">
        <v>865</v>
      </c>
      <c r="CU8" s="1921" t="s">
        <v>865</v>
      </c>
      <c r="CV8" s="1921" t="s">
        <v>865</v>
      </c>
      <c r="CW8" s="1921" t="s">
        <v>865</v>
      </c>
      <c r="CX8" s="1921" t="s">
        <v>865</v>
      </c>
      <c r="CY8" s="1921" t="s">
        <v>865</v>
      </c>
      <c r="CZ8" s="1921" t="s">
        <v>865</v>
      </c>
      <c r="DA8" s="1921" t="s">
        <v>865</v>
      </c>
      <c r="DB8" s="1921" t="s">
        <v>865</v>
      </c>
      <c r="DC8" s="14"/>
    </row>
    <row r="9" spans="1:107" s="2" customFormat="1" ht="53.15" customHeight="1" x14ac:dyDescent="0.3">
      <c r="B9" s="1941"/>
      <c r="C9" s="1932"/>
      <c r="D9" s="1062" t="s">
        <v>117</v>
      </c>
      <c r="E9" s="1061" t="s">
        <v>904</v>
      </c>
      <c r="F9" s="1932"/>
      <c r="G9" s="1062" t="s">
        <v>117</v>
      </c>
      <c r="H9" s="1061" t="s">
        <v>904</v>
      </c>
      <c r="I9" s="1932"/>
      <c r="J9" s="1062" t="s">
        <v>117</v>
      </c>
      <c r="K9" s="1061" t="s">
        <v>904</v>
      </c>
      <c r="L9" s="1934"/>
      <c r="M9" s="1062" t="s">
        <v>117</v>
      </c>
      <c r="N9" s="1061" t="s">
        <v>904</v>
      </c>
      <c r="O9" s="1934"/>
      <c r="P9" s="1062" t="s">
        <v>117</v>
      </c>
      <c r="Q9" s="1061" t="s">
        <v>904</v>
      </c>
      <c r="R9" s="1932"/>
      <c r="S9" s="1062" t="s">
        <v>117</v>
      </c>
      <c r="T9" s="1061" t="s">
        <v>904</v>
      </c>
      <c r="U9" s="1932"/>
      <c r="V9" s="1062" t="s">
        <v>117</v>
      </c>
      <c r="W9" s="1061" t="s">
        <v>904</v>
      </c>
      <c r="X9" s="1932"/>
      <c r="Y9" s="1062" t="s">
        <v>117</v>
      </c>
      <c r="Z9" s="1061" t="s">
        <v>904</v>
      </c>
      <c r="AA9" s="1951"/>
      <c r="AB9" s="1064" t="s">
        <v>117</v>
      </c>
      <c r="AC9" s="1065" t="s">
        <v>904</v>
      </c>
      <c r="AD9" s="1934"/>
      <c r="AE9" s="1062" t="s">
        <v>117</v>
      </c>
      <c r="AF9" s="1061" t="s">
        <v>904</v>
      </c>
      <c r="AG9" s="1934"/>
      <c r="AH9" s="1062" t="s">
        <v>117</v>
      </c>
      <c r="AI9" s="1061" t="s">
        <v>904</v>
      </c>
      <c r="AJ9" s="1951"/>
      <c r="AK9" s="1064" t="s">
        <v>117</v>
      </c>
      <c r="AL9" s="1065" t="s">
        <v>904</v>
      </c>
      <c r="AM9" s="392"/>
      <c r="AN9" s="1941"/>
      <c r="AO9" s="1930"/>
      <c r="AP9" s="1926"/>
      <c r="AQ9" s="1928"/>
      <c r="AR9" s="1926"/>
      <c r="AS9" s="1928"/>
      <c r="AT9" s="1926"/>
      <c r="AU9" s="1928"/>
      <c r="AV9" s="1926"/>
      <c r="AW9" s="1936"/>
      <c r="AX9" s="1938"/>
      <c r="AY9" s="1936"/>
      <c r="AZ9" s="1938"/>
      <c r="BA9" s="1936"/>
      <c r="BB9" s="1938"/>
      <c r="BC9" s="1936"/>
      <c r="BD9" s="1938"/>
      <c r="BE9" s="1936"/>
      <c r="BF9" s="1938"/>
      <c r="BG9" s="1936"/>
      <c r="BH9" s="1938"/>
      <c r="BI9" s="1936"/>
      <c r="BJ9" s="1938"/>
      <c r="BK9" s="1936"/>
      <c r="BL9" s="1938"/>
      <c r="BM9" s="392"/>
      <c r="BN9" s="1941"/>
      <c r="BO9" s="1932"/>
      <c r="BP9" s="111" t="s">
        <v>120</v>
      </c>
      <c r="BQ9" s="1932"/>
      <c r="BR9" s="111" t="s">
        <v>120</v>
      </c>
      <c r="BS9" s="1932"/>
      <c r="BT9" s="111" t="s">
        <v>120</v>
      </c>
      <c r="BU9" s="1932"/>
      <c r="BV9" s="111" t="s">
        <v>120</v>
      </c>
      <c r="BW9" s="1932"/>
      <c r="BX9" s="111" t="s">
        <v>120</v>
      </c>
      <c r="BY9" s="1932"/>
      <c r="BZ9" s="111" t="s">
        <v>120</v>
      </c>
      <c r="CA9" s="1932"/>
      <c r="CB9" s="111" t="s">
        <v>120</v>
      </c>
      <c r="CC9" s="1932"/>
      <c r="CD9" s="111" t="s">
        <v>120</v>
      </c>
      <c r="CE9" s="1934"/>
      <c r="CF9" s="111" t="s">
        <v>120</v>
      </c>
      <c r="CG9" s="1934"/>
      <c r="CH9" s="111" t="s">
        <v>120</v>
      </c>
      <c r="CI9" s="1932"/>
      <c r="CJ9" s="111" t="s">
        <v>120</v>
      </c>
      <c r="CK9" s="1932"/>
      <c r="CL9" s="111" t="s">
        <v>120</v>
      </c>
      <c r="CM9" s="14"/>
      <c r="CN9" s="1961"/>
      <c r="CO9" s="1951"/>
      <c r="CP9" s="1016" t="s">
        <v>863</v>
      </c>
      <c r="CQ9" s="1922"/>
      <c r="CR9" s="1960"/>
      <c r="CS9" s="1922"/>
      <c r="CT9" s="1922"/>
      <c r="CU9" s="1922"/>
      <c r="CV9" s="1922"/>
      <c r="CW9" s="1922"/>
      <c r="CX9" s="1922"/>
      <c r="CY9" s="1922"/>
      <c r="CZ9" s="1922"/>
      <c r="DA9" s="1922"/>
      <c r="DB9" s="1922"/>
      <c r="DC9" s="14"/>
    </row>
    <row r="10" spans="1:107" s="47" customFormat="1" ht="27.75" customHeight="1" thickBot="1" x14ac:dyDescent="0.25">
      <c r="A10" s="46"/>
      <c r="B10" s="125" t="s">
        <v>95</v>
      </c>
      <c r="C10" s="1965" t="s">
        <v>3</v>
      </c>
      <c r="D10" s="1923"/>
      <c r="E10" s="1924"/>
      <c r="F10" s="1933" t="s">
        <v>6</v>
      </c>
      <c r="G10" s="1923"/>
      <c r="H10" s="1924"/>
      <c r="I10" s="1933" t="s">
        <v>7</v>
      </c>
      <c r="J10" s="1923"/>
      <c r="K10" s="1924"/>
      <c r="L10" s="1933" t="s">
        <v>10</v>
      </c>
      <c r="M10" s="1923"/>
      <c r="N10" s="1924"/>
      <c r="O10" s="1933" t="s">
        <v>11</v>
      </c>
      <c r="P10" s="1923"/>
      <c r="Q10" s="1924"/>
      <c r="R10" s="1933" t="s">
        <v>14</v>
      </c>
      <c r="S10" s="1923"/>
      <c r="T10" s="1924"/>
      <c r="U10" s="1933" t="s">
        <v>15</v>
      </c>
      <c r="V10" s="1923"/>
      <c r="W10" s="1924"/>
      <c r="X10" s="1933" t="s">
        <v>19</v>
      </c>
      <c r="Y10" s="1923"/>
      <c r="Z10" s="1924"/>
      <c r="AA10" s="1944" t="s">
        <v>22</v>
      </c>
      <c r="AB10" s="1964"/>
      <c r="AC10" s="1945"/>
      <c r="AD10" s="1933" t="s">
        <v>23</v>
      </c>
      <c r="AE10" s="1923"/>
      <c r="AF10" s="1924"/>
      <c r="AG10" s="1933" t="s">
        <v>24</v>
      </c>
      <c r="AH10" s="1923"/>
      <c r="AI10" s="1924"/>
      <c r="AJ10" s="1944" t="s">
        <v>25</v>
      </c>
      <c r="AK10" s="1964"/>
      <c r="AL10" s="1945"/>
      <c r="AM10" s="55"/>
      <c r="AN10" s="125" t="s">
        <v>95</v>
      </c>
      <c r="AO10" s="1923" t="s">
        <v>3</v>
      </c>
      <c r="AP10" s="1924"/>
      <c r="AQ10" s="1923" t="s">
        <v>6</v>
      </c>
      <c r="AR10" s="1924"/>
      <c r="AS10" s="1923" t="s">
        <v>7</v>
      </c>
      <c r="AT10" s="1924"/>
      <c r="AU10" s="1933" t="s">
        <v>10</v>
      </c>
      <c r="AV10" s="1924"/>
      <c r="AW10" s="1944" t="s">
        <v>11</v>
      </c>
      <c r="AX10" s="1945"/>
      <c r="AY10" s="1944" t="s">
        <v>14</v>
      </c>
      <c r="AZ10" s="1945"/>
      <c r="BA10" s="1944" t="s">
        <v>15</v>
      </c>
      <c r="BB10" s="1945"/>
      <c r="BC10" s="1944" t="s">
        <v>19</v>
      </c>
      <c r="BD10" s="1945"/>
      <c r="BE10" s="1944" t="s">
        <v>22</v>
      </c>
      <c r="BF10" s="1945"/>
      <c r="BG10" s="1944" t="s">
        <v>23</v>
      </c>
      <c r="BH10" s="1945"/>
      <c r="BI10" s="1944" t="s">
        <v>24</v>
      </c>
      <c r="BJ10" s="1945"/>
      <c r="BK10" s="1944" t="s">
        <v>25</v>
      </c>
      <c r="BL10" s="1945"/>
      <c r="BM10" s="55"/>
      <c r="BN10" s="125" t="s">
        <v>95</v>
      </c>
      <c r="BO10" s="1933" t="s">
        <v>3</v>
      </c>
      <c r="BP10" s="1924"/>
      <c r="BQ10" s="1933" t="s">
        <v>6</v>
      </c>
      <c r="BR10" s="1924"/>
      <c r="BS10" s="1933" t="s">
        <v>7</v>
      </c>
      <c r="BT10" s="1924"/>
      <c r="BU10" s="1933" t="s">
        <v>10</v>
      </c>
      <c r="BV10" s="1924"/>
      <c r="BW10" s="1933" t="s">
        <v>11</v>
      </c>
      <c r="BX10" s="1924"/>
      <c r="BY10" s="1933" t="s">
        <v>14</v>
      </c>
      <c r="BZ10" s="1924"/>
      <c r="CA10" s="1933" t="s">
        <v>15</v>
      </c>
      <c r="CB10" s="1924"/>
      <c r="CC10" s="1933" t="s">
        <v>19</v>
      </c>
      <c r="CD10" s="1924"/>
      <c r="CE10" s="1933" t="s">
        <v>22</v>
      </c>
      <c r="CF10" s="1924"/>
      <c r="CG10" s="1933" t="s">
        <v>23</v>
      </c>
      <c r="CH10" s="1924"/>
      <c r="CI10" s="1933" t="s">
        <v>24</v>
      </c>
      <c r="CJ10" s="1924"/>
      <c r="CK10" s="1933" t="s">
        <v>25</v>
      </c>
      <c r="CL10" s="1924"/>
      <c r="CM10" s="1007"/>
      <c r="CN10" s="125"/>
      <c r="CO10" s="1964" t="s">
        <v>3</v>
      </c>
      <c r="CP10" s="1945"/>
      <c r="CQ10" s="1026" t="s">
        <v>6</v>
      </c>
      <c r="CR10" s="1026" t="s">
        <v>7</v>
      </c>
      <c r="CS10" s="1027" t="s">
        <v>10</v>
      </c>
      <c r="CT10" s="1027" t="s">
        <v>11</v>
      </c>
      <c r="CU10" s="1027" t="s">
        <v>14</v>
      </c>
      <c r="CV10" s="1027" t="s">
        <v>15</v>
      </c>
      <c r="CW10" s="1134" t="s">
        <v>19</v>
      </c>
      <c r="CX10" s="1027" t="s">
        <v>22</v>
      </c>
      <c r="CY10" s="1027" t="s">
        <v>23</v>
      </c>
      <c r="CZ10" s="1027" t="s">
        <v>24</v>
      </c>
      <c r="DA10" s="1027" t="s">
        <v>25</v>
      </c>
      <c r="DB10" s="1027" t="s">
        <v>27</v>
      </c>
      <c r="DC10" s="85"/>
    </row>
    <row r="11" spans="1:107" s="2" customFormat="1" x14ac:dyDescent="0.3">
      <c r="A11" s="6"/>
      <c r="B11" s="80">
        <v>2002</v>
      </c>
      <c r="C11" s="112"/>
      <c r="D11" s="1066"/>
      <c r="E11" s="1075"/>
      <c r="F11" s="112"/>
      <c r="G11" s="1066"/>
      <c r="H11" s="1004"/>
      <c r="I11" s="112"/>
      <c r="J11" s="1066"/>
      <c r="K11" s="1004"/>
      <c r="L11" s="112"/>
      <c r="M11" s="1066"/>
      <c r="N11" s="1004"/>
      <c r="O11" s="112"/>
      <c r="P11" s="1066"/>
      <c r="Q11" s="1075"/>
      <c r="R11" s="112"/>
      <c r="S11" s="1066"/>
      <c r="T11" s="1075"/>
      <c r="U11" s="112"/>
      <c r="V11" s="1454"/>
      <c r="W11" s="1455"/>
      <c r="X11" s="112"/>
      <c r="Y11" s="1066"/>
      <c r="Z11" s="1004"/>
      <c r="AA11" s="1018"/>
      <c r="AB11" s="1072"/>
      <c r="AC11" s="1076"/>
      <c r="AD11" s="112"/>
      <c r="AE11" s="1066"/>
      <c r="AF11" s="1075"/>
      <c r="AG11" s="112"/>
      <c r="AH11" s="1066"/>
      <c r="AI11" s="1075"/>
      <c r="AJ11" s="1018"/>
      <c r="AK11" s="1084"/>
      <c r="AL11" s="1029"/>
      <c r="AM11" s="395"/>
      <c r="AN11" s="80">
        <v>2002</v>
      </c>
      <c r="AO11" s="112"/>
      <c r="AP11" s="113"/>
      <c r="AQ11" s="112"/>
      <c r="AR11" s="113"/>
      <c r="AS11" s="112"/>
      <c r="AT11" s="113"/>
      <c r="AU11" s="112"/>
      <c r="AV11" s="113"/>
      <c r="AW11" s="1018"/>
      <c r="AX11" s="1019"/>
      <c r="AY11" s="1018"/>
      <c r="AZ11" s="1019"/>
      <c r="BA11" s="1018"/>
      <c r="BB11" s="1019"/>
      <c r="BC11" s="1018"/>
      <c r="BD11" s="1019"/>
      <c r="BE11" s="1018"/>
      <c r="BF11" s="1019"/>
      <c r="BG11" s="1018"/>
      <c r="BH11" s="1019"/>
      <c r="BI11" s="1018"/>
      <c r="BJ11" s="1019"/>
      <c r="BK11" s="1018"/>
      <c r="BL11" s="1019"/>
      <c r="BM11" s="395"/>
      <c r="BN11" s="80">
        <v>2002</v>
      </c>
      <c r="BO11" s="112"/>
      <c r="BP11" s="113"/>
      <c r="BQ11" s="112"/>
      <c r="BR11" s="113"/>
      <c r="BS11" s="112"/>
      <c r="BT11" s="113"/>
      <c r="BU11" s="112"/>
      <c r="BV11" s="113"/>
      <c r="BW11" s="112"/>
      <c r="BX11" s="113"/>
      <c r="BY11" s="112"/>
      <c r="BZ11" s="113"/>
      <c r="CA11" s="112"/>
      <c r="CB11" s="113"/>
      <c r="CC11" s="112"/>
      <c r="CD11" s="113"/>
      <c r="CE11" s="112"/>
      <c r="CF11" s="113"/>
      <c r="CG11" s="112"/>
      <c r="CH11" s="114"/>
      <c r="CI11" s="129"/>
      <c r="CJ11" s="113"/>
      <c r="CK11" s="112"/>
      <c r="CL11" s="113"/>
      <c r="CM11" s="1008"/>
      <c r="CN11" s="80">
        <v>2002</v>
      </c>
      <c r="CO11" s="1018"/>
      <c r="CP11" s="1019"/>
      <c r="CQ11" s="1028"/>
      <c r="CR11" s="1028"/>
      <c r="CS11" s="1029"/>
      <c r="CT11" s="1029"/>
      <c r="CU11" s="1029"/>
      <c r="CV11" s="1029"/>
      <c r="CW11" s="1029"/>
      <c r="CX11" s="1029"/>
      <c r="CY11" s="1029"/>
      <c r="CZ11" s="1029"/>
      <c r="DA11" s="1029"/>
      <c r="DB11" s="1029"/>
      <c r="DC11" s="14"/>
    </row>
    <row r="12" spans="1:107" s="2" customFormat="1" x14ac:dyDescent="0.3">
      <c r="A12" s="6"/>
      <c r="B12" s="81">
        <v>2003</v>
      </c>
      <c r="C12" s="112"/>
      <c r="D12" s="1067"/>
      <c r="E12" s="113"/>
      <c r="F12" s="112"/>
      <c r="G12" s="1067"/>
      <c r="H12" s="1004"/>
      <c r="I12" s="112"/>
      <c r="J12" s="1067"/>
      <c r="K12" s="1004"/>
      <c r="L12" s="112"/>
      <c r="M12" s="1067"/>
      <c r="N12" s="1004"/>
      <c r="O12" s="112"/>
      <c r="P12" s="1067"/>
      <c r="Q12" s="113"/>
      <c r="R12" s="112"/>
      <c r="S12" s="1067"/>
      <c r="T12" s="113"/>
      <c r="U12" s="112"/>
      <c r="V12" s="1456"/>
      <c r="W12" s="1455"/>
      <c r="X12" s="112"/>
      <c r="Y12" s="1067"/>
      <c r="Z12" s="1004"/>
      <c r="AA12" s="1018"/>
      <c r="AB12" s="1073"/>
      <c r="AC12" s="1019"/>
      <c r="AD12" s="112"/>
      <c r="AE12" s="1067"/>
      <c r="AF12" s="113"/>
      <c r="AG12" s="112"/>
      <c r="AH12" s="1067"/>
      <c r="AI12" s="1004"/>
      <c r="AJ12" s="1018"/>
      <c r="AK12" s="1073"/>
      <c r="AL12" s="1019"/>
      <c r="AM12" s="395"/>
      <c r="AN12" s="81">
        <v>2003</v>
      </c>
      <c r="AO12" s="112"/>
      <c r="AP12" s="115"/>
      <c r="AQ12" s="112"/>
      <c r="AR12" s="115"/>
      <c r="AS12" s="112"/>
      <c r="AT12" s="115"/>
      <c r="AU12" s="112"/>
      <c r="AV12" s="115"/>
      <c r="AW12" s="1018"/>
      <c r="AX12" s="1020"/>
      <c r="AY12" s="1018"/>
      <c r="AZ12" s="1020"/>
      <c r="BA12" s="1018"/>
      <c r="BB12" s="1020"/>
      <c r="BC12" s="1018"/>
      <c r="BD12" s="1020"/>
      <c r="BE12" s="1018"/>
      <c r="BF12" s="1020"/>
      <c r="BG12" s="1018"/>
      <c r="BH12" s="1020"/>
      <c r="BI12" s="1018"/>
      <c r="BJ12" s="1020"/>
      <c r="BK12" s="1018"/>
      <c r="BL12" s="1020"/>
      <c r="BM12" s="395"/>
      <c r="BN12" s="81">
        <v>2003</v>
      </c>
      <c r="BO12" s="112"/>
      <c r="BP12" s="115"/>
      <c r="BQ12" s="112"/>
      <c r="BR12" s="115"/>
      <c r="BS12" s="112"/>
      <c r="BT12" s="115"/>
      <c r="BU12" s="112"/>
      <c r="BV12" s="115"/>
      <c r="BW12" s="112"/>
      <c r="BX12" s="115"/>
      <c r="BY12" s="112"/>
      <c r="BZ12" s="115"/>
      <c r="CA12" s="112"/>
      <c r="CB12" s="115"/>
      <c r="CC12" s="112"/>
      <c r="CD12" s="115"/>
      <c r="CE12" s="112"/>
      <c r="CF12" s="115"/>
      <c r="CG12" s="112"/>
      <c r="CH12" s="116"/>
      <c r="CI12" s="129"/>
      <c r="CJ12" s="115"/>
      <c r="CK12" s="112"/>
      <c r="CL12" s="115"/>
      <c r="CM12" s="1008"/>
      <c r="CN12" s="81">
        <v>2003</v>
      </c>
      <c r="CO12" s="1018"/>
      <c r="CP12" s="1020"/>
      <c r="CQ12" s="1028"/>
      <c r="CR12" s="1028"/>
      <c r="CS12" s="1029"/>
      <c r="CT12" s="1029"/>
      <c r="CU12" s="1029"/>
      <c r="CV12" s="1029"/>
      <c r="CW12" s="1029"/>
      <c r="CX12" s="1029"/>
      <c r="CY12" s="1029"/>
      <c r="CZ12" s="1029"/>
      <c r="DA12" s="1029"/>
      <c r="DB12" s="1029"/>
      <c r="DC12" s="14"/>
    </row>
    <row r="13" spans="1:107" s="2" customFormat="1" x14ac:dyDescent="0.3">
      <c r="A13" s="6"/>
      <c r="B13" s="81">
        <v>2004</v>
      </c>
      <c r="C13" s="112"/>
      <c r="D13" s="1067"/>
      <c r="E13" s="113"/>
      <c r="F13" s="112"/>
      <c r="G13" s="1067"/>
      <c r="H13" s="1004"/>
      <c r="I13" s="112"/>
      <c r="J13" s="1067"/>
      <c r="K13" s="1004"/>
      <c r="L13" s="112"/>
      <c r="M13" s="1067"/>
      <c r="N13" s="1004"/>
      <c r="O13" s="112"/>
      <c r="P13" s="1067"/>
      <c r="Q13" s="113"/>
      <c r="R13" s="112"/>
      <c r="S13" s="1067"/>
      <c r="T13" s="113"/>
      <c r="U13" s="112"/>
      <c r="V13" s="1456"/>
      <c r="W13" s="1455"/>
      <c r="X13" s="112"/>
      <c r="Y13" s="1067"/>
      <c r="Z13" s="1004"/>
      <c r="AA13" s="1018"/>
      <c r="AB13" s="1073"/>
      <c r="AC13" s="1019"/>
      <c r="AD13" s="112"/>
      <c r="AE13" s="1067"/>
      <c r="AF13" s="113"/>
      <c r="AG13" s="112"/>
      <c r="AH13" s="1067"/>
      <c r="AI13" s="1004"/>
      <c r="AJ13" s="1018"/>
      <c r="AK13" s="1073"/>
      <c r="AL13" s="1019"/>
      <c r="AM13" s="395"/>
      <c r="AN13" s="81">
        <v>2004</v>
      </c>
      <c r="AO13" s="112"/>
      <c r="AP13" s="115"/>
      <c r="AQ13" s="112"/>
      <c r="AR13" s="115"/>
      <c r="AS13" s="112"/>
      <c r="AT13" s="115"/>
      <c r="AU13" s="112"/>
      <c r="AV13" s="115"/>
      <c r="AW13" s="1018"/>
      <c r="AX13" s="1020"/>
      <c r="AY13" s="1018"/>
      <c r="AZ13" s="1020"/>
      <c r="BA13" s="1018"/>
      <c r="BB13" s="1020"/>
      <c r="BC13" s="1018"/>
      <c r="BD13" s="1020"/>
      <c r="BE13" s="1018"/>
      <c r="BF13" s="1020"/>
      <c r="BG13" s="1018"/>
      <c r="BH13" s="1020"/>
      <c r="BI13" s="1018"/>
      <c r="BJ13" s="1020"/>
      <c r="BK13" s="1018"/>
      <c r="BL13" s="1020"/>
      <c r="BM13" s="395"/>
      <c r="BN13" s="81">
        <v>2004</v>
      </c>
      <c r="BO13" s="112"/>
      <c r="BP13" s="115"/>
      <c r="BQ13" s="112"/>
      <c r="BR13" s="115"/>
      <c r="BS13" s="112"/>
      <c r="BT13" s="115"/>
      <c r="BU13" s="112"/>
      <c r="BV13" s="115"/>
      <c r="BW13" s="112"/>
      <c r="BX13" s="115"/>
      <c r="BY13" s="112"/>
      <c r="BZ13" s="115"/>
      <c r="CA13" s="112"/>
      <c r="CB13" s="115"/>
      <c r="CC13" s="112"/>
      <c r="CD13" s="115"/>
      <c r="CE13" s="112"/>
      <c r="CF13" s="115"/>
      <c r="CG13" s="112"/>
      <c r="CH13" s="116"/>
      <c r="CI13" s="129"/>
      <c r="CJ13" s="115"/>
      <c r="CK13" s="112"/>
      <c r="CL13" s="115"/>
      <c r="CM13" s="1008"/>
      <c r="CN13" s="81">
        <v>2004</v>
      </c>
      <c r="CO13" s="1018"/>
      <c r="CP13" s="1020"/>
      <c r="CQ13" s="1028"/>
      <c r="CR13" s="1028"/>
      <c r="CS13" s="1030"/>
      <c r="CT13" s="1030"/>
      <c r="CU13" s="1030"/>
      <c r="CV13" s="1030"/>
      <c r="CW13" s="1030"/>
      <c r="CX13" s="1030"/>
      <c r="CY13" s="1030"/>
      <c r="CZ13" s="1030"/>
      <c r="DA13" s="1030"/>
      <c r="DB13" s="1030"/>
      <c r="DC13" s="14"/>
    </row>
    <row r="14" spans="1:107" s="2" customFormat="1" x14ac:dyDescent="0.3">
      <c r="A14" s="6"/>
      <c r="B14" s="81">
        <v>2005</v>
      </c>
      <c r="C14" s="112"/>
      <c r="D14" s="1067"/>
      <c r="E14" s="113"/>
      <c r="F14" s="112"/>
      <c r="G14" s="1067"/>
      <c r="H14" s="1004"/>
      <c r="I14" s="112"/>
      <c r="J14" s="1067"/>
      <c r="K14" s="1004"/>
      <c r="L14" s="112"/>
      <c r="M14" s="1067"/>
      <c r="N14" s="1004"/>
      <c r="O14" s="112"/>
      <c r="P14" s="1067"/>
      <c r="Q14" s="113"/>
      <c r="R14" s="112"/>
      <c r="S14" s="1067"/>
      <c r="T14" s="113"/>
      <c r="U14" s="112"/>
      <c r="V14" s="1456"/>
      <c r="W14" s="1455"/>
      <c r="X14" s="112"/>
      <c r="Y14" s="1067"/>
      <c r="Z14" s="1004"/>
      <c r="AA14" s="1018"/>
      <c r="AB14" s="1073"/>
      <c r="AC14" s="1019"/>
      <c r="AD14" s="112"/>
      <c r="AE14" s="1067"/>
      <c r="AF14" s="113"/>
      <c r="AG14" s="112"/>
      <c r="AH14" s="1067"/>
      <c r="AI14" s="1004"/>
      <c r="AJ14" s="1018"/>
      <c r="AK14" s="1073"/>
      <c r="AL14" s="1019"/>
      <c r="AM14" s="395"/>
      <c r="AN14" s="81">
        <v>2005</v>
      </c>
      <c r="AO14" s="112"/>
      <c r="AP14" s="115"/>
      <c r="AQ14" s="112"/>
      <c r="AR14" s="115"/>
      <c r="AS14" s="112"/>
      <c r="AT14" s="115"/>
      <c r="AU14" s="112"/>
      <c r="AV14" s="115"/>
      <c r="AW14" s="1018"/>
      <c r="AX14" s="1020"/>
      <c r="AY14" s="1018"/>
      <c r="AZ14" s="1020"/>
      <c r="BA14" s="1018"/>
      <c r="BB14" s="1020"/>
      <c r="BC14" s="1018"/>
      <c r="BD14" s="1020"/>
      <c r="BE14" s="1018"/>
      <c r="BF14" s="1020"/>
      <c r="BG14" s="1018"/>
      <c r="BH14" s="1020"/>
      <c r="BI14" s="1018"/>
      <c r="BJ14" s="1020"/>
      <c r="BK14" s="1018"/>
      <c r="BL14" s="1020"/>
      <c r="BM14" s="395"/>
      <c r="BN14" s="81">
        <v>2005</v>
      </c>
      <c r="BO14" s="112"/>
      <c r="BP14" s="115"/>
      <c r="BQ14" s="112"/>
      <c r="BR14" s="115"/>
      <c r="BS14" s="112"/>
      <c r="BT14" s="115"/>
      <c r="BU14" s="112"/>
      <c r="BV14" s="115"/>
      <c r="BW14" s="112"/>
      <c r="BX14" s="115"/>
      <c r="BY14" s="112"/>
      <c r="BZ14" s="115"/>
      <c r="CA14" s="112"/>
      <c r="CB14" s="115"/>
      <c r="CC14" s="112"/>
      <c r="CD14" s="115"/>
      <c r="CE14" s="112"/>
      <c r="CF14" s="115"/>
      <c r="CG14" s="112"/>
      <c r="CH14" s="116"/>
      <c r="CI14" s="129"/>
      <c r="CJ14" s="115"/>
      <c r="CK14" s="112"/>
      <c r="CL14" s="115"/>
      <c r="CM14" s="1008"/>
      <c r="CN14" s="81">
        <v>2005</v>
      </c>
      <c r="CO14" s="1018"/>
      <c r="CP14" s="1020"/>
      <c r="CQ14" s="1028"/>
      <c r="CR14" s="1028"/>
      <c r="CS14" s="1028"/>
      <c r="CT14" s="1028"/>
      <c r="CU14" s="1028"/>
      <c r="CV14" s="1028"/>
      <c r="CW14" s="1028"/>
      <c r="CX14" s="1028"/>
      <c r="CY14" s="1028"/>
      <c r="CZ14" s="1028"/>
      <c r="DA14" s="1028"/>
      <c r="DB14" s="1028"/>
      <c r="DC14" s="14"/>
    </row>
    <row r="15" spans="1:107" s="2" customFormat="1" x14ac:dyDescent="0.3">
      <c r="A15" s="6"/>
      <c r="B15" s="81">
        <v>2006</v>
      </c>
      <c r="C15" s="112"/>
      <c r="D15" s="1067"/>
      <c r="E15" s="113"/>
      <c r="F15" s="112"/>
      <c r="G15" s="1067"/>
      <c r="H15" s="1004"/>
      <c r="I15" s="112"/>
      <c r="J15" s="1067"/>
      <c r="K15" s="1004"/>
      <c r="L15" s="112"/>
      <c r="M15" s="1067"/>
      <c r="N15" s="1004"/>
      <c r="O15" s="112"/>
      <c r="P15" s="1067"/>
      <c r="Q15" s="113"/>
      <c r="R15" s="112"/>
      <c r="S15" s="1067"/>
      <c r="T15" s="113"/>
      <c r="U15" s="112"/>
      <c r="V15" s="1456"/>
      <c r="W15" s="1455"/>
      <c r="X15" s="112"/>
      <c r="Y15" s="1067"/>
      <c r="Z15" s="1004"/>
      <c r="AA15" s="1018"/>
      <c r="AB15" s="1073"/>
      <c r="AC15" s="1019"/>
      <c r="AD15" s="112"/>
      <c r="AE15" s="1067"/>
      <c r="AF15" s="113"/>
      <c r="AG15" s="112"/>
      <c r="AH15" s="1067"/>
      <c r="AI15" s="1004"/>
      <c r="AJ15" s="1018"/>
      <c r="AK15" s="1073"/>
      <c r="AL15" s="1019"/>
      <c r="AM15" s="395"/>
      <c r="AN15" s="81">
        <v>2006</v>
      </c>
      <c r="AO15" s="112"/>
      <c r="AP15" s="115"/>
      <c r="AQ15" s="112"/>
      <c r="AR15" s="115"/>
      <c r="AS15" s="112"/>
      <c r="AT15" s="115"/>
      <c r="AU15" s="112"/>
      <c r="AV15" s="115"/>
      <c r="AW15" s="1018"/>
      <c r="AX15" s="1020"/>
      <c r="AY15" s="1018"/>
      <c r="AZ15" s="1020"/>
      <c r="BA15" s="1018"/>
      <c r="BB15" s="1020"/>
      <c r="BC15" s="1018"/>
      <c r="BD15" s="1020"/>
      <c r="BE15" s="1018"/>
      <c r="BF15" s="1020"/>
      <c r="BG15" s="1018"/>
      <c r="BH15" s="1020"/>
      <c r="BI15" s="1018"/>
      <c r="BJ15" s="1020"/>
      <c r="BK15" s="1018"/>
      <c r="BL15" s="1020"/>
      <c r="BM15" s="395"/>
      <c r="BN15" s="81">
        <v>2006</v>
      </c>
      <c r="BO15" s="112"/>
      <c r="BP15" s="115"/>
      <c r="BQ15" s="112"/>
      <c r="BR15" s="115"/>
      <c r="BS15" s="112"/>
      <c r="BT15" s="115"/>
      <c r="BU15" s="112"/>
      <c r="BV15" s="115"/>
      <c r="BW15" s="112"/>
      <c r="BX15" s="115"/>
      <c r="BY15" s="112"/>
      <c r="BZ15" s="115"/>
      <c r="CA15" s="112"/>
      <c r="CB15" s="115"/>
      <c r="CC15" s="112"/>
      <c r="CD15" s="115"/>
      <c r="CE15" s="112"/>
      <c r="CF15" s="115"/>
      <c r="CG15" s="112"/>
      <c r="CH15" s="116"/>
      <c r="CI15" s="129"/>
      <c r="CJ15" s="115"/>
      <c r="CK15" s="112"/>
      <c r="CL15" s="115"/>
      <c r="CM15" s="1008"/>
      <c r="CN15" s="81">
        <v>2006</v>
      </c>
      <c r="CO15" s="1018"/>
      <c r="CP15" s="1020"/>
      <c r="CQ15" s="1028"/>
      <c r="CR15" s="1028"/>
      <c r="CS15" s="1028"/>
      <c r="CT15" s="1028"/>
      <c r="CU15" s="1028"/>
      <c r="CV15" s="1028"/>
      <c r="CW15" s="1028"/>
      <c r="CX15" s="1028"/>
      <c r="CY15" s="1028"/>
      <c r="CZ15" s="1028"/>
      <c r="DA15" s="1028"/>
      <c r="DB15" s="1028"/>
      <c r="DC15" s="14"/>
    </row>
    <row r="16" spans="1:107" s="2" customFormat="1" x14ac:dyDescent="0.3">
      <c r="A16" s="6" t="s">
        <v>290</v>
      </c>
      <c r="B16" s="81">
        <v>2007</v>
      </c>
      <c r="C16" s="112"/>
      <c r="D16" s="1067"/>
      <c r="E16" s="113"/>
      <c r="F16" s="112"/>
      <c r="G16" s="1067"/>
      <c r="H16" s="1004"/>
      <c r="I16" s="112"/>
      <c r="J16" s="1067"/>
      <c r="K16" s="1004"/>
      <c r="L16" s="112"/>
      <c r="M16" s="1067"/>
      <c r="N16" s="1004"/>
      <c r="O16" s="112"/>
      <c r="P16" s="1067"/>
      <c r="Q16" s="113"/>
      <c r="R16" s="112"/>
      <c r="S16" s="1067"/>
      <c r="T16" s="113"/>
      <c r="U16" s="112"/>
      <c r="V16" s="1067"/>
      <c r="W16" s="1004"/>
      <c r="X16" s="112"/>
      <c r="Y16" s="1067"/>
      <c r="Z16" s="1004"/>
      <c r="AA16" s="1018"/>
      <c r="AB16" s="1073"/>
      <c r="AC16" s="1019"/>
      <c r="AD16" s="112"/>
      <c r="AE16" s="1067"/>
      <c r="AF16" s="113"/>
      <c r="AG16" s="112"/>
      <c r="AH16" s="1067"/>
      <c r="AI16" s="1004"/>
      <c r="AJ16" s="1018"/>
      <c r="AK16" s="1073"/>
      <c r="AL16" s="1019"/>
      <c r="AM16" s="395"/>
      <c r="AN16" s="81">
        <v>2007</v>
      </c>
      <c r="AO16" s="112"/>
      <c r="AP16" s="115"/>
      <c r="AQ16" s="112"/>
      <c r="AR16" s="115"/>
      <c r="AS16" s="112"/>
      <c r="AT16" s="115"/>
      <c r="AU16" s="112"/>
      <c r="AV16" s="115"/>
      <c r="AW16" s="1018"/>
      <c r="AX16" s="1020"/>
      <c r="AY16" s="1018"/>
      <c r="AZ16" s="1020"/>
      <c r="BA16" s="1018"/>
      <c r="BB16" s="1020"/>
      <c r="BC16" s="1018"/>
      <c r="BD16" s="1020"/>
      <c r="BE16" s="1018"/>
      <c r="BF16" s="1020"/>
      <c r="BG16" s="1018"/>
      <c r="BH16" s="1020"/>
      <c r="BI16" s="1018"/>
      <c r="BJ16" s="1020"/>
      <c r="BK16" s="1018"/>
      <c r="BL16" s="1020"/>
      <c r="BM16" s="395"/>
      <c r="BN16" s="81">
        <v>2007</v>
      </c>
      <c r="BO16" s="112"/>
      <c r="BP16" s="115"/>
      <c r="BQ16" s="112"/>
      <c r="BR16" s="115"/>
      <c r="BS16" s="112"/>
      <c r="BT16" s="115"/>
      <c r="BU16" s="112"/>
      <c r="BV16" s="115"/>
      <c r="BW16" s="112"/>
      <c r="BX16" s="115"/>
      <c r="BY16" s="112"/>
      <c r="BZ16" s="115"/>
      <c r="CA16" s="112"/>
      <c r="CB16" s="115"/>
      <c r="CC16" s="112"/>
      <c r="CD16" s="115"/>
      <c r="CE16" s="112"/>
      <c r="CF16" s="115"/>
      <c r="CG16" s="112"/>
      <c r="CH16" s="116"/>
      <c r="CI16" s="129"/>
      <c r="CJ16" s="115"/>
      <c r="CK16" s="112"/>
      <c r="CL16" s="115"/>
      <c r="CM16" s="1008"/>
      <c r="CN16" s="81">
        <v>2007</v>
      </c>
      <c r="CO16" s="1018"/>
      <c r="CP16" s="1020"/>
      <c r="CQ16" s="1028"/>
      <c r="CR16" s="1028"/>
      <c r="CS16" s="1028"/>
      <c r="CT16" s="1028"/>
      <c r="CU16" s="1028"/>
      <c r="CV16" s="1028"/>
      <c r="CW16" s="1028"/>
      <c r="CX16" s="1028"/>
      <c r="CY16" s="1028"/>
      <c r="CZ16" s="1028"/>
      <c r="DA16" s="1028"/>
      <c r="DB16" s="1028"/>
      <c r="DC16" s="14"/>
    </row>
    <row r="17" spans="1:107" s="2" customFormat="1" x14ac:dyDescent="0.3">
      <c r="A17" s="6"/>
      <c r="B17" s="81">
        <v>2008</v>
      </c>
      <c r="C17" s="112"/>
      <c r="D17" s="1067"/>
      <c r="E17" s="113"/>
      <c r="F17" s="112"/>
      <c r="G17" s="1067"/>
      <c r="H17" s="1004"/>
      <c r="I17" s="112"/>
      <c r="J17" s="1067"/>
      <c r="K17" s="1004"/>
      <c r="L17" s="112"/>
      <c r="M17" s="1067"/>
      <c r="N17" s="1004"/>
      <c r="O17" s="112"/>
      <c r="P17" s="1067"/>
      <c r="Q17" s="113"/>
      <c r="R17" s="112"/>
      <c r="S17" s="1067"/>
      <c r="T17" s="113"/>
      <c r="U17" s="112"/>
      <c r="V17" s="1067"/>
      <c r="W17" s="1004"/>
      <c r="X17" s="112"/>
      <c r="Y17" s="1067"/>
      <c r="Z17" s="1004"/>
      <c r="AA17" s="1018"/>
      <c r="AB17" s="1073"/>
      <c r="AC17" s="1019"/>
      <c r="AD17" s="112"/>
      <c r="AE17" s="1067"/>
      <c r="AF17" s="113"/>
      <c r="AG17" s="112"/>
      <c r="AH17" s="1067"/>
      <c r="AI17" s="1004"/>
      <c r="AJ17" s="1018"/>
      <c r="AK17" s="1073"/>
      <c r="AL17" s="1019"/>
      <c r="AM17" s="395"/>
      <c r="AN17" s="81">
        <v>2008</v>
      </c>
      <c r="AO17" s="112"/>
      <c r="AP17" s="115"/>
      <c r="AQ17" s="112"/>
      <c r="AR17" s="115"/>
      <c r="AS17" s="112"/>
      <c r="AT17" s="115"/>
      <c r="AU17" s="112"/>
      <c r="AV17" s="115"/>
      <c r="AW17" s="1018"/>
      <c r="AX17" s="1020"/>
      <c r="AY17" s="1018"/>
      <c r="AZ17" s="1020"/>
      <c r="BA17" s="1018"/>
      <c r="BB17" s="1020"/>
      <c r="BC17" s="1018"/>
      <c r="BD17" s="1020"/>
      <c r="BE17" s="1018"/>
      <c r="BF17" s="1020"/>
      <c r="BG17" s="1018"/>
      <c r="BH17" s="1020"/>
      <c r="BI17" s="1018"/>
      <c r="BJ17" s="1020"/>
      <c r="BK17" s="1018"/>
      <c r="BL17" s="1020"/>
      <c r="BM17" s="395"/>
      <c r="BN17" s="81">
        <v>2008</v>
      </c>
      <c r="BO17" s="112"/>
      <c r="BP17" s="115"/>
      <c r="BQ17" s="112"/>
      <c r="BR17" s="115"/>
      <c r="BS17" s="112"/>
      <c r="BT17" s="115"/>
      <c r="BU17" s="112"/>
      <c r="BV17" s="115"/>
      <c r="BW17" s="112"/>
      <c r="BX17" s="115"/>
      <c r="BY17" s="112"/>
      <c r="BZ17" s="115"/>
      <c r="CA17" s="112"/>
      <c r="CB17" s="115"/>
      <c r="CC17" s="112"/>
      <c r="CD17" s="115"/>
      <c r="CE17" s="112"/>
      <c r="CF17" s="115"/>
      <c r="CG17" s="112"/>
      <c r="CH17" s="116"/>
      <c r="CI17" s="129"/>
      <c r="CJ17" s="115"/>
      <c r="CK17" s="112"/>
      <c r="CL17" s="115"/>
      <c r="CM17" s="1008"/>
      <c r="CN17" s="81">
        <v>2008</v>
      </c>
      <c r="CO17" s="1018"/>
      <c r="CP17" s="1020"/>
      <c r="CQ17" s="1028"/>
      <c r="CR17" s="1028"/>
      <c r="CS17" s="1028"/>
      <c r="CT17" s="1028"/>
      <c r="CU17" s="1028"/>
      <c r="CV17" s="1028"/>
      <c r="CW17" s="1028"/>
      <c r="CX17" s="1028"/>
      <c r="CY17" s="1028"/>
      <c r="CZ17" s="1028"/>
      <c r="DA17" s="1028"/>
      <c r="DB17" s="1028"/>
      <c r="DC17" s="14"/>
    </row>
    <row r="18" spans="1:107" s="2" customFormat="1" x14ac:dyDescent="0.3">
      <c r="A18" s="6"/>
      <c r="B18" s="81">
        <v>2009</v>
      </c>
      <c r="C18" s="112"/>
      <c r="D18" s="1067"/>
      <c r="E18" s="113"/>
      <c r="F18" s="112"/>
      <c r="G18" s="1067"/>
      <c r="H18" s="1004"/>
      <c r="I18" s="112"/>
      <c r="J18" s="1067"/>
      <c r="K18" s="1004"/>
      <c r="L18" s="112"/>
      <c r="M18" s="1067"/>
      <c r="N18" s="1004"/>
      <c r="O18" s="112"/>
      <c r="P18" s="1067"/>
      <c r="Q18" s="113"/>
      <c r="R18" s="112"/>
      <c r="S18" s="1067"/>
      <c r="T18" s="113"/>
      <c r="U18" s="112"/>
      <c r="V18" s="1067"/>
      <c r="W18" s="1004"/>
      <c r="X18" s="112"/>
      <c r="Y18" s="1067"/>
      <c r="Z18" s="1004"/>
      <c r="AA18" s="1018"/>
      <c r="AB18" s="1073"/>
      <c r="AC18" s="1019"/>
      <c r="AD18" s="112"/>
      <c r="AE18" s="1067"/>
      <c r="AF18" s="113"/>
      <c r="AG18" s="112"/>
      <c r="AH18" s="1067"/>
      <c r="AI18" s="1004"/>
      <c r="AJ18" s="1018"/>
      <c r="AK18" s="1073"/>
      <c r="AL18" s="1019"/>
      <c r="AM18" s="395"/>
      <c r="AN18" s="81">
        <v>2009</v>
      </c>
      <c r="AO18" s="112"/>
      <c r="AP18" s="115"/>
      <c r="AQ18" s="112"/>
      <c r="AR18" s="115"/>
      <c r="AS18" s="112"/>
      <c r="AT18" s="115"/>
      <c r="AU18" s="112"/>
      <c r="AV18" s="115"/>
      <c r="AW18" s="1018"/>
      <c r="AX18" s="1020"/>
      <c r="AY18" s="1018"/>
      <c r="AZ18" s="1020"/>
      <c r="BA18" s="1018"/>
      <c r="BB18" s="1020"/>
      <c r="BC18" s="1018"/>
      <c r="BD18" s="1020"/>
      <c r="BE18" s="1018"/>
      <c r="BF18" s="1020"/>
      <c r="BG18" s="1018"/>
      <c r="BH18" s="1020"/>
      <c r="BI18" s="1018"/>
      <c r="BJ18" s="1020"/>
      <c r="BK18" s="1018"/>
      <c r="BL18" s="1020"/>
      <c r="BM18" s="395"/>
      <c r="BN18" s="81">
        <v>2009</v>
      </c>
      <c r="BO18" s="112"/>
      <c r="BP18" s="115"/>
      <c r="BQ18" s="112"/>
      <c r="BR18" s="115"/>
      <c r="BS18" s="112"/>
      <c r="BT18" s="115"/>
      <c r="BU18" s="112"/>
      <c r="BV18" s="115"/>
      <c r="BW18" s="112"/>
      <c r="BX18" s="115"/>
      <c r="BY18" s="112"/>
      <c r="BZ18" s="115"/>
      <c r="CA18" s="112"/>
      <c r="CB18" s="115"/>
      <c r="CC18" s="112"/>
      <c r="CD18" s="115"/>
      <c r="CE18" s="112"/>
      <c r="CF18" s="115"/>
      <c r="CG18" s="112"/>
      <c r="CH18" s="116"/>
      <c r="CI18" s="129"/>
      <c r="CJ18" s="115"/>
      <c r="CK18" s="112"/>
      <c r="CL18" s="115"/>
      <c r="CM18" s="1008"/>
      <c r="CN18" s="81">
        <v>2009</v>
      </c>
      <c r="CO18" s="1018"/>
      <c r="CP18" s="1020"/>
      <c r="CQ18" s="1028"/>
      <c r="CR18" s="1028"/>
      <c r="CS18" s="1028"/>
      <c r="CT18" s="1028"/>
      <c r="CU18" s="1028"/>
      <c r="CV18" s="1028"/>
      <c r="CW18" s="1028"/>
      <c r="CX18" s="1028"/>
      <c r="CY18" s="1028"/>
      <c r="CZ18" s="1028"/>
      <c r="DA18" s="1028"/>
      <c r="DB18" s="1028"/>
      <c r="DC18" s="14"/>
    </row>
    <row r="19" spans="1:107" s="2" customFormat="1" x14ac:dyDescent="0.3">
      <c r="A19" s="6"/>
      <c r="B19" s="81">
        <v>2010</v>
      </c>
      <c r="C19" s="112"/>
      <c r="D19" s="1067"/>
      <c r="E19" s="113"/>
      <c r="F19" s="112"/>
      <c r="G19" s="1067"/>
      <c r="H19" s="1004"/>
      <c r="I19" s="112"/>
      <c r="J19" s="1067"/>
      <c r="K19" s="1004"/>
      <c r="L19" s="112"/>
      <c r="M19" s="1067"/>
      <c r="N19" s="1004"/>
      <c r="O19" s="112"/>
      <c r="P19" s="1067"/>
      <c r="Q19" s="113"/>
      <c r="R19" s="112"/>
      <c r="S19" s="1067"/>
      <c r="T19" s="113"/>
      <c r="U19" s="112"/>
      <c r="V19" s="1067"/>
      <c r="W19" s="1004"/>
      <c r="X19" s="112"/>
      <c r="Y19" s="1067"/>
      <c r="Z19" s="1004"/>
      <c r="AA19" s="1018"/>
      <c r="AB19" s="1073"/>
      <c r="AC19" s="1019"/>
      <c r="AD19" s="112"/>
      <c r="AE19" s="1067"/>
      <c r="AF19" s="113"/>
      <c r="AG19" s="112"/>
      <c r="AH19" s="1067"/>
      <c r="AI19" s="1004"/>
      <c r="AJ19" s="1018"/>
      <c r="AK19" s="1073"/>
      <c r="AL19" s="1019"/>
      <c r="AM19" s="395"/>
      <c r="AN19" s="81">
        <v>2010</v>
      </c>
      <c r="AO19" s="112"/>
      <c r="AP19" s="115"/>
      <c r="AQ19" s="112"/>
      <c r="AR19" s="115"/>
      <c r="AS19" s="112"/>
      <c r="AT19" s="115"/>
      <c r="AU19" s="112"/>
      <c r="AV19" s="115"/>
      <c r="AW19" s="1018"/>
      <c r="AX19" s="1020"/>
      <c r="AY19" s="1018"/>
      <c r="AZ19" s="1020"/>
      <c r="BA19" s="1018"/>
      <c r="BB19" s="1020"/>
      <c r="BC19" s="1018"/>
      <c r="BD19" s="1020"/>
      <c r="BE19" s="1018"/>
      <c r="BF19" s="1020"/>
      <c r="BG19" s="1018"/>
      <c r="BH19" s="1020"/>
      <c r="BI19" s="1018"/>
      <c r="BJ19" s="1020"/>
      <c r="BK19" s="1018"/>
      <c r="BL19" s="1020"/>
      <c r="BM19" s="395"/>
      <c r="BN19" s="81">
        <v>2010</v>
      </c>
      <c r="BO19" s="112"/>
      <c r="BP19" s="115"/>
      <c r="BQ19" s="112"/>
      <c r="BR19" s="115"/>
      <c r="BS19" s="112"/>
      <c r="BT19" s="115"/>
      <c r="BU19" s="112"/>
      <c r="BV19" s="115"/>
      <c r="BW19" s="112"/>
      <c r="BX19" s="115"/>
      <c r="BY19" s="112"/>
      <c r="BZ19" s="115"/>
      <c r="CA19" s="112"/>
      <c r="CB19" s="115"/>
      <c r="CC19" s="112"/>
      <c r="CD19" s="115"/>
      <c r="CE19" s="112"/>
      <c r="CF19" s="115"/>
      <c r="CG19" s="112"/>
      <c r="CH19" s="116"/>
      <c r="CI19" s="129"/>
      <c r="CJ19" s="115"/>
      <c r="CK19" s="112"/>
      <c r="CL19" s="115"/>
      <c r="CM19" s="1008"/>
      <c r="CN19" s="81">
        <v>2010</v>
      </c>
      <c r="CO19" s="1018"/>
      <c r="CP19" s="1020"/>
      <c r="CQ19" s="1028"/>
      <c r="CR19" s="1028"/>
      <c r="CS19" s="1028"/>
      <c r="CT19" s="1028"/>
      <c r="CU19" s="1028"/>
      <c r="CV19" s="1028"/>
      <c r="CW19" s="1028"/>
      <c r="CX19" s="1028"/>
      <c r="CY19" s="1028"/>
      <c r="CZ19" s="1028"/>
      <c r="DA19" s="1028"/>
      <c r="DB19" s="1028"/>
      <c r="DC19" s="14"/>
    </row>
    <row r="20" spans="1:107" s="2" customFormat="1" x14ac:dyDescent="0.3">
      <c r="A20" s="6"/>
      <c r="B20" s="81">
        <v>2011</v>
      </c>
      <c r="C20" s="112"/>
      <c r="D20" s="1067"/>
      <c r="E20" s="113"/>
      <c r="F20" s="112"/>
      <c r="G20" s="1067"/>
      <c r="H20" s="1004"/>
      <c r="I20" s="112"/>
      <c r="J20" s="1067"/>
      <c r="K20" s="1004"/>
      <c r="L20" s="112"/>
      <c r="M20" s="1067"/>
      <c r="N20" s="1004"/>
      <c r="O20" s="112"/>
      <c r="P20" s="1067"/>
      <c r="Q20" s="113"/>
      <c r="R20" s="112"/>
      <c r="S20" s="1067"/>
      <c r="T20" s="113"/>
      <c r="U20" s="112"/>
      <c r="V20" s="1067"/>
      <c r="W20" s="1004"/>
      <c r="X20" s="112"/>
      <c r="Y20" s="1067"/>
      <c r="Z20" s="1004"/>
      <c r="AA20" s="1018"/>
      <c r="AB20" s="1073"/>
      <c r="AC20" s="1019"/>
      <c r="AD20" s="112"/>
      <c r="AE20" s="1067"/>
      <c r="AF20" s="113"/>
      <c r="AG20" s="112"/>
      <c r="AH20" s="1067"/>
      <c r="AI20" s="1004"/>
      <c r="AJ20" s="1018"/>
      <c r="AK20" s="1073"/>
      <c r="AL20" s="1019"/>
      <c r="AM20" s="395"/>
      <c r="AN20" s="81">
        <v>2011</v>
      </c>
      <c r="AO20" s="112"/>
      <c r="AP20" s="115"/>
      <c r="AQ20" s="112"/>
      <c r="AR20" s="115"/>
      <c r="AS20" s="112"/>
      <c r="AT20" s="115"/>
      <c r="AU20" s="112"/>
      <c r="AV20" s="115"/>
      <c r="AW20" s="1018"/>
      <c r="AX20" s="1020"/>
      <c r="AY20" s="1018"/>
      <c r="AZ20" s="1020"/>
      <c r="BA20" s="1018"/>
      <c r="BB20" s="1020"/>
      <c r="BC20" s="1018"/>
      <c r="BD20" s="1020"/>
      <c r="BE20" s="1018"/>
      <c r="BF20" s="1020"/>
      <c r="BG20" s="1018"/>
      <c r="BH20" s="1020"/>
      <c r="BI20" s="1018"/>
      <c r="BJ20" s="1020"/>
      <c r="BK20" s="1018"/>
      <c r="BL20" s="1020"/>
      <c r="BM20" s="395"/>
      <c r="BN20" s="81">
        <v>2011</v>
      </c>
      <c r="BO20" s="112"/>
      <c r="BP20" s="115"/>
      <c r="BQ20" s="112"/>
      <c r="BR20" s="115"/>
      <c r="BS20" s="112"/>
      <c r="BT20" s="115"/>
      <c r="BU20" s="112"/>
      <c r="BV20" s="115"/>
      <c r="BW20" s="112"/>
      <c r="BX20" s="115"/>
      <c r="BY20" s="112"/>
      <c r="BZ20" s="115"/>
      <c r="CA20" s="112"/>
      <c r="CB20" s="115"/>
      <c r="CC20" s="112"/>
      <c r="CD20" s="115"/>
      <c r="CE20" s="112"/>
      <c r="CF20" s="115"/>
      <c r="CG20" s="112"/>
      <c r="CH20" s="116"/>
      <c r="CI20" s="129"/>
      <c r="CJ20" s="115"/>
      <c r="CK20" s="112"/>
      <c r="CL20" s="115"/>
      <c r="CM20" s="1008"/>
      <c r="CN20" s="81">
        <v>2011</v>
      </c>
      <c r="CO20" s="1018"/>
      <c r="CP20" s="1020"/>
      <c r="CQ20" s="1028"/>
      <c r="CR20" s="1028"/>
      <c r="CS20" s="1028"/>
      <c r="CT20" s="1028"/>
      <c r="CU20" s="1028"/>
      <c r="CV20" s="1028"/>
      <c r="CW20" s="1028"/>
      <c r="CX20" s="1028"/>
      <c r="CY20" s="1028"/>
      <c r="CZ20" s="1028"/>
      <c r="DA20" s="1028"/>
      <c r="DB20" s="1028"/>
      <c r="DC20" s="14"/>
    </row>
    <row r="21" spans="1:107" s="2" customFormat="1" x14ac:dyDescent="0.3">
      <c r="A21" s="6"/>
      <c r="B21" s="81">
        <v>2012</v>
      </c>
      <c r="C21" s="112"/>
      <c r="D21" s="1067"/>
      <c r="E21" s="113"/>
      <c r="F21" s="112"/>
      <c r="G21" s="1067"/>
      <c r="H21" s="1004"/>
      <c r="I21" s="112"/>
      <c r="J21" s="1067"/>
      <c r="K21" s="1004"/>
      <c r="L21" s="112"/>
      <c r="M21" s="1067"/>
      <c r="N21" s="1004"/>
      <c r="O21" s="112"/>
      <c r="P21" s="1067"/>
      <c r="Q21" s="113"/>
      <c r="R21" s="112"/>
      <c r="S21" s="1067"/>
      <c r="T21" s="113"/>
      <c r="U21" s="112"/>
      <c r="V21" s="1067"/>
      <c r="W21" s="1004"/>
      <c r="X21" s="112"/>
      <c r="Y21" s="1067"/>
      <c r="Z21" s="1004"/>
      <c r="AA21" s="1018"/>
      <c r="AB21" s="1073"/>
      <c r="AC21" s="1019"/>
      <c r="AD21" s="112"/>
      <c r="AE21" s="1067"/>
      <c r="AF21" s="113"/>
      <c r="AG21" s="112"/>
      <c r="AH21" s="1067"/>
      <c r="AI21" s="1004"/>
      <c r="AJ21" s="1018"/>
      <c r="AK21" s="1073"/>
      <c r="AL21" s="1019"/>
      <c r="AM21" s="395"/>
      <c r="AN21" s="81">
        <v>2012</v>
      </c>
      <c r="AO21" s="112"/>
      <c r="AP21" s="115"/>
      <c r="AQ21" s="112"/>
      <c r="AR21" s="115"/>
      <c r="AS21" s="112"/>
      <c r="AT21" s="115"/>
      <c r="AU21" s="112"/>
      <c r="AV21" s="115"/>
      <c r="AW21" s="1018"/>
      <c r="AX21" s="1020"/>
      <c r="AY21" s="1018"/>
      <c r="AZ21" s="1020"/>
      <c r="BA21" s="1018"/>
      <c r="BB21" s="1020"/>
      <c r="BC21" s="1018"/>
      <c r="BD21" s="1020"/>
      <c r="BE21" s="1018"/>
      <c r="BF21" s="1020"/>
      <c r="BG21" s="1018"/>
      <c r="BH21" s="1020"/>
      <c r="BI21" s="1018"/>
      <c r="BJ21" s="1020"/>
      <c r="BK21" s="1018"/>
      <c r="BL21" s="1020"/>
      <c r="BM21" s="395"/>
      <c r="BN21" s="81">
        <v>2012</v>
      </c>
      <c r="BO21" s="112"/>
      <c r="BP21" s="115"/>
      <c r="BQ21" s="112"/>
      <c r="BR21" s="115"/>
      <c r="BS21" s="112"/>
      <c r="BT21" s="115"/>
      <c r="BU21" s="112"/>
      <c r="BV21" s="115"/>
      <c r="BW21" s="112"/>
      <c r="BX21" s="115"/>
      <c r="BY21" s="112"/>
      <c r="BZ21" s="115"/>
      <c r="CA21" s="112"/>
      <c r="CB21" s="115"/>
      <c r="CC21" s="112"/>
      <c r="CD21" s="115"/>
      <c r="CE21" s="112"/>
      <c r="CF21" s="115"/>
      <c r="CG21" s="112"/>
      <c r="CH21" s="116"/>
      <c r="CI21" s="129"/>
      <c r="CJ21" s="115"/>
      <c r="CK21" s="112"/>
      <c r="CL21" s="115"/>
      <c r="CM21" s="1008"/>
      <c r="CN21" s="81">
        <v>2012</v>
      </c>
      <c r="CO21" s="1018"/>
      <c r="CP21" s="1020"/>
      <c r="CQ21" s="1028"/>
      <c r="CR21" s="1028"/>
      <c r="CS21" s="1028"/>
      <c r="CT21" s="1028"/>
      <c r="CU21" s="1028"/>
      <c r="CV21" s="1028"/>
      <c r="CW21" s="1028"/>
      <c r="CX21" s="1028"/>
      <c r="CY21" s="1028"/>
      <c r="CZ21" s="1028"/>
      <c r="DA21" s="1028"/>
      <c r="DB21" s="1028"/>
      <c r="DC21" s="14"/>
    </row>
    <row r="22" spans="1:107" s="2" customFormat="1" x14ac:dyDescent="0.3">
      <c r="A22" s="6"/>
      <c r="B22" s="81">
        <v>2013</v>
      </c>
      <c r="C22" s="112"/>
      <c r="D22" s="1067"/>
      <c r="E22" s="113"/>
      <c r="F22" s="112"/>
      <c r="G22" s="1067"/>
      <c r="H22" s="1004"/>
      <c r="I22" s="112"/>
      <c r="J22" s="1067"/>
      <c r="K22" s="1004"/>
      <c r="L22" s="112"/>
      <c r="M22" s="1067"/>
      <c r="N22" s="1004"/>
      <c r="O22" s="112"/>
      <c r="P22" s="1067"/>
      <c r="Q22" s="113"/>
      <c r="R22" s="112"/>
      <c r="S22" s="1067"/>
      <c r="T22" s="113"/>
      <c r="U22" s="112"/>
      <c r="V22" s="1067"/>
      <c r="W22" s="1004"/>
      <c r="X22" s="112"/>
      <c r="Y22" s="1067"/>
      <c r="Z22" s="1004"/>
      <c r="AA22" s="1018"/>
      <c r="AB22" s="1073"/>
      <c r="AC22" s="1019"/>
      <c r="AD22" s="112"/>
      <c r="AE22" s="1067"/>
      <c r="AF22" s="113"/>
      <c r="AG22" s="112"/>
      <c r="AH22" s="1067"/>
      <c r="AI22" s="1004"/>
      <c r="AJ22" s="1018"/>
      <c r="AK22" s="1073"/>
      <c r="AL22" s="1019"/>
      <c r="AM22" s="395"/>
      <c r="AN22" s="81">
        <v>2013</v>
      </c>
      <c r="AO22" s="112"/>
      <c r="AP22" s="115"/>
      <c r="AQ22" s="112"/>
      <c r="AR22" s="115"/>
      <c r="AS22" s="112"/>
      <c r="AT22" s="115"/>
      <c r="AU22" s="112"/>
      <c r="AV22" s="115"/>
      <c r="AW22" s="1018"/>
      <c r="AX22" s="1020"/>
      <c r="AY22" s="1018"/>
      <c r="AZ22" s="1020"/>
      <c r="BA22" s="1018"/>
      <c r="BB22" s="1020"/>
      <c r="BC22" s="1018"/>
      <c r="BD22" s="1020"/>
      <c r="BE22" s="1018"/>
      <c r="BF22" s="1020"/>
      <c r="BG22" s="1018"/>
      <c r="BH22" s="1020"/>
      <c r="BI22" s="1018"/>
      <c r="BJ22" s="1020"/>
      <c r="BK22" s="1018"/>
      <c r="BL22" s="1020"/>
      <c r="BM22" s="395"/>
      <c r="BN22" s="81">
        <v>2013</v>
      </c>
      <c r="BO22" s="112"/>
      <c r="BP22" s="115"/>
      <c r="BQ22" s="112"/>
      <c r="BR22" s="115"/>
      <c r="BS22" s="112"/>
      <c r="BT22" s="115"/>
      <c r="BU22" s="112"/>
      <c r="BV22" s="115"/>
      <c r="BW22" s="112"/>
      <c r="BX22" s="115"/>
      <c r="BY22" s="112"/>
      <c r="BZ22" s="115"/>
      <c r="CA22" s="112"/>
      <c r="CB22" s="115"/>
      <c r="CC22" s="112"/>
      <c r="CD22" s="115"/>
      <c r="CE22" s="112"/>
      <c r="CF22" s="115"/>
      <c r="CG22" s="112"/>
      <c r="CH22" s="116"/>
      <c r="CI22" s="129"/>
      <c r="CJ22" s="115"/>
      <c r="CK22" s="112"/>
      <c r="CL22" s="115"/>
      <c r="CM22" s="1008"/>
      <c r="CN22" s="81">
        <v>2013</v>
      </c>
      <c r="CO22" s="1018"/>
      <c r="CP22" s="1020"/>
      <c r="CQ22" s="1028"/>
      <c r="CR22" s="1028"/>
      <c r="CS22" s="1028"/>
      <c r="CT22" s="1028"/>
      <c r="CU22" s="1028"/>
      <c r="CV22" s="1028"/>
      <c r="CW22" s="1028"/>
      <c r="CX22" s="1028"/>
      <c r="CY22" s="1028"/>
      <c r="CZ22" s="1028"/>
      <c r="DA22" s="1028"/>
      <c r="DB22" s="1028"/>
      <c r="DC22" s="14"/>
    </row>
    <row r="23" spans="1:107" s="20" customFormat="1" x14ac:dyDescent="0.3">
      <c r="A23" s="24"/>
      <c r="B23" s="82">
        <v>2014</v>
      </c>
      <c r="C23" s="112"/>
      <c r="D23" s="1068"/>
      <c r="E23" s="476"/>
      <c r="F23" s="112"/>
      <c r="G23" s="1068"/>
      <c r="H23" s="1077"/>
      <c r="I23" s="112"/>
      <c r="J23" s="1068"/>
      <c r="K23" s="1077"/>
      <c r="L23" s="112"/>
      <c r="M23" s="1068"/>
      <c r="N23" s="1077"/>
      <c r="O23" s="112"/>
      <c r="P23" s="1068"/>
      <c r="Q23" s="476"/>
      <c r="R23" s="112"/>
      <c r="S23" s="1068"/>
      <c r="T23" s="476"/>
      <c r="U23" s="112"/>
      <c r="V23" s="1068"/>
      <c r="W23" s="1077"/>
      <c r="X23" s="112"/>
      <c r="Y23" s="1068"/>
      <c r="Z23" s="1077"/>
      <c r="AA23" s="1018"/>
      <c r="AB23" s="1074"/>
      <c r="AC23" s="1043"/>
      <c r="AD23" s="112"/>
      <c r="AE23" s="1068"/>
      <c r="AF23" s="476"/>
      <c r="AG23" s="112"/>
      <c r="AH23" s="1068"/>
      <c r="AI23" s="1077"/>
      <c r="AJ23" s="1018"/>
      <c r="AK23" s="1074"/>
      <c r="AL23" s="1043"/>
      <c r="AM23" s="395"/>
      <c r="AN23" s="82">
        <v>2014</v>
      </c>
      <c r="AO23" s="112"/>
      <c r="AP23" s="117"/>
      <c r="AQ23" s="112"/>
      <c r="AR23" s="117"/>
      <c r="AS23" s="112"/>
      <c r="AT23" s="117"/>
      <c r="AU23" s="112"/>
      <c r="AV23" s="117"/>
      <c r="AW23" s="1018"/>
      <c r="AX23" s="1021"/>
      <c r="AY23" s="1018"/>
      <c r="AZ23" s="1021"/>
      <c r="BA23" s="1018"/>
      <c r="BB23" s="1021"/>
      <c r="BC23" s="1018"/>
      <c r="BD23" s="1021"/>
      <c r="BE23" s="1018"/>
      <c r="BF23" s="1021"/>
      <c r="BG23" s="1018"/>
      <c r="BH23" s="1021"/>
      <c r="BI23" s="1018"/>
      <c r="BJ23" s="1021"/>
      <c r="BK23" s="1018"/>
      <c r="BL23" s="1021"/>
      <c r="BM23" s="395"/>
      <c r="BN23" s="82">
        <v>2014</v>
      </c>
      <c r="BO23" s="112"/>
      <c r="BP23" s="117"/>
      <c r="BQ23" s="112"/>
      <c r="BR23" s="117"/>
      <c r="BS23" s="112"/>
      <c r="BT23" s="117"/>
      <c r="BU23" s="112"/>
      <c r="BV23" s="117"/>
      <c r="BW23" s="112"/>
      <c r="BX23" s="117"/>
      <c r="BY23" s="112"/>
      <c r="BZ23" s="117"/>
      <c r="CA23" s="112"/>
      <c r="CB23" s="117"/>
      <c r="CC23" s="112"/>
      <c r="CD23" s="117"/>
      <c r="CE23" s="112"/>
      <c r="CF23" s="115"/>
      <c r="CG23" s="112"/>
      <c r="CH23" s="118"/>
      <c r="CI23" s="129"/>
      <c r="CJ23" s="117"/>
      <c r="CK23" s="112"/>
      <c r="CL23" s="117"/>
      <c r="CM23" s="1009"/>
      <c r="CN23" s="82">
        <v>2014</v>
      </c>
      <c r="CO23" s="1018"/>
      <c r="CP23" s="1021"/>
      <c r="CQ23" s="1028"/>
      <c r="CR23" s="1028"/>
      <c r="CS23" s="1028"/>
      <c r="CT23" s="1028"/>
      <c r="CU23" s="1028"/>
      <c r="CV23" s="1028"/>
      <c r="CW23" s="1028"/>
      <c r="CX23" s="1028"/>
      <c r="CY23" s="1028"/>
      <c r="CZ23" s="1028"/>
      <c r="DA23" s="1028"/>
      <c r="DB23" s="1028"/>
    </row>
    <row r="24" spans="1:107" s="20" customFormat="1" ht="15" customHeight="1" x14ac:dyDescent="0.3">
      <c r="A24" s="24"/>
      <c r="B24" s="81">
        <v>2015</v>
      </c>
      <c r="C24" s="477"/>
      <c r="D24" s="1067"/>
      <c r="E24" s="115"/>
      <c r="F24" s="477"/>
      <c r="G24" s="1067"/>
      <c r="H24" s="1078"/>
      <c r="I24" s="477"/>
      <c r="J24" s="1067"/>
      <c r="K24" s="1078"/>
      <c r="L24" s="477"/>
      <c r="M24" s="1067"/>
      <c r="N24" s="1078"/>
      <c r="O24" s="477"/>
      <c r="P24" s="1067"/>
      <c r="Q24" s="115"/>
      <c r="R24" s="477"/>
      <c r="S24" s="1067"/>
      <c r="T24" s="115"/>
      <c r="U24" s="477"/>
      <c r="V24" s="1067"/>
      <c r="W24" s="1078"/>
      <c r="X24" s="477"/>
      <c r="Y24" s="1067"/>
      <c r="Z24" s="1078"/>
      <c r="AA24" s="1018"/>
      <c r="AB24" s="1073"/>
      <c r="AC24" s="1020"/>
      <c r="AD24" s="477"/>
      <c r="AE24" s="1067"/>
      <c r="AF24" s="115"/>
      <c r="AG24" s="477"/>
      <c r="AH24" s="1067"/>
      <c r="AI24" s="1078"/>
      <c r="AJ24" s="1022"/>
      <c r="AK24" s="1073"/>
      <c r="AL24" s="1020"/>
      <c r="AM24" s="395"/>
      <c r="AN24" s="81">
        <v>2015</v>
      </c>
      <c r="AO24" s="477"/>
      <c r="AP24" s="115"/>
      <c r="AQ24" s="477"/>
      <c r="AR24" s="115"/>
      <c r="AS24" s="477"/>
      <c r="AT24" s="115"/>
      <c r="AU24" s="477"/>
      <c r="AV24" s="115"/>
      <c r="AW24" s="1022"/>
      <c r="AX24" s="1020"/>
      <c r="AY24" s="1022"/>
      <c r="AZ24" s="1020"/>
      <c r="BA24" s="1022"/>
      <c r="BB24" s="1020"/>
      <c r="BC24" s="1022"/>
      <c r="BD24" s="1020"/>
      <c r="BE24" s="1022"/>
      <c r="BF24" s="1020"/>
      <c r="BG24" s="1022"/>
      <c r="BH24" s="1020"/>
      <c r="BI24" s="1022"/>
      <c r="BJ24" s="1020"/>
      <c r="BK24" s="1022"/>
      <c r="BL24" s="1020"/>
      <c r="BM24" s="395"/>
      <c r="BN24" s="81">
        <v>2015</v>
      </c>
      <c r="BO24" s="477"/>
      <c r="BP24" s="115"/>
      <c r="BQ24" s="477"/>
      <c r="BR24" s="115"/>
      <c r="BS24" s="477"/>
      <c r="BT24" s="115"/>
      <c r="BU24" s="477"/>
      <c r="BV24" s="115"/>
      <c r="BW24" s="477"/>
      <c r="BX24" s="115"/>
      <c r="BY24" s="477"/>
      <c r="BZ24" s="115"/>
      <c r="CA24" s="477"/>
      <c r="CB24" s="115"/>
      <c r="CC24" s="477"/>
      <c r="CD24" s="115"/>
      <c r="CE24" s="112"/>
      <c r="CF24" s="115"/>
      <c r="CG24" s="477"/>
      <c r="CH24" s="116"/>
      <c r="CI24" s="171"/>
      <c r="CJ24" s="115"/>
      <c r="CK24" s="141"/>
      <c r="CL24" s="115"/>
      <c r="CM24" s="1009"/>
      <c r="CN24" s="81">
        <v>2015</v>
      </c>
      <c r="CO24" s="1022"/>
      <c r="CP24" s="1020"/>
      <c r="CQ24" s="1030"/>
      <c r="CR24" s="1028"/>
      <c r="CS24" s="1030"/>
      <c r="CT24" s="1030"/>
      <c r="CU24" s="1030"/>
      <c r="CV24" s="1030"/>
      <c r="CW24" s="1030"/>
      <c r="CX24" s="1030"/>
      <c r="CY24" s="1030"/>
      <c r="CZ24" s="1030"/>
      <c r="DA24" s="1030"/>
      <c r="DB24" s="1030"/>
    </row>
    <row r="25" spans="1:107" s="20" customFormat="1" x14ac:dyDescent="0.3">
      <c r="A25" s="24"/>
      <c r="B25" s="81">
        <v>2016</v>
      </c>
      <c r="C25" s="112"/>
      <c r="D25" s="1067"/>
      <c r="E25" s="113"/>
      <c r="F25" s="113"/>
      <c r="G25" s="113"/>
      <c r="H25" s="113"/>
      <c r="I25" s="112"/>
      <c r="J25" s="1067"/>
      <c r="K25" s="1004"/>
      <c r="L25" s="112"/>
      <c r="M25" s="1067"/>
      <c r="N25" s="1004"/>
      <c r="O25" s="112"/>
      <c r="P25" s="1067"/>
      <c r="Q25" s="113"/>
      <c r="R25" s="112"/>
      <c r="S25" s="1067"/>
      <c r="T25" s="113"/>
      <c r="U25" s="112"/>
      <c r="V25" s="1456"/>
      <c r="W25" s="1455"/>
      <c r="X25" s="112"/>
      <c r="Y25" s="1067"/>
      <c r="Z25" s="1004"/>
      <c r="AA25" s="1018"/>
      <c r="AB25" s="1073"/>
      <c r="AC25" s="1019"/>
      <c r="AD25" s="112"/>
      <c r="AE25" s="1067"/>
      <c r="AF25" s="113"/>
      <c r="AG25" s="112"/>
      <c r="AH25" s="1067"/>
      <c r="AI25" s="1004"/>
      <c r="AJ25" s="1018"/>
      <c r="AK25" s="1073"/>
      <c r="AL25" s="1019"/>
      <c r="AM25" s="395"/>
      <c r="AN25" s="81">
        <v>2016</v>
      </c>
      <c r="AO25" s="112"/>
      <c r="AP25" s="115"/>
      <c r="AQ25" s="112"/>
      <c r="AR25" s="115"/>
      <c r="AS25" s="112"/>
      <c r="AT25" s="115"/>
      <c r="AU25" s="112"/>
      <c r="AV25" s="115"/>
      <c r="AW25" s="1018"/>
      <c r="AX25" s="1020"/>
      <c r="AY25" s="1018"/>
      <c r="AZ25" s="1020"/>
      <c r="BA25" s="1018"/>
      <c r="BB25" s="1020"/>
      <c r="BC25" s="1018"/>
      <c r="BD25" s="1020"/>
      <c r="BE25" s="1018"/>
      <c r="BF25" s="1020"/>
      <c r="BG25" s="1018"/>
      <c r="BH25" s="1020"/>
      <c r="BI25" s="1018"/>
      <c r="BJ25" s="1020"/>
      <c r="BK25" s="1018"/>
      <c r="BL25" s="1020"/>
      <c r="BM25" s="395"/>
      <c r="BN25" s="81">
        <v>2016</v>
      </c>
      <c r="BO25" s="112"/>
      <c r="BP25" s="115"/>
      <c r="BQ25" s="112"/>
      <c r="BR25" s="115"/>
      <c r="BS25" s="112"/>
      <c r="BT25" s="115"/>
      <c r="BU25" s="112"/>
      <c r="BV25" s="115"/>
      <c r="BW25" s="112"/>
      <c r="BX25" s="115"/>
      <c r="BY25" s="112"/>
      <c r="BZ25" s="115"/>
      <c r="CA25" s="112"/>
      <c r="CB25" s="115"/>
      <c r="CC25" s="112"/>
      <c r="CD25" s="115"/>
      <c r="CE25" s="112"/>
      <c r="CF25" s="115"/>
      <c r="CG25" s="112"/>
      <c r="CH25" s="116"/>
      <c r="CI25" s="129"/>
      <c r="CJ25" s="115"/>
      <c r="CK25" s="112"/>
      <c r="CL25" s="115"/>
      <c r="CM25" s="1008"/>
      <c r="CN25" s="81">
        <v>2016</v>
      </c>
      <c r="CO25" s="1018"/>
      <c r="CP25" s="1020"/>
      <c r="CQ25" s="1028"/>
      <c r="CR25" s="1028"/>
      <c r="CS25" s="1028"/>
      <c r="CT25" s="1028"/>
      <c r="CU25" s="1028"/>
      <c r="CV25" s="1028"/>
      <c r="CW25" s="1028"/>
      <c r="CX25" s="1028"/>
      <c r="CY25" s="1028"/>
      <c r="CZ25" s="1028"/>
      <c r="DA25" s="1028"/>
      <c r="DB25" s="1028"/>
    </row>
    <row r="26" spans="1:107" s="20" customFormat="1" x14ac:dyDescent="0.3">
      <c r="A26" s="24"/>
      <c r="B26" s="81">
        <v>2017</v>
      </c>
      <c r="C26" s="112"/>
      <c r="D26" s="1067"/>
      <c r="E26" s="113"/>
      <c r="F26" s="113"/>
      <c r="G26" s="113"/>
      <c r="H26" s="113"/>
      <c r="I26" s="112"/>
      <c r="J26" s="1067"/>
      <c r="K26" s="1004"/>
      <c r="L26" s="112"/>
      <c r="M26" s="1067"/>
      <c r="N26" s="1004"/>
      <c r="O26" s="112"/>
      <c r="P26" s="1067"/>
      <c r="Q26" s="113"/>
      <c r="R26" s="112"/>
      <c r="S26" s="1067"/>
      <c r="T26" s="113"/>
      <c r="U26" s="112"/>
      <c r="V26" s="1456"/>
      <c r="W26" s="1455"/>
      <c r="X26" s="112"/>
      <c r="Y26" s="1067"/>
      <c r="Z26" s="1004"/>
      <c r="AA26" s="1018"/>
      <c r="AB26" s="1073"/>
      <c r="AC26" s="1019"/>
      <c r="AD26" s="112"/>
      <c r="AE26" s="1067"/>
      <c r="AF26" s="113"/>
      <c r="AG26" s="112"/>
      <c r="AH26" s="1067"/>
      <c r="AI26" s="1004"/>
      <c r="AJ26" s="1018"/>
      <c r="AK26" s="1073"/>
      <c r="AL26" s="1019"/>
      <c r="AM26" s="395"/>
      <c r="AN26" s="81">
        <v>2017</v>
      </c>
      <c r="AO26" s="112"/>
      <c r="AP26" s="115"/>
      <c r="AQ26" s="112"/>
      <c r="AR26" s="115"/>
      <c r="AS26" s="112"/>
      <c r="AT26" s="115"/>
      <c r="AU26" s="112"/>
      <c r="AV26" s="115"/>
      <c r="AW26" s="1018"/>
      <c r="AX26" s="1020"/>
      <c r="AY26" s="1018"/>
      <c r="AZ26" s="1020"/>
      <c r="BA26" s="1018"/>
      <c r="BB26" s="1020"/>
      <c r="BC26" s="1018"/>
      <c r="BD26" s="1020"/>
      <c r="BE26" s="1018"/>
      <c r="BF26" s="1020"/>
      <c r="BG26" s="1018"/>
      <c r="BH26" s="1020"/>
      <c r="BI26" s="1018"/>
      <c r="BJ26" s="1020"/>
      <c r="BK26" s="1018"/>
      <c r="BL26" s="1020"/>
      <c r="BM26" s="395"/>
      <c r="BN26" s="81">
        <v>2017</v>
      </c>
      <c r="BO26" s="112"/>
      <c r="BP26" s="115"/>
      <c r="BQ26" s="112"/>
      <c r="BR26" s="115"/>
      <c r="BS26" s="112"/>
      <c r="BT26" s="115"/>
      <c r="BU26" s="112"/>
      <c r="BV26" s="115"/>
      <c r="BW26" s="112"/>
      <c r="BX26" s="115"/>
      <c r="BY26" s="112"/>
      <c r="BZ26" s="115"/>
      <c r="CA26" s="112"/>
      <c r="CB26" s="115"/>
      <c r="CC26" s="112"/>
      <c r="CD26" s="115"/>
      <c r="CE26" s="112"/>
      <c r="CF26" s="115"/>
      <c r="CG26" s="112"/>
      <c r="CH26" s="116"/>
      <c r="CI26" s="129"/>
      <c r="CJ26" s="115"/>
      <c r="CK26" s="112"/>
      <c r="CL26" s="115"/>
      <c r="CM26" s="1008"/>
      <c r="CN26" s="81">
        <v>2017</v>
      </c>
      <c r="CO26" s="1018"/>
      <c r="CP26" s="1020"/>
      <c r="CQ26" s="1028"/>
      <c r="CR26" s="1028"/>
      <c r="CS26" s="1028"/>
      <c r="CT26" s="1028"/>
      <c r="CU26" s="1028"/>
      <c r="CV26" s="1028"/>
      <c r="CW26" s="1028"/>
      <c r="CX26" s="1028"/>
      <c r="CY26" s="1028"/>
      <c r="CZ26" s="1028"/>
      <c r="DA26" s="1028"/>
      <c r="DB26" s="1028"/>
      <c r="DC26" s="14"/>
    </row>
    <row r="27" spans="1:107" s="20" customFormat="1" x14ac:dyDescent="0.3">
      <c r="A27" s="24"/>
      <c r="B27" s="81">
        <v>2018</v>
      </c>
      <c r="C27" s="112"/>
      <c r="D27" s="1067"/>
      <c r="E27" s="113"/>
      <c r="F27" s="113"/>
      <c r="G27" s="113"/>
      <c r="H27" s="113"/>
      <c r="I27" s="112"/>
      <c r="J27" s="1067"/>
      <c r="K27" s="1004"/>
      <c r="L27" s="112"/>
      <c r="M27" s="1067"/>
      <c r="N27" s="1004"/>
      <c r="O27" s="112"/>
      <c r="P27" s="1067"/>
      <c r="Q27" s="113"/>
      <c r="R27" s="112"/>
      <c r="S27" s="1067"/>
      <c r="T27" s="113"/>
      <c r="U27" s="112"/>
      <c r="V27" s="1456"/>
      <c r="W27" s="1455"/>
      <c r="X27" s="112"/>
      <c r="Y27" s="1067"/>
      <c r="Z27" s="1004"/>
      <c r="AA27" s="1018"/>
      <c r="AB27" s="1073"/>
      <c r="AC27" s="1019"/>
      <c r="AD27" s="112"/>
      <c r="AE27" s="1067"/>
      <c r="AF27" s="113"/>
      <c r="AG27" s="112"/>
      <c r="AH27" s="1067"/>
      <c r="AI27" s="1004"/>
      <c r="AJ27" s="1018"/>
      <c r="AK27" s="1073"/>
      <c r="AL27" s="1019"/>
      <c r="AM27" s="395"/>
      <c r="AN27" s="81">
        <v>2018</v>
      </c>
      <c r="AO27" s="112"/>
      <c r="AP27" s="115"/>
      <c r="AQ27" s="112"/>
      <c r="AR27" s="115"/>
      <c r="AS27" s="112"/>
      <c r="AT27" s="115"/>
      <c r="AU27" s="112"/>
      <c r="AV27" s="115"/>
      <c r="AW27" s="1018"/>
      <c r="AX27" s="1020"/>
      <c r="AY27" s="1018"/>
      <c r="AZ27" s="1020"/>
      <c r="BA27" s="1018"/>
      <c r="BB27" s="1020"/>
      <c r="BC27" s="1018"/>
      <c r="BD27" s="1020"/>
      <c r="BE27" s="1018"/>
      <c r="BF27" s="1020"/>
      <c r="BG27" s="1018"/>
      <c r="BH27" s="1020"/>
      <c r="BI27" s="1018"/>
      <c r="BJ27" s="1020"/>
      <c r="BK27" s="1018"/>
      <c r="BL27" s="1020"/>
      <c r="BM27" s="395"/>
      <c r="BN27" s="81">
        <v>2018</v>
      </c>
      <c r="BO27" s="112"/>
      <c r="BP27" s="115"/>
      <c r="BQ27" s="112"/>
      <c r="BR27" s="115"/>
      <c r="BS27" s="112"/>
      <c r="BT27" s="115"/>
      <c r="BU27" s="112"/>
      <c r="BV27" s="115"/>
      <c r="BW27" s="112"/>
      <c r="BX27" s="115"/>
      <c r="BY27" s="112"/>
      <c r="BZ27" s="115"/>
      <c r="CA27" s="112"/>
      <c r="CB27" s="115"/>
      <c r="CC27" s="112"/>
      <c r="CD27" s="115"/>
      <c r="CE27" s="112"/>
      <c r="CF27" s="115"/>
      <c r="CG27" s="112"/>
      <c r="CH27" s="116"/>
      <c r="CI27" s="129"/>
      <c r="CJ27" s="115"/>
      <c r="CK27" s="112"/>
      <c r="CL27" s="115"/>
      <c r="CM27" s="1008"/>
      <c r="CN27" s="81">
        <v>2018</v>
      </c>
      <c r="CO27" s="1018"/>
      <c r="CP27" s="1020"/>
      <c r="CQ27" s="1028"/>
      <c r="CR27" s="1028"/>
      <c r="CS27" s="1028"/>
      <c r="CT27" s="1028"/>
      <c r="CU27" s="1028"/>
      <c r="CV27" s="1028"/>
      <c r="CW27" s="1028"/>
      <c r="CX27" s="1028"/>
      <c r="CY27" s="1028"/>
      <c r="CZ27" s="1028"/>
      <c r="DA27" s="1028"/>
      <c r="DB27" s="1028"/>
      <c r="DC27" s="14"/>
    </row>
    <row r="28" spans="1:107" s="20" customFormat="1" ht="14.5" thickBot="1" x14ac:dyDescent="0.35">
      <c r="A28" s="24"/>
      <c r="B28" s="1493">
        <v>2019</v>
      </c>
      <c r="C28" s="112"/>
      <c r="D28" s="1494"/>
      <c r="E28" s="476"/>
      <c r="F28" s="476"/>
      <c r="G28" s="476"/>
      <c r="H28" s="476"/>
      <c r="I28" s="1376"/>
      <c r="J28" s="1376"/>
      <c r="K28" s="1376"/>
      <c r="L28" s="1376"/>
      <c r="M28" s="1494"/>
      <c r="N28" s="1077"/>
      <c r="O28" s="1376"/>
      <c r="P28" s="1494"/>
      <c r="Q28" s="476"/>
      <c r="R28" s="1376"/>
      <c r="S28" s="1494"/>
      <c r="T28" s="476"/>
      <c r="U28" s="1376"/>
      <c r="V28" s="1494"/>
      <c r="W28" s="1077"/>
      <c r="X28" s="1376"/>
      <c r="Y28" s="1494"/>
      <c r="Z28" s="1077"/>
      <c r="AA28" s="1495"/>
      <c r="AB28" s="1496"/>
      <c r="AC28" s="1497"/>
      <c r="AD28" s="1376"/>
      <c r="AE28" s="1494"/>
      <c r="AF28" s="476"/>
      <c r="AG28" s="1376"/>
      <c r="AH28" s="1494"/>
      <c r="AI28" s="1077"/>
      <c r="AJ28" s="1495"/>
      <c r="AK28" s="1496"/>
      <c r="AL28" s="1024"/>
      <c r="AM28" s="395"/>
      <c r="AN28" s="1498">
        <v>2019</v>
      </c>
      <c r="AO28" s="112"/>
      <c r="AP28" s="115"/>
      <c r="AQ28" s="112"/>
      <c r="AR28" s="115"/>
      <c r="AS28" s="112"/>
      <c r="AT28" s="115"/>
      <c r="AU28" s="112"/>
      <c r="AV28" s="115"/>
      <c r="AW28" s="1018"/>
      <c r="AX28" s="1020"/>
      <c r="AY28" s="1018"/>
      <c r="AZ28" s="1020"/>
      <c r="BA28" s="1018"/>
      <c r="BB28" s="1020"/>
      <c r="BC28" s="1018"/>
      <c r="BD28" s="1020"/>
      <c r="BE28" s="1018"/>
      <c r="BF28" s="1020"/>
      <c r="BG28" s="1018"/>
      <c r="BH28" s="1020"/>
      <c r="BI28" s="1018"/>
      <c r="BJ28" s="1020"/>
      <c r="BK28" s="1018"/>
      <c r="BL28" s="1020"/>
      <c r="BM28" s="395"/>
      <c r="BN28" s="1498">
        <v>2019</v>
      </c>
      <c r="BO28" s="112"/>
      <c r="BP28" s="115"/>
      <c r="BQ28" s="112"/>
      <c r="BR28" s="115"/>
      <c r="BS28" s="112"/>
      <c r="BT28" s="115"/>
      <c r="BU28" s="112"/>
      <c r="BV28" s="115"/>
      <c r="BW28" s="112"/>
      <c r="BX28" s="115"/>
      <c r="BY28" s="112"/>
      <c r="BZ28" s="115"/>
      <c r="CA28" s="112"/>
      <c r="CB28" s="115"/>
      <c r="CC28" s="112"/>
      <c r="CD28" s="115"/>
      <c r="CE28" s="112"/>
      <c r="CF28" s="115"/>
      <c r="CG28" s="112"/>
      <c r="CH28" s="116"/>
      <c r="CI28" s="129"/>
      <c r="CJ28" s="115"/>
      <c r="CK28" s="112"/>
      <c r="CL28" s="115"/>
      <c r="CM28" s="1009"/>
      <c r="CN28" s="1498">
        <v>2019</v>
      </c>
      <c r="CO28" s="1018"/>
      <c r="CP28" s="1020"/>
      <c r="CQ28" s="1028"/>
      <c r="CR28" s="1028"/>
      <c r="CS28" s="1028"/>
      <c r="CT28" s="1028"/>
      <c r="CU28" s="1028"/>
      <c r="CV28" s="1028"/>
      <c r="CW28" s="1028"/>
      <c r="CX28" s="1028"/>
      <c r="CY28" s="1028"/>
      <c r="CZ28" s="1028"/>
      <c r="DA28" s="1028"/>
      <c r="DB28" s="1499"/>
    </row>
    <row r="29" spans="1:107" s="479" customFormat="1" ht="66" customHeight="1" thickBot="1" x14ac:dyDescent="0.35">
      <c r="A29" s="478"/>
      <c r="B29" s="530" t="s">
        <v>1554</v>
      </c>
      <c r="C29" s="878" t="str">
        <f>IF(COUNT(C27)&lt;&gt;0,IF(COUNT(C28)=0,"Please fill in value for 2019 or provide an expected submission date in the notes",""),"")</f>
        <v/>
      </c>
      <c r="D29" s="1069" t="str">
        <f t="shared" ref="D29:AL29" si="0">IF(COUNT(D27)&lt;&gt;0,IF(COUNT(D28)=0,"Please fill in value for 2019 or provide an expected submission date in the notes",""),"")</f>
        <v/>
      </c>
      <c r="E29" s="873" t="str">
        <f t="shared" si="0"/>
        <v/>
      </c>
      <c r="F29" s="867" t="str">
        <f t="shared" si="0"/>
        <v/>
      </c>
      <c r="G29" s="1069" t="str">
        <f t="shared" si="0"/>
        <v/>
      </c>
      <c r="H29" s="1079" t="str">
        <f t="shared" si="0"/>
        <v/>
      </c>
      <c r="I29" s="867" t="str">
        <f t="shared" si="0"/>
        <v/>
      </c>
      <c r="J29" s="1069" t="str">
        <f t="shared" si="0"/>
        <v/>
      </c>
      <c r="K29" s="1079" t="str">
        <f t="shared" si="0"/>
        <v/>
      </c>
      <c r="L29" s="867" t="str">
        <f t="shared" si="0"/>
        <v/>
      </c>
      <c r="M29" s="1069" t="str">
        <f t="shared" si="0"/>
        <v/>
      </c>
      <c r="N29" s="1079" t="str">
        <f t="shared" si="0"/>
        <v/>
      </c>
      <c r="O29" s="867" t="str">
        <f t="shared" si="0"/>
        <v/>
      </c>
      <c r="P29" s="1069" t="str">
        <f t="shared" si="0"/>
        <v/>
      </c>
      <c r="Q29" s="873" t="str">
        <f t="shared" si="0"/>
        <v/>
      </c>
      <c r="R29" s="867" t="str">
        <f t="shared" si="0"/>
        <v/>
      </c>
      <c r="S29" s="1069" t="str">
        <f t="shared" si="0"/>
        <v/>
      </c>
      <c r="T29" s="873" t="str">
        <f t="shared" si="0"/>
        <v/>
      </c>
      <c r="U29" s="867" t="str">
        <f t="shared" si="0"/>
        <v/>
      </c>
      <c r="V29" s="1069" t="str">
        <f t="shared" si="0"/>
        <v/>
      </c>
      <c r="W29" s="1079" t="str">
        <f t="shared" si="0"/>
        <v/>
      </c>
      <c r="X29" s="867" t="str">
        <f t="shared" si="0"/>
        <v/>
      </c>
      <c r="Y29" s="1069" t="str">
        <f t="shared" si="0"/>
        <v/>
      </c>
      <c r="Z29" s="1079" t="str">
        <f t="shared" si="0"/>
        <v/>
      </c>
      <c r="AA29" s="867" t="str">
        <f t="shared" si="0"/>
        <v/>
      </c>
      <c r="AB29" s="1069" t="str">
        <f t="shared" si="0"/>
        <v/>
      </c>
      <c r="AC29" s="1079" t="str">
        <f t="shared" si="0"/>
        <v/>
      </c>
      <c r="AD29" s="867" t="str">
        <f t="shared" si="0"/>
        <v/>
      </c>
      <c r="AE29" s="1069" t="str">
        <f t="shared" si="0"/>
        <v/>
      </c>
      <c r="AF29" s="873" t="str">
        <f t="shared" si="0"/>
        <v/>
      </c>
      <c r="AG29" s="867" t="str">
        <f t="shared" si="0"/>
        <v/>
      </c>
      <c r="AH29" s="1069" t="str">
        <f t="shared" si="0"/>
        <v/>
      </c>
      <c r="AI29" s="873" t="str">
        <f t="shared" si="0"/>
        <v/>
      </c>
      <c r="AJ29" s="867" t="str">
        <f t="shared" si="0"/>
        <v/>
      </c>
      <c r="AK29" s="1069" t="str">
        <f t="shared" si="0"/>
        <v/>
      </c>
      <c r="AL29" s="1085" t="str">
        <f t="shared" si="0"/>
        <v/>
      </c>
      <c r="AM29" s="480"/>
      <c r="AN29" s="530" t="s">
        <v>1554</v>
      </c>
      <c r="AO29" s="1287" t="str">
        <f t="shared" ref="AO29" si="1">IF(COUNT(AO27)&lt;&gt;0,IF(COUNT(AO28)=0,"Please fill in value for 2019 or provide an expected submission date in the notes",""),"")</f>
        <v/>
      </c>
      <c r="AP29" s="868" t="str">
        <f t="shared" ref="AP29" si="2">IF(COUNT(AP27)&lt;&gt;0,IF(COUNT(AP28)=0,"Please fill in value for 2019 or provide an expected submission date in the notes",""),"")</f>
        <v/>
      </c>
      <c r="AQ29" s="868" t="str">
        <f t="shared" ref="AQ29" si="3">IF(COUNT(AQ27)&lt;&gt;0,IF(COUNT(AQ28)=0,"Please fill in value for 2019 or provide an expected submission date in the notes",""),"")</f>
        <v/>
      </c>
      <c r="AR29" s="868" t="str">
        <f t="shared" ref="AR29" si="4">IF(COUNT(AR27)&lt;&gt;0,IF(COUNT(AR28)=0,"Please fill in value for 2019 or provide an expected submission date in the notes",""),"")</f>
        <v/>
      </c>
      <c r="AS29" s="868" t="str">
        <f t="shared" ref="AS29" si="5">IF(COUNT(AS27)&lt;&gt;0,IF(COUNT(AS28)=0,"Please fill in value for 2019 or provide an expected submission date in the notes",""),"")</f>
        <v/>
      </c>
      <c r="AT29" s="868" t="str">
        <f t="shared" ref="AT29" si="6">IF(COUNT(AT27)&lt;&gt;0,IF(COUNT(AT28)=0,"Please fill in value for 2019 or provide an expected submission date in the notes",""),"")</f>
        <v/>
      </c>
      <c r="AU29" s="868" t="str">
        <f t="shared" ref="AU29" si="7">IF(COUNT(AU27)&lt;&gt;0,IF(COUNT(AU28)=0,"Please fill in value for 2019 or provide an expected submission date in the notes",""),"")</f>
        <v/>
      </c>
      <c r="AV29" s="868" t="str">
        <f t="shared" ref="AV29" si="8">IF(COUNT(AV27)&lt;&gt;0,IF(COUNT(AV28)=0,"Please fill in value for 2019 or provide an expected submission date in the notes",""),"")</f>
        <v/>
      </c>
      <c r="AW29" s="868" t="str">
        <f t="shared" ref="AW29" si="9">IF(COUNT(AW27)&lt;&gt;0,IF(COUNT(AW28)=0,"Please fill in value for 2019 or provide an expected submission date in the notes",""),"")</f>
        <v/>
      </c>
      <c r="AX29" s="868" t="str">
        <f t="shared" ref="AX29" si="10">IF(COUNT(AX27)&lt;&gt;0,IF(COUNT(AX28)=0,"Please fill in value for 2019 or provide an expected submission date in the notes",""),"")</f>
        <v/>
      </c>
      <c r="AY29" s="868" t="str">
        <f t="shared" ref="AY29" si="11">IF(COUNT(AY27)&lt;&gt;0,IF(COUNT(AY28)=0,"Please fill in value for 2019 or provide an expected submission date in the notes",""),"")</f>
        <v/>
      </c>
      <c r="AZ29" s="868" t="str">
        <f t="shared" ref="AZ29" si="12">IF(COUNT(AZ27)&lt;&gt;0,IF(COUNT(AZ28)=0,"Please fill in value for 2019 or provide an expected submission date in the notes",""),"")</f>
        <v/>
      </c>
      <c r="BA29" s="868" t="str">
        <f t="shared" ref="BA29" si="13">IF(COUNT(BA27)&lt;&gt;0,IF(COUNT(BA28)=0,"Please fill in value for 2019 or provide an expected submission date in the notes",""),"")</f>
        <v/>
      </c>
      <c r="BB29" s="868" t="str">
        <f t="shared" ref="BB29" si="14">IF(COUNT(BB27)&lt;&gt;0,IF(COUNT(BB28)=0,"Please fill in value for 2019 or provide an expected submission date in the notes",""),"")</f>
        <v/>
      </c>
      <c r="BC29" s="868" t="str">
        <f t="shared" ref="BC29" si="15">IF(COUNT(BC27)&lt;&gt;0,IF(COUNT(BC28)=0,"Please fill in value for 2019 or provide an expected submission date in the notes",""),"")</f>
        <v/>
      </c>
      <c r="BD29" s="868" t="str">
        <f t="shared" ref="BD29" si="16">IF(COUNT(BD27)&lt;&gt;0,IF(COUNT(BD28)=0,"Please fill in value for 2019 or provide an expected submission date in the notes",""),"")</f>
        <v/>
      </c>
      <c r="BE29" s="868" t="str">
        <f t="shared" ref="BE29" si="17">IF(COUNT(BE27)&lt;&gt;0,IF(COUNT(BE28)=0,"Please fill in value for 2019 or provide an expected submission date in the notes",""),"")</f>
        <v/>
      </c>
      <c r="BF29" s="868" t="str">
        <f t="shared" ref="BF29" si="18">IF(COUNT(BF27)&lt;&gt;0,IF(COUNT(BF28)=0,"Please fill in value for 2019 or provide an expected submission date in the notes",""),"")</f>
        <v/>
      </c>
      <c r="BG29" s="868" t="str">
        <f t="shared" ref="BG29" si="19">IF(COUNT(BG27)&lt;&gt;0,IF(COUNT(BG28)=0,"Please fill in value for 2019 or provide an expected submission date in the notes",""),"")</f>
        <v/>
      </c>
      <c r="BH29" s="868" t="str">
        <f t="shared" ref="BH29" si="20">IF(COUNT(BH27)&lt;&gt;0,IF(COUNT(BH28)=0,"Please fill in value for 2019 or provide an expected submission date in the notes",""),"")</f>
        <v/>
      </c>
      <c r="BI29" s="868" t="str">
        <f t="shared" ref="BI29" si="21">IF(COUNT(BI27)&lt;&gt;0,IF(COUNT(BI28)=0,"Please fill in value for 2019 or provide an expected submission date in the notes",""),"")</f>
        <v/>
      </c>
      <c r="BJ29" s="868" t="str">
        <f t="shared" ref="BJ29" si="22">IF(COUNT(BJ27)&lt;&gt;0,IF(COUNT(BJ28)=0,"Please fill in value for 2019 or provide an expected submission date in the notes",""),"")</f>
        <v/>
      </c>
      <c r="BK29" s="868" t="str">
        <f t="shared" ref="BK29" si="23">IF(COUNT(BK27)&lt;&gt;0,IF(COUNT(BK28)=0,"Please fill in value for 2019 or provide an expected submission date in the notes",""),"")</f>
        <v/>
      </c>
      <c r="BL29" s="868" t="str">
        <f t="shared" ref="BL29" si="24">IF(COUNT(BL27)&lt;&gt;0,IF(COUNT(BL28)=0,"Please fill in value for 2019 or provide an expected submission date in the notes",""),"")</f>
        <v/>
      </c>
      <c r="BM29" s="480"/>
      <c r="BN29" s="530" t="s">
        <v>1554</v>
      </c>
      <c r="BO29" s="878" t="str">
        <f t="shared" ref="BO29" si="25">IF(COUNT(BO27)&lt;&gt;0,IF(COUNT(BO28)=0,"Please fill in value for 2019 or provide an expected submission date in the notes",""),"")</f>
        <v/>
      </c>
      <c r="BP29" s="1000" t="str">
        <f t="shared" ref="BP29" si="26">IF(COUNT(BP27)&lt;&gt;0,IF(COUNT(BP28)=0,"Please fill in value for 2019 or provide an expected submission date in the notes",""),"")</f>
        <v/>
      </c>
      <c r="BQ29" s="866" t="str">
        <f t="shared" ref="BQ29" si="27">IF(COUNT(BQ27)&lt;&gt;0,IF(COUNT(BQ28)=0,"Please fill in value for 2019 or provide an expected submission date in the notes",""),"")</f>
        <v/>
      </c>
      <c r="BR29" s="873" t="str">
        <f t="shared" ref="BR29" si="28">IF(COUNT(BR27)&lt;&gt;0,IF(COUNT(BR28)=0,"Please fill in value for 2019 or provide an expected submission date in the notes",""),"")</f>
        <v/>
      </c>
      <c r="BS29" s="867" t="str">
        <f t="shared" ref="BS29" si="29">IF(COUNT(BS27)&lt;&gt;0,IF(COUNT(BS28)=0,"Please fill in value for 2019 or provide an expected submission date in the notes",""),"")</f>
        <v/>
      </c>
      <c r="BT29" s="873" t="str">
        <f t="shared" ref="BT29" si="30">IF(COUNT(BT27)&lt;&gt;0,IF(COUNT(BT28)=0,"Please fill in value for 2019 or provide an expected submission date in the notes",""),"")</f>
        <v/>
      </c>
      <c r="BU29" s="867" t="str">
        <f t="shared" ref="BU29" si="31">IF(COUNT(BU27)&lt;&gt;0,IF(COUNT(BU28)=0,"Please fill in value for 2019 or provide an expected submission date in the notes",""),"")</f>
        <v/>
      </c>
      <c r="BV29" s="873" t="str">
        <f t="shared" ref="BV29" si="32">IF(COUNT(BV27)&lt;&gt;0,IF(COUNT(BV28)=0,"Please fill in value for 2019 or provide an expected submission date in the notes",""),"")</f>
        <v/>
      </c>
      <c r="BW29" s="867" t="str">
        <f t="shared" ref="BW29" si="33">IF(COUNT(BW27)&lt;&gt;0,IF(COUNT(BW28)=0,"Please fill in value for 2019 or provide an expected submission date in the notes",""),"")</f>
        <v/>
      </c>
      <c r="BX29" s="873" t="str">
        <f t="shared" ref="BX29" si="34">IF(COUNT(BX27)&lt;&gt;0,IF(COUNT(BX28)=0,"Please fill in value for 2019 or provide an expected submission date in the notes",""),"")</f>
        <v/>
      </c>
      <c r="BY29" s="867" t="str">
        <f t="shared" ref="BY29" si="35">IF(COUNT(BY27)&lt;&gt;0,IF(COUNT(BY28)=0,"Please fill in value for 2019 or provide an expected submission date in the notes",""),"")</f>
        <v/>
      </c>
      <c r="BZ29" s="1000" t="str">
        <f t="shared" ref="BZ29" si="36">IF(COUNT(BZ27)&lt;&gt;0,IF(COUNT(BZ28)=0,"Please fill in value for 2019 or provide an expected submission date in the notes",""),"")</f>
        <v/>
      </c>
      <c r="CA29" s="866" t="str">
        <f t="shared" ref="CA29" si="37">IF(COUNT(CA27)&lt;&gt;0,IF(COUNT(CA28)=0,"Please fill in value for 2019 or provide an expected submission date in the notes",""),"")</f>
        <v/>
      </c>
      <c r="CB29" s="1000" t="str">
        <f t="shared" ref="CB29" si="38">IF(COUNT(CB27)&lt;&gt;0,IF(COUNT(CB28)=0,"Please fill in value for 2019 or provide an expected submission date in the notes",""),"")</f>
        <v/>
      </c>
      <c r="CC29" s="866" t="str">
        <f t="shared" ref="CC29" si="39">IF(COUNT(CC27)&lt;&gt;0,IF(COUNT(CC28)=0,"Please fill in value for 2019 or provide an expected submission date in the notes",""),"")</f>
        <v/>
      </c>
      <c r="CD29" s="1000" t="str">
        <f t="shared" ref="CD29" si="40">IF(COUNT(CD27)&lt;&gt;0,IF(COUNT(CD28)=0,"Please fill in value for 2019 or provide an expected submission date in the notes",""),"")</f>
        <v/>
      </c>
      <c r="CE29" s="866" t="str">
        <f t="shared" ref="CE29" si="41">IF(COUNT(CE27)&lt;&gt;0,IF(COUNT(CE28)=0,"Please fill in value for 2019 or provide an expected submission date in the notes",""),"")</f>
        <v/>
      </c>
      <c r="CF29" s="1000" t="str">
        <f t="shared" ref="CF29" si="42">IF(COUNT(CF27)&lt;&gt;0,IF(COUNT(CF28)=0,"Please fill in value for 2019 or provide an expected submission date in the notes",""),"")</f>
        <v/>
      </c>
      <c r="CG29" s="866" t="str">
        <f t="shared" ref="CG29" si="43">IF(COUNT(CG27)&lt;&gt;0,IF(COUNT(CG28)=0,"Please fill in value for 2019 or provide an expected submission date in the notes",""),"")</f>
        <v/>
      </c>
      <c r="CH29" s="1000" t="str">
        <f t="shared" ref="CH29" si="44">IF(COUNT(CH27)&lt;&gt;0,IF(COUNT(CH28)=0,"Please fill in value for 2019 or provide an expected submission date in the notes",""),"")</f>
        <v/>
      </c>
      <c r="CI29" s="866" t="str">
        <f t="shared" ref="CI29" si="45">IF(COUNT(CI27)&lt;&gt;0,IF(COUNT(CI28)=0,"Please fill in value for 2019 or provide an expected submission date in the notes",""),"")</f>
        <v/>
      </c>
      <c r="CJ29" s="1000" t="str">
        <f t="shared" ref="CJ29" si="46">IF(COUNT(CJ27)&lt;&gt;0,IF(COUNT(CJ28)=0,"Please fill in value for 2019 or provide an expected submission date in the notes",""),"")</f>
        <v/>
      </c>
      <c r="CK29" s="866" t="str">
        <f t="shared" ref="CK29" si="47">IF(COUNT(CK27)&lt;&gt;0,IF(COUNT(CK28)=0,"Please fill in value for 2019 or provide an expected submission date in the notes",""),"")</f>
        <v/>
      </c>
      <c r="CL29" s="873" t="str">
        <f t="shared" ref="CL29" si="48">IF(COUNT(CL27)&lt;&gt;0,IF(COUNT(CL28)=0,"Please fill in value for 2019 or provide an expected submission date in the notes",""),"")</f>
        <v/>
      </c>
      <c r="CM29" s="1010"/>
      <c r="CN29" s="530" t="s">
        <v>1554</v>
      </c>
      <c r="CO29" s="878" t="str">
        <f t="shared" ref="CO29" si="49">IF(COUNT(CO27)&lt;&gt;0,IF(COUNT(CO28)=0,"Please fill in value for 2019 or provide an expected submission date in the notes",""),"")</f>
        <v/>
      </c>
      <c r="CP29" s="873" t="str">
        <f t="shared" ref="CP29" si="50">IF(COUNT(CP27)&lt;&gt;0,IF(COUNT(CP28)=0,"Please fill in value for 2019 or provide an expected submission date in the notes",""),"")</f>
        <v/>
      </c>
      <c r="CQ29" s="868" t="str">
        <f t="shared" ref="CQ29" si="51">IF(COUNT(CQ27)&lt;&gt;0,IF(COUNT(CQ28)=0,"Please fill in value for 2019 or provide an expected submission date in the notes",""),"")</f>
        <v/>
      </c>
      <c r="CR29" s="868" t="str">
        <f t="shared" ref="CR29" si="52">IF(COUNT(CR27)&lt;&gt;0,IF(COUNT(CR28)=0,"Please fill in value for 2019 or provide an expected submission date in the notes",""),"")</f>
        <v/>
      </c>
      <c r="CS29" s="868" t="str">
        <f t="shared" ref="CS29" si="53">IF(COUNT(CS27)&lt;&gt;0,IF(COUNT(CS28)=0,"Please fill in value for 2019 or provide an expected submission date in the notes",""),"")</f>
        <v/>
      </c>
      <c r="CT29" s="868" t="str">
        <f t="shared" ref="CT29" si="54">IF(COUNT(CT27)&lt;&gt;0,IF(COUNT(CT28)=0,"Please fill in value for 2019 or provide an expected submission date in the notes",""),"")</f>
        <v/>
      </c>
      <c r="CU29" s="868" t="str">
        <f t="shared" ref="CU29" si="55">IF(COUNT(CU27)&lt;&gt;0,IF(COUNT(CU28)=0,"Please fill in value for 2019 or provide an expected submission date in the notes",""),"")</f>
        <v/>
      </c>
      <c r="CV29" s="868" t="str">
        <f t="shared" ref="CV29" si="56">IF(COUNT(CV27)&lt;&gt;0,IF(COUNT(CV28)=0,"Please fill in value for 2019 or provide an expected submission date in the notes",""),"")</f>
        <v/>
      </c>
      <c r="CW29" s="868" t="str">
        <f t="shared" ref="CW29" si="57">IF(COUNT(CW27)&lt;&gt;0,IF(COUNT(CW28)=0,"Please fill in value for 2019 or provide an expected submission date in the notes",""),"")</f>
        <v/>
      </c>
      <c r="CX29" s="868" t="str">
        <f t="shared" ref="CX29" si="58">IF(COUNT(CX27)&lt;&gt;0,IF(COUNT(CX28)=0,"Please fill in value for 2019 or provide an expected submission date in the notes",""),"")</f>
        <v/>
      </c>
      <c r="CY29" s="868" t="str">
        <f t="shared" ref="CY29" si="59">IF(COUNT(CY27)&lt;&gt;0,IF(COUNT(CY28)=0,"Please fill in value for 2019 or provide an expected submission date in the notes",""),"")</f>
        <v/>
      </c>
      <c r="CZ29" s="868" t="str">
        <f t="shared" ref="CZ29" si="60">IF(COUNT(CZ27)&lt;&gt;0,IF(COUNT(CZ28)=0,"Please fill in value for 2019 or provide an expected submission date in the notes",""),"")</f>
        <v/>
      </c>
      <c r="DA29" s="868" t="str">
        <f t="shared" ref="DA29" si="61">IF(COUNT(DA27)&lt;&gt;0,IF(COUNT(DA28)=0,"Please fill in value for 2019 or provide an expected submission date in the notes",""),"")</f>
        <v/>
      </c>
      <c r="DB29" s="868" t="str">
        <f t="shared" ref="DB29" si="62">IF(COUNT(DB27)&lt;&gt;0,IF(COUNT(DB28)=0,"Please fill in value for 2019 or provide an expected submission date in the notes",""),"")</f>
        <v/>
      </c>
    </row>
    <row r="30" spans="1:107" s="479" customFormat="1" ht="39" customHeight="1" thickBot="1" x14ac:dyDescent="0.35">
      <c r="A30" s="478"/>
      <c r="B30" s="553" t="s">
        <v>474</v>
      </c>
      <c r="C30" s="879" t="str">
        <f>IFERROR(IF(ABS(MAX(#REF!))&gt;0.25,"Series contain annual jump(s) of over 25% in the last two years",""),"")</f>
        <v/>
      </c>
      <c r="D30" s="1087" t="str">
        <f>IFERROR(IF(ABS(MAX(#REF!))&gt;0.25,"Series contain annual jump(s) of over 25% in the last two years",""),"")</f>
        <v/>
      </c>
      <c r="E30" s="1088" t="str">
        <f>IFERROR(IF(ABS(MAX(#REF!))&gt;0.25,"Series contain annual jump(s) of over 25% in the last two years",""),"")</f>
        <v/>
      </c>
      <c r="F30" s="879" t="str">
        <f>IFERROR(IF(ABS(MAX(#REF!))&gt;0.25,"Series contain annual jump(s) of over 25% in the last two years",""),"")</f>
        <v/>
      </c>
      <c r="G30" s="1087" t="str">
        <f>IFERROR(IF(ABS(MAX(#REF!))&gt;0.25,"Series contain annual jump(s) of over 25% in the last two years",""),"")</f>
        <v/>
      </c>
      <c r="H30" s="1088" t="str">
        <f>IFERROR(IF(ABS(MAX(#REF!))&gt;0.25,"Series contain annual jump(s) of over 25% in the last two years",""),"")</f>
        <v/>
      </c>
      <c r="I30" s="879" t="str">
        <f>IFERROR(IF(ABS(MAX(#REF!))&gt;0.25,"Series contain annual jump(s) of over 25% in the last two years",""),"")</f>
        <v/>
      </c>
      <c r="J30" s="1087" t="str">
        <f>IFERROR(IF(ABS(MAX(#REF!))&gt;0.25,"Series contain annual jump(s) of over 25% in the last two years",""),"")</f>
        <v/>
      </c>
      <c r="K30" s="1088" t="str">
        <f>IFERROR(IF(ABS(MAX(#REF!))&gt;0.25,"Series contain annual jump(s) of over 25% in the last two years",""),"")</f>
        <v/>
      </c>
      <c r="L30" s="879" t="str">
        <f>IFERROR(IF(ABS(MAX(#REF!))&gt;0.25,"Series contain annual jump(s) of over 25% in the last two years",""),"")</f>
        <v/>
      </c>
      <c r="M30" s="1087" t="str">
        <f>IFERROR(IF(ABS(MAX(#REF!))&gt;0.25,"Series contain annual jump(s) of over 25% in the last two years",""),"")</f>
        <v/>
      </c>
      <c r="N30" s="1088" t="str">
        <f>IFERROR(IF(ABS(MAX(#REF!))&gt;0.25,"Series contain annual jump(s) of over 25% in the last two years",""),"")</f>
        <v/>
      </c>
      <c r="O30" s="879" t="str">
        <f>IFERROR(IF(ABS(MAX(#REF!))&gt;0.25,"Series contain annual jump(s) of over 25% in the last two years",""),"")</f>
        <v/>
      </c>
      <c r="P30" s="1087" t="str">
        <f>IFERROR(IF(ABS(MAX(#REF!))&gt;0.25,"Series contain annual jump(s) of over 25% in the last two years",""),"")</f>
        <v/>
      </c>
      <c r="Q30" s="1088" t="str">
        <f>IFERROR(IF(ABS(MAX(#REF!))&gt;0.25,"Series contain annual jump(s) of over 25% in the last two years",""),"")</f>
        <v/>
      </c>
      <c r="R30" s="879" t="str">
        <f>IFERROR(IF(ABS(MAX(#REF!))&gt;0.25,"Series contain annual jump(s) of over 25% in the last two years",""),"")</f>
        <v/>
      </c>
      <c r="S30" s="1087" t="str">
        <f>IFERROR(IF(ABS(MAX(#REF!))&gt;0.25,"Series contain annual jump(s) of over 25% in the last two years",""),"")</f>
        <v/>
      </c>
      <c r="T30" s="1088" t="str">
        <f>IFERROR(IF(ABS(MAX(#REF!))&gt;0.25,"Series contain annual jump(s) of over 25% in the last two years",""),"")</f>
        <v/>
      </c>
      <c r="U30" s="879" t="str">
        <f>IFERROR(IF(ABS(MAX(#REF!))&gt;0.25,"Series contain annual jump(s) of over 25% in the last two years",""),"")</f>
        <v/>
      </c>
      <c r="V30" s="1087" t="str">
        <f>IFERROR(IF(ABS(MAX(#REF!))&gt;0.25,"Series contain annual jump(s) of over 25% in the last two years",""),"")</f>
        <v/>
      </c>
      <c r="W30" s="1088" t="str">
        <f>IFERROR(IF(ABS(MAX(#REF!))&gt;0.25,"Series contain annual jump(s) of over 25% in the last two years",""),"")</f>
        <v/>
      </c>
      <c r="X30" s="879" t="str">
        <f>IFERROR(IF(ABS(MAX(#REF!))&gt;0.25,"Series contain annual jump(s) of over 25% in the last two years",""),"")</f>
        <v/>
      </c>
      <c r="Y30" s="1087" t="str">
        <f>IFERROR(IF(ABS(MAX(#REF!))&gt;0.25,"Series contain annual jump(s) of over 25% in the last two years",""),"")</f>
        <v/>
      </c>
      <c r="Z30" s="1088" t="str">
        <f>IFERROR(IF(ABS(MAX(#REF!))&gt;0.25,"Series contain annual jump(s) of over 25% in the last two years",""),"")</f>
        <v/>
      </c>
      <c r="AA30" s="879" t="str">
        <f>IFERROR(IF(ABS(MAX(#REF!))&gt;0.25,"Series contain annual jump(s) of over 25% in the last two years",""),"")</f>
        <v/>
      </c>
      <c r="AB30" s="1087" t="str">
        <f>IFERROR(IF(ABS(MAX(#REF!))&gt;0.25,"Series contain annual jump(s) of over 25% in the last two years",""),"")</f>
        <v/>
      </c>
      <c r="AC30" s="1088" t="str">
        <f>IFERROR(IF(ABS(MAX(#REF!))&gt;0.25,"Series contain annual jump(s) of over 25% in the last two years",""),"")</f>
        <v/>
      </c>
      <c r="AD30" s="879" t="str">
        <f>IFERROR(IF(ABS(MAX(#REF!))&gt;0.25,"Series contain annual jump(s) of over 25% in the last two years",""),"")</f>
        <v/>
      </c>
      <c r="AE30" s="1087" t="str">
        <f>IFERROR(IF(ABS(MAX(#REF!))&gt;0.25,"Series contain annual jump(s) of over 25% in the last two years",""),"")</f>
        <v/>
      </c>
      <c r="AF30" s="1088" t="str">
        <f>IFERROR(IF(ABS(MAX(#REF!))&gt;0.25,"Series contain annual jump(s) of over 25% in the last two years",""),"")</f>
        <v/>
      </c>
      <c r="AG30" s="1089" t="str">
        <f>IFERROR(IF(ABS(MAX(#REF!))&gt;0.25,"Series contain annual jump(s) of over 25% in the last two years",""),"")</f>
        <v/>
      </c>
      <c r="AH30" s="879" t="str">
        <f>IFERROR(IF(ABS(MAX(#REF!))&gt;0.25,"Series contain annual jump(s) of over 25% in the last two years",""),"")</f>
        <v/>
      </c>
      <c r="AI30" s="1087" t="str">
        <f>IFERROR(IF(ABS(MAX(#REF!))&gt;0.25,"Series contain annual jump(s) of over 25% in the last two years",""),"")</f>
        <v/>
      </c>
      <c r="AJ30" s="879" t="str">
        <f>IFERROR(IF(ABS(MAX(#REF!))&gt;0.25,"Series contain annual jump(s) of over 25% in the last two years",""),"")</f>
        <v/>
      </c>
      <c r="AK30" s="1087" t="str">
        <f>IFERROR(IF(ABS(MAX(#REF!))&gt;0.25,"Series contain annual jump(s) of over 25% in the last two years",""),"")</f>
        <v/>
      </c>
      <c r="AL30" s="1088" t="str">
        <f>IFERROR(IF(ABS(MAX(#REF!))&gt;0.25,"Series contain annual jump(s) of over 25% in the last two years",""),"")</f>
        <v/>
      </c>
      <c r="AM30" s="480"/>
      <c r="AN30" s="553" t="s">
        <v>474</v>
      </c>
      <c r="AO30" s="1288" t="str">
        <f>IFERROR(IF(ABS(MAX(#REF!))&gt;0.25,"Series contain annual jump(s) of over 25% in the last two years",""),"")</f>
        <v/>
      </c>
      <c r="AP30" s="870" t="str">
        <f>IFERROR(IF(ABS(MAX(#REF!))&gt;0.25,"Series contain annual jump(s) of over 25% in the last two years",""),"")</f>
        <v/>
      </c>
      <c r="AQ30" s="870" t="str">
        <f>IFERROR(IF(ABS(MAX(#REF!))&gt;0.25,"Series contain annual jump(s) of over 25% in the last two years",""),"")</f>
        <v/>
      </c>
      <c r="AR30" s="870" t="str">
        <f>IFERROR(IF(ABS(MAX(#REF!))&gt;0.25,"Series contain annual jump(s) of over 25% in the last two years",""),"")</f>
        <v/>
      </c>
      <c r="AS30" s="870" t="str">
        <f>IFERROR(IF(ABS(MAX(#REF!))&gt;0.25,"Series contain annual jump(s) of over 25% in the last two years",""),"")</f>
        <v/>
      </c>
      <c r="AT30" s="870" t="str">
        <f>IFERROR(IF(ABS(MAX(#REF!))&gt;0.25,"Series contain annual jump(s) of over 25% in the last two years",""),"")</f>
        <v/>
      </c>
      <c r="AU30" s="870" t="str">
        <f>IFERROR(IF(ABS(MAX(#REF!))&gt;0.25,"Series contain annual jump(s) of over 25% in the last two years",""),"")</f>
        <v/>
      </c>
      <c r="AV30" s="870" t="str">
        <f>IFERROR(IF(ABS(MAX(#REF!))&gt;0.25,"Series contain annual jump(s) of over 25% in the last two years",""),"")</f>
        <v/>
      </c>
      <c r="AW30" s="870" t="str">
        <f>IFERROR(IF(ABS(MAX(#REF!))&gt;0.25,"Series contain annual jump(s) of over 25% in the last two years",""),"")</f>
        <v/>
      </c>
      <c r="AX30" s="870" t="str">
        <f>IFERROR(IF(ABS(MAX(#REF!))&gt;0.25,"Series contain annual jump(s) of over 25% in the last two years",""),"")</f>
        <v/>
      </c>
      <c r="AY30" s="870" t="str">
        <f>IFERROR(IF(ABS(MAX(#REF!))&gt;0.25,"Series contain annual jump(s) of over 25% in the last two years",""),"")</f>
        <v/>
      </c>
      <c r="AZ30" s="870" t="str">
        <f>IFERROR(IF(ABS(MAX(#REF!))&gt;0.25,"Series contain annual jump(s) of over 25% in the last two years",""),"")</f>
        <v/>
      </c>
      <c r="BA30" s="870" t="str">
        <f>IFERROR(IF(ABS(MAX(#REF!))&gt;0.25,"Series contain annual jump(s) of over 25% in the last two years",""),"")</f>
        <v/>
      </c>
      <c r="BB30" s="870" t="str">
        <f>IFERROR(IF(ABS(MAX(#REF!))&gt;0.25,"Series contain annual jump(s) of over 25% in the last two years",""),"")</f>
        <v/>
      </c>
      <c r="BC30" s="870" t="str">
        <f>IFERROR(IF(ABS(MAX(#REF!))&gt;0.25,"Series contain annual jump(s) of over 25% in the last two years",""),"")</f>
        <v/>
      </c>
      <c r="BD30" s="870" t="str">
        <f>IFERROR(IF(ABS(MAX(#REF!))&gt;0.25,"Series contain annual jump(s) of over 25% in the last two years",""),"")</f>
        <v/>
      </c>
      <c r="BE30" s="870" t="str">
        <f>IFERROR(IF(ABS(MAX(#REF!))&gt;0.25,"Series contain annual jump(s) of over 25% in the last two years",""),"")</f>
        <v/>
      </c>
      <c r="BF30" s="870" t="str">
        <f>IFERROR(IF(ABS(MAX(#REF!))&gt;0.25,"Series contain annual jump(s) of over 25% in the last two years",""),"")</f>
        <v/>
      </c>
      <c r="BG30" s="870" t="str">
        <f>IFERROR(IF(ABS(MAX(#REF!))&gt;0.25,"Series contain annual jump(s) of over 25% in the last two years",""),"")</f>
        <v/>
      </c>
      <c r="BH30" s="870" t="str">
        <f>IFERROR(IF(ABS(MAX(#REF!))&gt;0.25,"Series contain annual jump(s) of over 25% in the last two years",""),"")</f>
        <v/>
      </c>
      <c r="BI30" s="870" t="str">
        <f>IFERROR(IF(ABS(MAX(#REF!))&gt;0.25,"Series contain annual jump(s) of over 25% in the last two years",""),"")</f>
        <v/>
      </c>
      <c r="BJ30" s="870" t="str">
        <f>IFERROR(IF(ABS(MAX(#REF!))&gt;0.25,"Series contain annual jump(s) of over 25% in the last two years",""),"")</f>
        <v/>
      </c>
      <c r="BK30" s="870" t="str">
        <f>IFERROR(IF(ABS(MAX(#REF!))&gt;0.25,"Series contain annual jump(s) of over 25% in the last two years",""),"")</f>
        <v/>
      </c>
      <c r="BL30" s="870" t="str">
        <f>IFERROR(IF(ABS(MAX(#REF!))&gt;0.25,"Series contain annual jump(s) of over 25% in the last two years",""),"")</f>
        <v/>
      </c>
      <c r="BM30" s="480"/>
      <c r="BN30" s="553" t="s">
        <v>474</v>
      </c>
      <c r="BO30" s="874" t="str">
        <f>IFERROR(IF(ABS(MAX(#REF!))&gt;0.25,"Series contain annual jump(s) of over 25% in the last two years",""),"")</f>
        <v/>
      </c>
      <c r="BP30" s="875" t="str">
        <f>IFERROR(IF(ABS(MAX(#REF!))&gt;0.25,"Series contain annual jump(s) of over 25% in the last two years",""),"")</f>
        <v/>
      </c>
      <c r="BQ30" s="874" t="str">
        <f>IFERROR(IF(ABS(MAX(#REF!))&gt;0.25,"Series contain annual jump(s) of over 25% in the last two years",""),"")</f>
        <v/>
      </c>
      <c r="BR30" s="875" t="str">
        <f>IFERROR(IF(ABS(MAX(#REF!))&gt;0.25,"Series contain annual jump(s) of over 25% in the last two years",""),"")</f>
        <v/>
      </c>
      <c r="BS30" s="874" t="str">
        <f>IFERROR(IF(ABS(MAX(#REF!))&gt;0.25,"Series contain annual jump(s) of over 25% in the last two years",""),"")</f>
        <v/>
      </c>
      <c r="BT30" s="875" t="str">
        <f>IFERROR(IF(ABS(MAX(#REF!))&gt;0.25,"Series contain annual jump(s) of over 25% in the last two years",""),"")</f>
        <v/>
      </c>
      <c r="BU30" s="874" t="str">
        <f>IFERROR(IF(ABS(MAX(#REF!))&gt;0.25,"Series contain annual jump(s) of over 25% in the last two years",""),"")</f>
        <v/>
      </c>
      <c r="BV30" s="875" t="str">
        <f>IFERROR(IF(ABS(MAX(#REF!))&gt;0.25,"Series contain annual jump(s) of over 25% in the last two years",""),"")</f>
        <v/>
      </c>
      <c r="BW30" s="874" t="str">
        <f>IFERROR(IF(ABS(MAX(#REF!))&gt;0.25,"Series contain annual jump(s) of over 25% in the last two years",""),"")</f>
        <v/>
      </c>
      <c r="BX30" s="875" t="str">
        <f>IFERROR(IF(ABS(MAX(#REF!))&gt;0.25,"Series contain annual jump(s) of over 25% in the last two years",""),"")</f>
        <v/>
      </c>
      <c r="BY30" s="874" t="str">
        <f>IFERROR(IF(ABS(MAX(#REF!))&gt;0.25,"Series contain annual jump(s) of over 25% in the last two years",""),"")</f>
        <v/>
      </c>
      <c r="BZ30" s="875" t="str">
        <f>IFERROR(IF(ABS(MAX(#REF!))&gt;0.25,"Series contain annual jump(s) of over 25% in the last two years",""),"")</f>
        <v/>
      </c>
      <c r="CA30" s="874" t="str">
        <f>IFERROR(IF(ABS(MAX(#REF!))&gt;0.25,"Series contain annual jump(s) of over 25% in the last two years",""),"")</f>
        <v/>
      </c>
      <c r="CB30" s="875" t="str">
        <f>IFERROR(IF(ABS(MAX(#REF!))&gt;0.25,"Series contain annual jump(s) of over 25% in the last two years",""),"")</f>
        <v/>
      </c>
      <c r="CC30" s="874" t="str">
        <f>IFERROR(IF(ABS(MAX(#REF!))&gt;0.25,"Series contain annual jump(s) of over 25% in the last two years",""),"")</f>
        <v/>
      </c>
      <c r="CD30" s="875" t="str">
        <f>IFERROR(IF(ABS(MAX(#REF!))&gt;0.25,"Series contain annual jump(s) of over 25% in the last two years",""),"")</f>
        <v/>
      </c>
      <c r="CE30" s="874" t="str">
        <f>IFERROR(IF(ABS(MAX(#REF!))&gt;0.25,"Series contain annual jump(s) of over 25% in the last two years",""),"")</f>
        <v/>
      </c>
      <c r="CF30" s="875" t="str">
        <f>IFERROR(IF(ABS(MAX(#REF!))&gt;0.25,"Series contain annual jump(s) of over 25% in the last two years",""),"")</f>
        <v/>
      </c>
      <c r="CG30" s="874" t="str">
        <f>IFERROR(IF(ABS(MAX(#REF!))&gt;0.25,"Series contain annual jump(s) of over 25% in the last two years",""),"")</f>
        <v/>
      </c>
      <c r="CH30" s="876" t="str">
        <f>IFERROR(IF(ABS(MAX(#REF!))&gt;0.25,"Series contain annual jump(s) of over 25% in the last two years",""),"")</f>
        <v/>
      </c>
      <c r="CI30" s="877" t="str">
        <f>IFERROR(IF(ABS(MAX(#REF!))&gt;0.25,"Series contain annual jump(s) of over 25% in the last two years",""),"")</f>
        <v/>
      </c>
      <c r="CJ30" s="875" t="str">
        <f>IFERROR(IF(ABS(MAX(#REF!))&gt;0.25,"Series contain annual jump(s) of over 25% in the last two years",""),"")</f>
        <v/>
      </c>
      <c r="CK30" s="874" t="str">
        <f>IFERROR(IF(ABS(MAX(#REF!))&gt;0.25,"Series contain annual jump(s) of over 25% in the last two years",""),"")</f>
        <v/>
      </c>
      <c r="CL30" s="875" t="str">
        <f>IFERROR(IF(ABS(MAX(#REF!))&gt;0.25,"Series contain annual jump(s) of over 25% in the last two years",""),"")</f>
        <v/>
      </c>
      <c r="CM30" s="1010"/>
      <c r="CN30" s="553" t="s">
        <v>474</v>
      </c>
      <c r="CO30" s="1087" t="str">
        <f>IFERROR(IF(ABS(MAX(#REF!))&gt;0.25,"Series contain annual jump(s) of over 25% in the last two years",""),"")</f>
        <v/>
      </c>
      <c r="CP30" s="880" t="str">
        <f>IFERROR(IF(ABS(MAX(#REF!))&gt;0.25,"Series contain annual jump(s) of over 25% in the last two years",""),"")</f>
        <v/>
      </c>
      <c r="CQ30" s="1001" t="str">
        <f>IFERROR(IF(ABS(MAX(#REF!))&gt;0.25,"Series contain annual jump(s) of over 25% in the last two years",""),"")</f>
        <v/>
      </c>
      <c r="CR30" s="1001" t="str">
        <f>IFERROR(IF(ABS(MAX(#REF!))&gt;0.25,"Series contain annual jump(s) of over 25% in the last two years",""),"")</f>
        <v/>
      </c>
      <c r="CS30" s="1001" t="str">
        <f>IFERROR(IF(ABS(MAX(#REF!))&gt;0.25,"Series contain annual jump(s) of over 25% in the last two years",""),"")</f>
        <v/>
      </c>
      <c r="CT30" s="1001" t="str">
        <f>IFERROR(IF(ABS(MAX(#REF!))&gt;0.25,"Series contain annual jump(s) of over 25% in the last two years",""),"")</f>
        <v/>
      </c>
      <c r="CU30" s="1001" t="str">
        <f>IFERROR(IF(ABS(MAX(#REF!))&gt;0.25,"Series contain annual jump(s) of over 25% in the last two years",""),"")</f>
        <v/>
      </c>
      <c r="CV30" s="1001" t="str">
        <f>IFERROR(IF(ABS(MAX(#REF!))&gt;0.25,"Series contain annual jump(s) of over 25% in the last two years",""),"")</f>
        <v/>
      </c>
      <c r="CW30" s="1001" t="str">
        <f>IFERROR(IF(ABS(MAX(#REF!))&gt;0.25,"Series contain annual jump(s) of over 25% in the last two years",""),"")</f>
        <v/>
      </c>
      <c r="CX30" s="1001" t="str">
        <f>IFERROR(IF(ABS(MAX(#REF!))&gt;0.25,"Series contain annual jump(s) of over 25% in the last two years",""),"")</f>
        <v/>
      </c>
      <c r="CY30" s="1001" t="str">
        <f>IFERROR(IF(ABS(MAX(#REF!))&gt;0.25,"Series contain annual jump(s) of over 25% in the last two years",""),"")</f>
        <v/>
      </c>
      <c r="CZ30" s="1001" t="str">
        <f>IFERROR(IF(ABS(MAX(#REF!))&gt;0.25,"Series contain annual jump(s) of over 25% in the last two years",""),"")</f>
        <v/>
      </c>
      <c r="DA30" s="1001" t="str">
        <f>IFERROR(IF(ABS(MAX(#REF!))&gt;0.25,"Series contain annual jump(s) of over 25% in the last two years",""),"")</f>
        <v/>
      </c>
      <c r="DB30" s="1001" t="str">
        <f>IFERROR(IF(ABS(MAX(#REF!))&gt;0.25,"Series contain annual jump(s) of over 25% in the last two years",""),"")</f>
        <v/>
      </c>
    </row>
    <row r="31" spans="1:107" s="479" customFormat="1" ht="39" customHeight="1" thickBot="1" x14ac:dyDescent="0.35">
      <c r="A31" s="478"/>
      <c r="B31" s="553" t="s">
        <v>1555</v>
      </c>
      <c r="C31" s="1500" t="str">
        <f>IF(COUNT(C28)&lt;&gt;0,IF(C28&gt;'1 macro-mapping'!$E$33,"Credit assets &gt; Total assets - please revise",""),"")</f>
        <v/>
      </c>
      <c r="D31" s="1502" t="str">
        <f>IF(COUNT(D28)&lt;&gt;0,IF(D28&gt;C28,"Loan assets &gt; Credit assets - please revise",""),"")</f>
        <v/>
      </c>
      <c r="E31" s="1503" t="str">
        <f>IF(COUNT(E28)&lt;&gt;0,IF(E28&gt;C28,"Deposits &gt; Credit assets - please revise",""),"")</f>
        <v/>
      </c>
      <c r="F31" s="1500" t="str">
        <f>IF(COUNT(F28)&lt;&gt;0,IF(F28&gt;'1 macro-mapping'!$I$33,"Credit assets &gt; Total assets - please revise",""),"")</f>
        <v/>
      </c>
      <c r="G31" s="1502" t="str">
        <f>IF(COUNT(G28)&lt;&gt;0,IF(G28&gt;F28,"Loan assets &gt; Credit assets - please revise",""),"")</f>
        <v/>
      </c>
      <c r="H31" s="1503" t="str">
        <f>IF(COUNT(H28)&lt;&gt;0,IF(H28&gt;F28,"Deposits &gt; Credit assets - please revise",""),"")</f>
        <v/>
      </c>
      <c r="I31" s="1500" t="str">
        <f>IF(COUNT(I28)&lt;&gt;0,IF(I28&gt;'1 macro-mapping'!$J$33,"Credit assets &gt; Total assets - please revise",""),"")</f>
        <v/>
      </c>
      <c r="J31" s="1502" t="str">
        <f>IF(COUNT(J28)&lt;&gt;0,IF(J28&gt;I28,"Loan assets &gt; Credit assets - please revise",""),"")</f>
        <v/>
      </c>
      <c r="K31" s="1503" t="str">
        <f>IF(COUNT(K28)&lt;&gt;0,IF(K28&gt;I28,"Deposits &gt; Credit assets - please revise",""),"")</f>
        <v/>
      </c>
      <c r="L31" s="1500" t="str">
        <f>IF(COUNT(L28)&lt;&gt;0,IF(L28&gt;'1 macro-mapping'!$M$33,"Credit assets &gt; Total assets - please revise",""),"")</f>
        <v/>
      </c>
      <c r="M31" s="1502" t="str">
        <f>IF(COUNT(M28)&lt;&gt;0,IF(M28&gt;L28,"Loan assets &gt; Credit assets - please revise",""),"")</f>
        <v/>
      </c>
      <c r="N31" s="1503" t="str">
        <f>IF(COUNT(N28)&lt;&gt;0,IF(N28&gt;L28,"Deposits &gt; Credit assets - please revise",""),"")</f>
        <v/>
      </c>
      <c r="O31" s="1500" t="str">
        <f>IF(COUNT(O28)&lt;&gt;0,IF(O28&gt;'1 macro-mapping'!$N$33,"Credit assets &gt; Total assets - please revise",""),"")</f>
        <v/>
      </c>
      <c r="P31" s="1502" t="str">
        <f>IF(COUNT(P28)&lt;&gt;0,IF(P28&gt;O28,"Loan assets &gt; Credit assets - please revise",""),"")</f>
        <v/>
      </c>
      <c r="Q31" s="1503" t="str">
        <f>IF(COUNT(Q28)&lt;&gt;0,IF(Q28&gt;O28,"Deposits &gt; Credit assets - please revise",""),"")</f>
        <v/>
      </c>
      <c r="R31" s="1500" t="str">
        <f>IF(COUNT(R28)&lt;&gt;0,IF(R28&gt;'1 macro-mapping'!$Q$33,"Credit assets &gt; Total assets - please revise",""),"")</f>
        <v/>
      </c>
      <c r="S31" s="1502" t="str">
        <f>IF(COUNT(S28)&lt;&gt;0,IF(S28&gt;R28,"Loan assets &gt; Credit assets - please revise",""),"")</f>
        <v/>
      </c>
      <c r="T31" s="1503" t="str">
        <f>IF(COUNT(T28)&lt;&gt;0,IF(T28&gt;R28,"Deposits &gt; Credit assets - please revise",""),"")</f>
        <v/>
      </c>
      <c r="U31" s="1500" t="str">
        <f>IF(COUNT(U28)&lt;&gt;0,IF(U28&gt;'1 macro-mapping'!$R$33,"Credit assets &gt; Total assets - please revise",""),"")</f>
        <v/>
      </c>
      <c r="V31" s="1502" t="str">
        <f>IF(COUNT(V28)&lt;&gt;0,IF(V28&gt;U28,"Loan assets &gt; Credit assets - please revise",""),"")</f>
        <v/>
      </c>
      <c r="W31" s="1503" t="str">
        <f>IF(COUNT(W28)&lt;&gt;0,IF(W28&gt;U28,"Deposits &gt; Credit assets - please revise",""),"")</f>
        <v/>
      </c>
      <c r="X31" s="1500" t="str">
        <f>IF(COUNT(X28)&lt;&gt;0,IF(X28&gt;'1 macro-mapping'!$V$33,"Credit assets &gt; Total assets - please revise",""),"")</f>
        <v/>
      </c>
      <c r="Y31" s="1502" t="str">
        <f>IF(COUNT(Y28)&lt;&gt;0,IF(Y28&gt;X28,"Loan assets &gt; Credit assets - please revise",""),"")</f>
        <v/>
      </c>
      <c r="Z31" s="1503" t="str">
        <f>IF(COUNT(Z28)&lt;&gt;0,IF(Z28&gt;X28,"Deposits &gt; Credit assets - please revise",""),"")</f>
        <v/>
      </c>
      <c r="AA31" s="1500" t="str">
        <f>IF(COUNT(AA28)&lt;&gt;0,IF(AA28&gt;'1 macro-mapping'!$Y$33,"Credit assets &gt; Total assets - please revise",""),"")</f>
        <v/>
      </c>
      <c r="AB31" s="1502" t="str">
        <f>IF(COUNT(AB28)&lt;&gt;0,IF(AB28&gt;AA28,"Loan assets &gt; Credit assets - please revise",""),"")</f>
        <v/>
      </c>
      <c r="AC31" s="1503" t="str">
        <f>IF(COUNT(AC28)&lt;&gt;0,IF(AC28&gt;AA28,"Deposits &gt; Credit assets - please revise",""),"")</f>
        <v/>
      </c>
      <c r="AD31" s="1500" t="str">
        <f>IF(COUNT(AD28)&lt;&gt;0,IF(AD28&gt;'1 macro-mapping'!$Z$33,"Credit assets &gt; Total assets - please revise",""),"")</f>
        <v/>
      </c>
      <c r="AE31" s="1502" t="str">
        <f>IF(COUNT(AE28)&lt;&gt;0,IF(AE28&gt;AD28,"Loan assets &gt; Credit assets - please revise",""),"")</f>
        <v/>
      </c>
      <c r="AF31" s="1503" t="str">
        <f>IF(COUNT(AF28)&lt;&gt;0,IF(AF28&gt;AD28,"Deposits &gt; Credit assets - please revise",""),"")</f>
        <v/>
      </c>
      <c r="AG31" s="1500" t="str">
        <f>IF(COUNT(AG28)&lt;&gt;0,IF(AG28&gt;'1 macro-mapping'!$AA$33,"Credit assets &gt; Total assets - please revise",""),"")</f>
        <v/>
      </c>
      <c r="AH31" s="1502" t="str">
        <f>IF(COUNT(AH28)&lt;&gt;0,IF(AH28&gt;AG28,"Loan assets &gt; Credit assets - please revise",""),"")</f>
        <v/>
      </c>
      <c r="AI31" s="1503" t="str">
        <f>IF(COUNT(AI28)&lt;&gt;0,IF(AI28&gt;AG28,"Deposits &gt; Credit assets - please revise",""),"")</f>
        <v/>
      </c>
      <c r="AJ31" s="1500" t="str">
        <f>IF(COUNT(AJ28)&lt;&gt;0,IF(AJ28&gt;'1 macro-mapping'!$AB$33,"Credit assets &gt; Total assets - please revise",""),"")</f>
        <v/>
      </c>
      <c r="AK31" s="1502" t="str">
        <f>IF(COUNT(AK28)&lt;&gt;0,IF(AK28&gt;AJ28,"Loan assets &gt; Credit assets - please revise",""),"")</f>
        <v/>
      </c>
      <c r="AL31" s="1503" t="str">
        <f>IF(COUNT(AL28)&lt;&gt;0,IF(AL28&gt;AJ28,"Deposits &gt; Credit assets - please revise",""),"")</f>
        <v/>
      </c>
      <c r="AM31" s="480"/>
      <c r="AN31" s="553" t="s">
        <v>1555</v>
      </c>
      <c r="AO31" s="1500" t="str">
        <f>IF(COUNT(AO28)&lt;&gt;0,IF(AO28&gt;'1 macro-mapping'!$E$33,"Repo assets &gt; Total assets - please revise",""),"")</f>
        <v/>
      </c>
      <c r="AP31" s="1502" t="str">
        <f>IF(COUNT(AP28)&lt;&gt;0,IF(AP28&gt;CO28,"Repo liabilities &gt; Total liabilities - please revise",""),"")</f>
        <v/>
      </c>
      <c r="AQ31" s="1500" t="str">
        <f>IF(COUNT(AQ28)&lt;&gt;0,IF(AQ28&gt;'1 macro-mapping'!$I$33,"Repo assets &gt; Total assets - please revise",""),"")</f>
        <v/>
      </c>
      <c r="AR31" s="1502" t="str">
        <f>IF(COUNT(AR28)&lt;&gt;0,IF(AR28&gt;CQ28,"Repo liabilities &gt; Total liabilities - please revise",""),"")</f>
        <v/>
      </c>
      <c r="AS31" s="1500" t="str">
        <f>IF(COUNT(AS28)&lt;&gt;0,IF(AS28&gt;'1 macro-mapping'!$J$33,"Repo assets &gt; Total assets - please revise",""),"")</f>
        <v/>
      </c>
      <c r="AT31" s="1502" t="str">
        <f>IF(COUNT(AT28)&lt;&gt;0,IF(AT28&gt;CR28,"Repo liabilities &gt; Total liabilities - please revise",""),"")</f>
        <v/>
      </c>
      <c r="AU31" s="1500" t="str">
        <f>IF(COUNT(AU28)&lt;&gt;0,IF(AU28&gt;'1 macro-mapping'!$M$33,"Repo assets &gt; Total assets - please revise",""),"")</f>
        <v/>
      </c>
      <c r="AV31" s="1502" t="str">
        <f>IF(COUNT(AV28)&lt;&gt;0,IF(AV28&gt;CS28,"Repo liabilities &gt; Total liabilities - please revise",""),"")</f>
        <v/>
      </c>
      <c r="AW31" s="1500" t="str">
        <f>IF(COUNT(AW28)&lt;&gt;0,IF(AW28&gt;'1 macro-mapping'!$N$33,"Repo assets &gt; Total assets - please revise",""),"")</f>
        <v/>
      </c>
      <c r="AX31" s="1502" t="str">
        <f>IF(COUNT(AX28)&lt;&gt;0,IF(AX28&gt;CT28,"Repo liabilities &gt; Total liabilities - please revise",""),"")</f>
        <v/>
      </c>
      <c r="AY31" s="1500" t="str">
        <f>IF(COUNT(AY28)&lt;&gt;0,IF(AY28&gt;'1 macro-mapping'!$Q$33,"Repo assets &gt; Total assets - please revise",""),"")</f>
        <v/>
      </c>
      <c r="AZ31" s="1502" t="str">
        <f>IF(COUNT(AZ28)&lt;&gt;0,IF(AZ28&gt;CU28,"Repo liabilities &gt; Total liabilities - please revise",""),"")</f>
        <v/>
      </c>
      <c r="BA31" s="1500" t="str">
        <f>IF(COUNT(BA28)&lt;&gt;0,IF(BA28&gt;'1 macro-mapping'!$R$33,"Repo assets &gt; Total assets - please revise",""),"")</f>
        <v/>
      </c>
      <c r="BB31" s="1502" t="str">
        <f>IF(COUNT(BB28)&lt;&gt;0,IF(BB28&gt;CV28,"Repo liabilities &gt; Total liabilities - please revise",""),"")</f>
        <v/>
      </c>
      <c r="BC31" s="1500" t="str">
        <f>IF(COUNT(BC28)&lt;&gt;0,IF(BC28&gt;'1 macro-mapping'!$V$33,"Repo assets &gt; Total assets - please revise",""),"")</f>
        <v/>
      </c>
      <c r="BD31" s="1502" t="str">
        <f>IF(COUNT(BD28)&lt;&gt;0,IF(BD28&gt;CW28,"Repo liabilities &gt; Total liabilities - please revise",""),"")</f>
        <v/>
      </c>
      <c r="BE31" s="1500" t="str">
        <f>IF(COUNT(BE28)&lt;&gt;0,IF(BE28&gt;'1 macro-mapping'!$Y$33,"Repo assets &gt; Total assets - please revise",""),"")</f>
        <v/>
      </c>
      <c r="BF31" s="1502" t="str">
        <f>IF(COUNT(BF28)&lt;&gt;0,IF(BF28&gt;CX28,"Repo liabilities &gt; Total liabilities - please revise",""),"")</f>
        <v/>
      </c>
      <c r="BG31" s="1500" t="str">
        <f>IF(COUNT(BG28)&lt;&gt;0,IF(BG28&gt;'1 macro-mapping'!$Z$33,"Repo assets &gt; Total assets - please revise",""),"")</f>
        <v/>
      </c>
      <c r="BH31" s="1502" t="str">
        <f>IF(COUNT(BH28)&lt;&gt;0,IF(BH28&gt;CY28,"Repo liabilities &gt; Total liabilities - please revise",""),"")</f>
        <v/>
      </c>
      <c r="BI31" s="1500" t="str">
        <f>IF(COUNT(BI28)&lt;&gt;0,IF(BI28&gt;'1 macro-mapping'!$AA$33,"Repo assets &gt; Total assets - please revise",""),"")</f>
        <v/>
      </c>
      <c r="BJ31" s="1502" t="str">
        <f>IF(COUNT(BJ28)&lt;&gt;0,IF(BJ28&gt;CZ28,"Repo liabilities &gt; Total liabilities - please revise",""),"")</f>
        <v/>
      </c>
      <c r="BK31" s="1500" t="str">
        <f>IF(COUNT(BK28)&lt;&gt;0,IF(BK28&gt;'1 macro-mapping'!$AB$33,"Repo assets &gt; Total assets - please revise",""),"")</f>
        <v/>
      </c>
      <c r="BL31" s="1502" t="str">
        <f>IF(COUNT(BL28)&lt;&gt;0,IF(BL28&gt;DA28,"Repo liabilities &gt; Total liabilities - please revise",""),"")</f>
        <v/>
      </c>
      <c r="BM31" s="480"/>
      <c r="BN31" s="1504"/>
      <c r="BO31" s="874"/>
      <c r="BP31" s="875"/>
      <c r="BQ31" s="874"/>
      <c r="BR31" s="1501"/>
      <c r="BS31" s="874"/>
      <c r="BT31" s="875"/>
      <c r="BU31" s="874"/>
      <c r="BV31" s="875"/>
      <c r="BW31" s="874"/>
      <c r="BX31" s="875"/>
      <c r="BY31" s="874"/>
      <c r="BZ31" s="875"/>
      <c r="CA31" s="874"/>
      <c r="CB31" s="875"/>
      <c r="CC31" s="874"/>
      <c r="CD31" s="875"/>
      <c r="CE31" s="874"/>
      <c r="CF31" s="875"/>
      <c r="CG31" s="874"/>
      <c r="CH31" s="876"/>
      <c r="CI31" s="877"/>
      <c r="CJ31" s="875"/>
      <c r="CK31" s="874"/>
      <c r="CL31" s="875"/>
      <c r="CM31" s="1010"/>
      <c r="CN31" s="1504"/>
      <c r="CO31" s="874"/>
      <c r="CP31" s="875"/>
      <c r="CQ31" s="1731"/>
      <c r="CR31" s="1501"/>
      <c r="CS31" s="1731"/>
      <c r="CT31" s="1501"/>
      <c r="CU31" s="1731"/>
      <c r="CV31" s="1501"/>
      <c r="CW31" s="1731"/>
      <c r="CX31" s="1731"/>
      <c r="CY31" s="1731"/>
      <c r="CZ31" s="1501"/>
      <c r="DA31" s="1731"/>
      <c r="DB31" s="1501"/>
    </row>
    <row r="32" spans="1:107" s="2" customFormat="1" ht="70" customHeight="1" x14ac:dyDescent="0.3">
      <c r="B32" s="83" t="s">
        <v>88</v>
      </c>
      <c r="C32" s="119"/>
      <c r="D32" s="1070"/>
      <c r="E32" s="120"/>
      <c r="F32" s="119"/>
      <c r="G32" s="1070"/>
      <c r="H32" s="1080"/>
      <c r="I32" s="119"/>
      <c r="J32" s="1070"/>
      <c r="K32" s="1080"/>
      <c r="L32" s="119"/>
      <c r="M32" s="1070"/>
      <c r="N32" s="1080"/>
      <c r="O32" s="119"/>
      <c r="P32" s="1070"/>
      <c r="Q32" s="120"/>
      <c r="R32" s="119"/>
      <c r="S32" s="1070"/>
      <c r="T32" s="120"/>
      <c r="U32" s="119"/>
      <c r="V32" s="1070"/>
      <c r="W32" s="1080"/>
      <c r="X32" s="119"/>
      <c r="Y32" s="1070"/>
      <c r="Z32" s="1080"/>
      <c r="AA32" s="119"/>
      <c r="AB32" s="1070"/>
      <c r="AC32" s="1080"/>
      <c r="AD32" s="119"/>
      <c r="AE32" s="1070"/>
      <c r="AF32" s="120"/>
      <c r="AG32" s="119"/>
      <c r="AH32" s="1070"/>
      <c r="AI32" s="120"/>
      <c r="AJ32" s="119"/>
      <c r="AK32" s="1070"/>
      <c r="AL32" s="120"/>
      <c r="AM32" s="396"/>
      <c r="AN32" s="83" t="s">
        <v>88</v>
      </c>
      <c r="AO32" s="119"/>
      <c r="AP32" s="120"/>
      <c r="AQ32" s="119"/>
      <c r="AR32" s="120"/>
      <c r="AS32" s="119"/>
      <c r="AT32" s="120"/>
      <c r="AU32" s="119"/>
      <c r="AV32" s="120"/>
      <c r="AW32" s="119"/>
      <c r="AX32" s="120"/>
      <c r="AY32" s="119"/>
      <c r="AZ32" s="120"/>
      <c r="BA32" s="119"/>
      <c r="BB32" s="120"/>
      <c r="BC32" s="119"/>
      <c r="BD32" s="120"/>
      <c r="BE32" s="119"/>
      <c r="BF32" s="120"/>
      <c r="BG32" s="119"/>
      <c r="BH32" s="120"/>
      <c r="BI32" s="119"/>
      <c r="BJ32" s="120"/>
      <c r="BK32" s="119"/>
      <c r="BL32" s="120"/>
      <c r="BM32" s="396"/>
      <c r="BN32" s="83" t="s">
        <v>88</v>
      </c>
      <c r="BO32" s="119"/>
      <c r="BP32" s="120"/>
      <c r="BQ32" s="1002"/>
      <c r="BR32" s="1002"/>
      <c r="BS32" s="119"/>
      <c r="BT32" s="120"/>
      <c r="BU32" s="119"/>
      <c r="BV32" s="120"/>
      <c r="BW32" s="119"/>
      <c r="BX32" s="120"/>
      <c r="BY32" s="119"/>
      <c r="BZ32" s="120"/>
      <c r="CA32" s="119"/>
      <c r="CB32" s="120"/>
      <c r="CC32" s="119"/>
      <c r="CD32" s="120"/>
      <c r="CE32" s="119"/>
      <c r="CF32" s="120"/>
      <c r="CG32" s="119"/>
      <c r="CH32" s="121"/>
      <c r="CI32" s="131"/>
      <c r="CJ32" s="120"/>
      <c r="CK32" s="119"/>
      <c r="CL32" s="120"/>
      <c r="CM32" s="1008"/>
      <c r="CN32" s="83" t="s">
        <v>88</v>
      </c>
      <c r="CO32" s="119"/>
      <c r="CP32" s="120"/>
      <c r="CQ32" s="534"/>
      <c r="CR32" s="1002"/>
      <c r="CS32" s="1002"/>
      <c r="CT32" s="1002"/>
      <c r="CU32" s="1002"/>
      <c r="CV32" s="1002"/>
      <c r="CW32" s="1002"/>
      <c r="CX32" s="1002"/>
      <c r="CY32" s="1002"/>
      <c r="CZ32" s="1002"/>
      <c r="DA32" s="1002"/>
      <c r="DB32" s="1002"/>
      <c r="DC32" s="14"/>
    </row>
    <row r="33" spans="1:106" s="14" customFormat="1" ht="70" customHeight="1" thickBot="1" x14ac:dyDescent="0.35">
      <c r="A33" s="2"/>
      <c r="B33" s="84" t="s">
        <v>92</v>
      </c>
      <c r="C33" s="122"/>
      <c r="D33" s="1071"/>
      <c r="E33" s="123"/>
      <c r="F33" s="1071"/>
      <c r="G33" s="1071"/>
      <c r="H33" s="1071"/>
      <c r="I33" s="1071"/>
      <c r="J33" s="1071"/>
      <c r="K33" s="1081"/>
      <c r="L33" s="122"/>
      <c r="M33" s="1071"/>
      <c r="N33" s="1081"/>
      <c r="O33" s="122"/>
      <c r="P33" s="1071"/>
      <c r="Q33" s="123"/>
      <c r="R33" s="122"/>
      <c r="S33" s="1071"/>
      <c r="T33" s="123"/>
      <c r="U33" s="122"/>
      <c r="V33" s="1071"/>
      <c r="W33" s="1081"/>
      <c r="X33" s="122"/>
      <c r="Y33" s="1071"/>
      <c r="Z33" s="1081"/>
      <c r="AA33" s="122"/>
      <c r="AB33" s="1071"/>
      <c r="AC33" s="1081"/>
      <c r="AD33" s="122"/>
      <c r="AE33" s="1071"/>
      <c r="AF33" s="123"/>
      <c r="AG33" s="122"/>
      <c r="AH33" s="1071"/>
      <c r="AI33" s="123"/>
      <c r="AJ33" s="122"/>
      <c r="AK33" s="1071"/>
      <c r="AL33" s="123"/>
      <c r="AM33" s="396"/>
      <c r="AN33" s="84" t="s">
        <v>228</v>
      </c>
      <c r="AO33" s="122"/>
      <c r="AP33" s="123"/>
      <c r="AQ33" s="122"/>
      <c r="AR33" s="123"/>
      <c r="AS33" s="122"/>
      <c r="AT33" s="123"/>
      <c r="AU33" s="122"/>
      <c r="AV33" s="123"/>
      <c r="AW33" s="122"/>
      <c r="AX33" s="123"/>
      <c r="AY33" s="122"/>
      <c r="AZ33" s="123"/>
      <c r="BA33" s="122"/>
      <c r="BB33" s="123"/>
      <c r="BC33" s="122"/>
      <c r="BD33" s="123"/>
      <c r="BE33" s="122"/>
      <c r="BF33" s="123"/>
      <c r="BG33" s="122"/>
      <c r="BH33" s="123"/>
      <c r="BI33" s="122"/>
      <c r="BJ33" s="123"/>
      <c r="BK33" s="122"/>
      <c r="BL33" s="123"/>
      <c r="BM33" s="396"/>
      <c r="BN33" s="84" t="s">
        <v>92</v>
      </c>
      <c r="BO33" s="122"/>
      <c r="BP33" s="123"/>
      <c r="BQ33" s="122"/>
      <c r="BR33" s="123"/>
      <c r="BS33" s="122"/>
      <c r="BT33" s="123"/>
      <c r="BU33" s="122"/>
      <c r="BV33" s="123"/>
      <c r="BW33" s="122"/>
      <c r="BX33" s="123"/>
      <c r="BY33" s="122"/>
      <c r="BZ33" s="123"/>
      <c r="CA33" s="122"/>
      <c r="CB33" s="123"/>
      <c r="CC33" s="122"/>
      <c r="CD33" s="123"/>
      <c r="CE33" s="122"/>
      <c r="CF33" s="123"/>
      <c r="CG33" s="122"/>
      <c r="CH33" s="124"/>
      <c r="CI33" s="132"/>
      <c r="CJ33" s="123"/>
      <c r="CK33" s="122"/>
      <c r="CL33" s="123"/>
      <c r="CM33" s="1008"/>
      <c r="CN33" s="84" t="s">
        <v>92</v>
      </c>
      <c r="CO33" s="122"/>
      <c r="CP33" s="123"/>
      <c r="CQ33" s="545"/>
      <c r="CR33" s="1003"/>
      <c r="CS33" s="1003"/>
      <c r="CT33" s="1003"/>
      <c r="CU33" s="1003"/>
      <c r="CV33" s="1003"/>
      <c r="CW33" s="1003"/>
      <c r="CX33" s="1003"/>
      <c r="CY33" s="1003"/>
      <c r="CZ33" s="1003"/>
      <c r="DA33" s="1003"/>
      <c r="DB33" s="1003"/>
    </row>
    <row r="34" spans="1:106" x14ac:dyDescent="0.3">
      <c r="B34" s="994" t="s">
        <v>570</v>
      </c>
      <c r="C34" s="1011" t="s">
        <v>614</v>
      </c>
      <c r="D34" s="994" t="s">
        <v>615</v>
      </c>
      <c r="E34" s="1011" t="s">
        <v>616</v>
      </c>
      <c r="F34" s="994" t="s">
        <v>617</v>
      </c>
      <c r="G34" s="994" t="s">
        <v>618</v>
      </c>
      <c r="H34" s="1011" t="s">
        <v>619</v>
      </c>
      <c r="I34" s="994" t="s">
        <v>620</v>
      </c>
      <c r="J34" s="994" t="s">
        <v>621</v>
      </c>
      <c r="K34" s="1011" t="s">
        <v>622</v>
      </c>
      <c r="L34" s="994" t="s">
        <v>623</v>
      </c>
      <c r="M34" s="994" t="s">
        <v>624</v>
      </c>
      <c r="N34" s="1011" t="s">
        <v>625</v>
      </c>
      <c r="O34" s="994" t="s">
        <v>626</v>
      </c>
      <c r="P34" s="994" t="s">
        <v>627</v>
      </c>
      <c r="Q34" s="1011" t="s">
        <v>628</v>
      </c>
      <c r="R34" s="994" t="s">
        <v>629</v>
      </c>
      <c r="S34" s="994" t="s">
        <v>889</v>
      </c>
      <c r="T34" s="1011" t="s">
        <v>890</v>
      </c>
      <c r="U34" s="994" t="s">
        <v>891</v>
      </c>
      <c r="V34" s="994" t="s">
        <v>892</v>
      </c>
      <c r="W34" s="1011" t="s">
        <v>893</v>
      </c>
      <c r="X34" s="1392" t="s">
        <v>1043</v>
      </c>
      <c r="Y34" s="1392" t="s">
        <v>1044</v>
      </c>
      <c r="Z34" s="1392" t="s">
        <v>1045</v>
      </c>
      <c r="AA34" s="1392" t="s">
        <v>907</v>
      </c>
      <c r="AB34" s="1392" t="s">
        <v>908</v>
      </c>
      <c r="AC34" s="1392" t="s">
        <v>909</v>
      </c>
      <c r="AD34" s="1392" t="s">
        <v>910</v>
      </c>
      <c r="AE34" s="1392" t="s">
        <v>911</v>
      </c>
      <c r="AF34" s="1392" t="s">
        <v>912</v>
      </c>
      <c r="AG34" s="1392" t="s">
        <v>894</v>
      </c>
      <c r="AH34" s="1392" t="s">
        <v>905</v>
      </c>
      <c r="AI34" s="1392" t="s">
        <v>906</v>
      </c>
      <c r="AJ34" s="1392" t="s">
        <v>913</v>
      </c>
      <c r="AK34" s="1392" t="s">
        <v>914</v>
      </c>
      <c r="AL34" s="1392" t="s">
        <v>915</v>
      </c>
      <c r="AM34" s="984"/>
      <c r="AN34" s="1011" t="s">
        <v>570</v>
      </c>
      <c r="AO34" s="994" t="s">
        <v>630</v>
      </c>
      <c r="AP34" s="994" t="s">
        <v>631</v>
      </c>
      <c r="AQ34" s="994" t="s">
        <v>632</v>
      </c>
      <c r="AR34" s="994" t="s">
        <v>633</v>
      </c>
      <c r="AS34" s="994" t="s">
        <v>634</v>
      </c>
      <c r="AT34" s="994" t="s">
        <v>635</v>
      </c>
      <c r="AU34" s="994" t="s">
        <v>636</v>
      </c>
      <c r="AV34" s="994" t="s">
        <v>637</v>
      </c>
      <c r="AW34" s="994" t="s">
        <v>638</v>
      </c>
      <c r="AX34" s="994" t="s">
        <v>639</v>
      </c>
      <c r="AY34" s="994" t="s">
        <v>640</v>
      </c>
      <c r="AZ34" s="994" t="s">
        <v>641</v>
      </c>
      <c r="BA34" s="994" t="s">
        <v>642</v>
      </c>
      <c r="BB34" s="994" t="s">
        <v>643</v>
      </c>
      <c r="BC34" s="1392" t="s">
        <v>1047</v>
      </c>
      <c r="BD34" s="1392" t="s">
        <v>1048</v>
      </c>
      <c r="BE34" s="1392" t="s">
        <v>869</v>
      </c>
      <c r="BF34" s="1392" t="s">
        <v>870</v>
      </c>
      <c r="BG34" s="1392" t="s">
        <v>871</v>
      </c>
      <c r="BH34" s="1392" t="s">
        <v>872</v>
      </c>
      <c r="BI34" s="1392" t="s">
        <v>644</v>
      </c>
      <c r="BJ34" s="1392" t="s">
        <v>645</v>
      </c>
      <c r="BK34" s="1392" t="s">
        <v>873</v>
      </c>
      <c r="BL34" s="1392" t="s">
        <v>874</v>
      </c>
      <c r="BM34" s="984"/>
      <c r="BN34" s="983"/>
      <c r="BO34" s="993" t="s">
        <v>646</v>
      </c>
      <c r="BP34" s="993" t="s">
        <v>647</v>
      </c>
      <c r="BQ34" s="993" t="s">
        <v>648</v>
      </c>
      <c r="BR34" s="993" t="s">
        <v>649</v>
      </c>
      <c r="BS34" s="993" t="s">
        <v>650</v>
      </c>
      <c r="BT34" s="993" t="s">
        <v>651</v>
      </c>
      <c r="BU34" s="993" t="s">
        <v>652</v>
      </c>
      <c r="BV34" s="993" t="s">
        <v>653</v>
      </c>
      <c r="BW34" s="993" t="s">
        <v>654</v>
      </c>
      <c r="BX34" s="993" t="s">
        <v>655</v>
      </c>
      <c r="BY34" s="993" t="s">
        <v>656</v>
      </c>
      <c r="BZ34" s="993" t="s">
        <v>657</v>
      </c>
      <c r="CA34" s="993" t="s">
        <v>658</v>
      </c>
      <c r="CB34" s="993" t="s">
        <v>659</v>
      </c>
      <c r="CC34" s="1447" t="s">
        <v>1052</v>
      </c>
      <c r="CD34" s="1447" t="s">
        <v>1053</v>
      </c>
      <c r="CE34" s="993" t="s">
        <v>660</v>
      </c>
      <c r="CF34" s="993" t="s">
        <v>661</v>
      </c>
      <c r="CG34" s="993" t="s">
        <v>662</v>
      </c>
      <c r="CH34" s="993" t="s">
        <v>663</v>
      </c>
      <c r="CI34" s="993" t="s">
        <v>665</v>
      </c>
      <c r="CJ34" s="993" t="s">
        <v>664</v>
      </c>
      <c r="CK34" s="993" t="s">
        <v>666</v>
      </c>
      <c r="CL34" s="993" t="s">
        <v>667</v>
      </c>
      <c r="CO34" s="1011" t="s">
        <v>832</v>
      </c>
      <c r="CP34" s="1011" t="s">
        <v>833</v>
      </c>
      <c r="CQ34" s="1011" t="s">
        <v>834</v>
      </c>
      <c r="CR34" s="1011" t="s">
        <v>835</v>
      </c>
      <c r="CS34" s="1011" t="s">
        <v>836</v>
      </c>
      <c r="CT34" s="1011" t="s">
        <v>837</v>
      </c>
      <c r="CU34" s="1011" t="s">
        <v>838</v>
      </c>
      <c r="CV34" s="1011" t="s">
        <v>839</v>
      </c>
      <c r="CW34" s="1011" t="s">
        <v>1054</v>
      </c>
      <c r="CX34" s="1011" t="s">
        <v>840</v>
      </c>
      <c r="CY34" s="1011" t="s">
        <v>841</v>
      </c>
      <c r="CZ34" s="1011" t="s">
        <v>900</v>
      </c>
      <c r="DA34" s="1011" t="s">
        <v>901</v>
      </c>
      <c r="DB34" s="1011" t="s">
        <v>902</v>
      </c>
    </row>
    <row r="35" spans="1:106" x14ac:dyDescent="0.3">
      <c r="AM35" s="20"/>
      <c r="BM35" s="20"/>
    </row>
    <row r="36" spans="1:106" s="21" customFormat="1" ht="16" customHeight="1" x14ac:dyDescent="0.3">
      <c r="A36" s="19"/>
      <c r="B36" s="22" t="s">
        <v>89</v>
      </c>
      <c r="AM36" s="56"/>
      <c r="AN36" s="22" t="s">
        <v>89</v>
      </c>
      <c r="BM36" s="56"/>
      <c r="BN36" s="22" t="s">
        <v>89</v>
      </c>
      <c r="CN36" s="22" t="s">
        <v>89</v>
      </c>
    </row>
    <row r="37" spans="1:106" s="74" customFormat="1" ht="15.75" customHeight="1" x14ac:dyDescent="0.3">
      <c r="A37" s="70"/>
      <c r="B37" s="33" t="s">
        <v>97</v>
      </c>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33" t="s">
        <v>97</v>
      </c>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33" t="s">
        <v>97</v>
      </c>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N37" s="33" t="s">
        <v>97</v>
      </c>
    </row>
    <row r="38" spans="1:106" ht="14.25" customHeight="1" x14ac:dyDescent="0.3">
      <c r="B38" s="29" t="s">
        <v>540</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68" t="s">
        <v>296</v>
      </c>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t="s">
        <v>306</v>
      </c>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N38" s="29" t="s">
        <v>864</v>
      </c>
    </row>
    <row r="39" spans="1:106" x14ac:dyDescent="0.3">
      <c r="B39" s="29" t="s">
        <v>916</v>
      </c>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29" t="s">
        <v>291</v>
      </c>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68" t="s">
        <v>1765</v>
      </c>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row>
    <row r="40" spans="1:106" x14ac:dyDescent="0.3">
      <c r="B40" s="29" t="s">
        <v>917</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227" t="s">
        <v>302</v>
      </c>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68" t="s">
        <v>121</v>
      </c>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row>
    <row r="41" spans="1:106" x14ac:dyDescent="0.3">
      <c r="B41" s="68" t="s">
        <v>885</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68" t="s">
        <v>300</v>
      </c>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68"/>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row>
    <row r="42" spans="1:106" x14ac:dyDescent="0.3">
      <c r="B42" s="68" t="s">
        <v>1539</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68" t="s">
        <v>301</v>
      </c>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29"/>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row>
    <row r="43" spans="1:106" x14ac:dyDescent="0.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29" t="s">
        <v>563</v>
      </c>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29"/>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row>
    <row r="44" spans="1:106" ht="14.25" customHeight="1" x14ac:dyDescent="0.3">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row>
    <row r="45" spans="1:106" hidden="1" x14ac:dyDescent="0.3">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row>
    <row r="46" spans="1:106" hidden="1" x14ac:dyDescent="0.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row>
    <row r="47" spans="1:106" ht="14.25" hidden="1" customHeight="1" x14ac:dyDescent="0.3">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row>
    <row r="48" spans="1:106" hidden="1" x14ac:dyDescent="0.3">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row>
    <row r="49" spans="1:90" ht="14.25" hidden="1" customHeight="1" x14ac:dyDescent="0.3">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row>
    <row r="50" spans="1:90" ht="14.25" hidden="1" customHeight="1" x14ac:dyDescent="0.3">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row>
    <row r="51" spans="1:90" hidden="1" x14ac:dyDescent="0.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row>
    <row r="52" spans="1:90" hidden="1" x14ac:dyDescent="0.3">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row>
    <row r="53" spans="1:90" ht="14.25" hidden="1" customHeight="1" x14ac:dyDescent="0.3">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row>
    <row r="54" spans="1:90" s="2" customFormat="1" ht="12" hidden="1" customHeight="1" x14ac:dyDescent="0.3">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row>
    <row r="55" spans="1:90" ht="14.25" hidden="1" customHeight="1" x14ac:dyDescent="0.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row>
    <row r="56" spans="1:90" ht="14.25" hidden="1" customHeight="1" x14ac:dyDescent="0.3"/>
    <row r="57" spans="1:90" ht="14.25" hidden="1" customHeight="1" x14ac:dyDescent="0.3"/>
    <row r="58" spans="1:90" ht="14.25" hidden="1" customHeight="1" x14ac:dyDescent="0.3"/>
    <row r="59" spans="1:90" ht="14.25" hidden="1" customHeight="1" x14ac:dyDescent="0.3"/>
    <row r="60" spans="1:90" ht="14.25" hidden="1" customHeight="1" x14ac:dyDescent="0.3"/>
    <row r="61" spans="1:90" ht="14.25" hidden="1" customHeight="1" x14ac:dyDescent="0.3"/>
    <row r="62" spans="1:90" ht="14.25" hidden="1" customHeight="1" x14ac:dyDescent="0.3"/>
    <row r="63" spans="1:90" ht="14.25" hidden="1" customHeight="1" x14ac:dyDescent="0.3"/>
    <row r="64" spans="1:90" ht="14.25" hidden="1" customHeight="1" x14ac:dyDescent="0.3"/>
    <row r="65" ht="14.25" hidden="1" customHeight="1" x14ac:dyDescent="0.3"/>
    <row r="66" ht="14.25" hidden="1" customHeight="1" x14ac:dyDescent="0.3"/>
    <row r="67" ht="14.25" hidden="1" customHeight="1" x14ac:dyDescent="0.3"/>
    <row r="68" ht="14.25" hidden="1" customHeight="1" x14ac:dyDescent="0.3"/>
    <row r="69" ht="14.25" hidden="1" customHeight="1" x14ac:dyDescent="0.3"/>
    <row r="70" ht="14.25" hidden="1" customHeight="1" x14ac:dyDescent="0.3"/>
    <row r="71" ht="14.25" hidden="1" customHeight="1" x14ac:dyDescent="0.3"/>
    <row r="72" ht="14.25" hidden="1" customHeight="1" x14ac:dyDescent="0.3"/>
    <row r="73" ht="14.25" hidden="1" customHeight="1" x14ac:dyDescent="0.3"/>
    <row r="74" ht="14.25" hidden="1" customHeight="1" x14ac:dyDescent="0.3"/>
    <row r="75" ht="14.25" hidden="1" customHeight="1" x14ac:dyDescent="0.3"/>
    <row r="76" ht="14.25" hidden="1" customHeight="1" x14ac:dyDescent="0.3"/>
    <row r="77" ht="14.25" hidden="1" customHeight="1" x14ac:dyDescent="0.3"/>
    <row r="78" ht="14.25" hidden="1" customHeight="1" x14ac:dyDescent="0.3"/>
    <row r="79" ht="14.25" hidden="1" customHeight="1" x14ac:dyDescent="0.3"/>
    <row r="80" ht="14.25" hidden="1" customHeight="1" x14ac:dyDescent="0.3"/>
    <row r="81" ht="14.25" hidden="1" customHeight="1" x14ac:dyDescent="0.3"/>
    <row r="82" ht="14.25" hidden="1" customHeight="1" x14ac:dyDescent="0.3"/>
    <row r="83" ht="14.25" hidden="1" customHeight="1" x14ac:dyDescent="0.3"/>
    <row r="84" ht="14.25" hidden="1" customHeight="1" x14ac:dyDescent="0.3"/>
    <row r="85" ht="14.25" hidden="1" customHeight="1" x14ac:dyDescent="0.3"/>
    <row r="86" ht="14.25" hidden="1" customHeight="1" x14ac:dyDescent="0.3"/>
    <row r="87" ht="14.25" hidden="1" customHeight="1" x14ac:dyDescent="0.3"/>
    <row r="88" ht="14.25" hidden="1" customHeight="1" x14ac:dyDescent="0.3"/>
    <row r="89" ht="14.25" hidden="1" customHeight="1" x14ac:dyDescent="0.3"/>
    <row r="90" ht="14.25" hidden="1" customHeight="1" x14ac:dyDescent="0.3"/>
    <row r="91" ht="14.25" hidden="1" customHeight="1" x14ac:dyDescent="0.3"/>
    <row r="92" ht="14.25" hidden="1" customHeight="1" x14ac:dyDescent="0.3"/>
    <row r="93" ht="14.25" hidden="1" customHeight="1" x14ac:dyDescent="0.3"/>
    <row r="94" ht="14.25" hidden="1" customHeight="1" x14ac:dyDescent="0.3"/>
    <row r="95" ht="14.25" hidden="1" customHeight="1" x14ac:dyDescent="0.3"/>
    <row r="96" ht="14.25" hidden="1" customHeight="1" x14ac:dyDescent="0.3"/>
    <row r="97" ht="14.25" hidden="1" customHeight="1" x14ac:dyDescent="0.3"/>
    <row r="98" ht="14.25" hidden="1" customHeight="1" x14ac:dyDescent="0.3"/>
    <row r="99" ht="14.25" hidden="1" customHeight="1" x14ac:dyDescent="0.3"/>
    <row r="100" ht="14.25" hidden="1" customHeight="1" x14ac:dyDescent="0.3"/>
    <row r="101" ht="14.25" hidden="1" customHeight="1" x14ac:dyDescent="0.3"/>
    <row r="102" ht="14.25" hidden="1" customHeight="1" x14ac:dyDescent="0.3"/>
    <row r="103" ht="14.25" hidden="1" customHeight="1" x14ac:dyDescent="0.3"/>
    <row r="104" ht="14.25" hidden="1" customHeight="1" x14ac:dyDescent="0.3"/>
    <row r="105" ht="14.25" hidden="1" customHeight="1" x14ac:dyDescent="0.3"/>
    <row r="106" ht="14.25" hidden="1" customHeight="1" x14ac:dyDescent="0.3"/>
    <row r="107" ht="14.25" hidden="1" customHeight="1" x14ac:dyDescent="0.3"/>
    <row r="108" ht="14.25" hidden="1" customHeight="1" x14ac:dyDescent="0.3"/>
    <row r="109" ht="14.25" hidden="1" customHeight="1" x14ac:dyDescent="0.3"/>
    <row r="110" ht="14.25" hidden="1" customHeight="1" x14ac:dyDescent="0.3"/>
    <row r="111" ht="14.25" hidden="1" customHeight="1" x14ac:dyDescent="0.3"/>
    <row r="112" ht="14.25" hidden="1" customHeight="1" x14ac:dyDescent="0.3"/>
    <row r="113" ht="14.25" hidden="1" customHeight="1" x14ac:dyDescent="0.3"/>
    <row r="114" ht="14.25" hidden="1" customHeight="1" x14ac:dyDescent="0.3"/>
    <row r="115" ht="14.25" hidden="1" customHeight="1" x14ac:dyDescent="0.3"/>
    <row r="116" ht="14.25" hidden="1" customHeight="1" x14ac:dyDescent="0.3"/>
    <row r="117" ht="14.25" hidden="1" customHeight="1" x14ac:dyDescent="0.3"/>
    <row r="118" ht="14.25" hidden="1" customHeight="1" x14ac:dyDescent="0.3"/>
    <row r="119" ht="14.25" hidden="1" customHeight="1" x14ac:dyDescent="0.3"/>
    <row r="120" ht="14.25" hidden="1" customHeight="1" x14ac:dyDescent="0.3"/>
    <row r="121" ht="14.25" hidden="1" customHeight="1" x14ac:dyDescent="0.3"/>
    <row r="122" ht="14.25" hidden="1" customHeight="1" x14ac:dyDescent="0.3"/>
    <row r="123" ht="14.25" hidden="1" customHeight="1" x14ac:dyDescent="0.3"/>
    <row r="124" ht="14.25" hidden="1" customHeight="1" x14ac:dyDescent="0.3"/>
    <row r="125" ht="14.25" hidden="1" customHeight="1" x14ac:dyDescent="0.3"/>
    <row r="126" ht="14.25" hidden="1" customHeight="1" x14ac:dyDescent="0.3"/>
    <row r="127" ht="14.25" hidden="1" customHeight="1" x14ac:dyDescent="0.3"/>
    <row r="128" ht="14.25" hidden="1" customHeight="1" x14ac:dyDescent="0.3"/>
    <row r="129" ht="14.25" hidden="1" customHeight="1" x14ac:dyDescent="0.3"/>
    <row r="130" ht="14.25" hidden="1" customHeight="1" x14ac:dyDescent="0.3"/>
    <row r="131" ht="14.25" hidden="1" customHeight="1" x14ac:dyDescent="0.3"/>
    <row r="132" ht="14.25" hidden="1" customHeight="1" x14ac:dyDescent="0.3"/>
    <row r="133" ht="14.25" hidden="1" customHeight="1" x14ac:dyDescent="0.3"/>
    <row r="134" ht="14.25" hidden="1" customHeight="1" x14ac:dyDescent="0.3"/>
    <row r="135" ht="14.25" hidden="1" customHeight="1" x14ac:dyDescent="0.3"/>
    <row r="136" ht="14.25" hidden="1" customHeight="1" x14ac:dyDescent="0.3"/>
    <row r="137" ht="14.25" hidden="1" customHeight="1" x14ac:dyDescent="0.3"/>
    <row r="138" ht="14.25" hidden="1" customHeight="1" x14ac:dyDescent="0.3"/>
    <row r="139" ht="14.25" hidden="1" customHeight="1" x14ac:dyDescent="0.3"/>
    <row r="140" ht="14.25" hidden="1" customHeight="1" x14ac:dyDescent="0.3"/>
    <row r="141" ht="14.25" hidden="1" customHeight="1" x14ac:dyDescent="0.3"/>
    <row r="142" ht="14.25" hidden="1" customHeight="1" x14ac:dyDescent="0.3"/>
    <row r="143" ht="14.25" hidden="1" customHeight="1" x14ac:dyDescent="0.3"/>
    <row r="144" ht="14.25" hidden="1" customHeight="1" x14ac:dyDescent="0.3"/>
    <row r="145" ht="14.25" hidden="1" customHeight="1" x14ac:dyDescent="0.3"/>
    <row r="146" ht="14.25" hidden="1" customHeight="1" x14ac:dyDescent="0.3"/>
    <row r="147" ht="14.25" hidden="1" customHeight="1" x14ac:dyDescent="0.3"/>
    <row r="148" ht="14.25" hidden="1" customHeight="1" x14ac:dyDescent="0.3"/>
    <row r="149" ht="14.25" hidden="1" customHeight="1" x14ac:dyDescent="0.3"/>
    <row r="150" ht="14.25" hidden="1" customHeight="1" x14ac:dyDescent="0.3"/>
    <row r="151" ht="14.25" hidden="1" customHeight="1" x14ac:dyDescent="0.3"/>
    <row r="152" ht="14.25" hidden="1" customHeight="1" x14ac:dyDescent="0.3"/>
    <row r="153" ht="14.25" hidden="1" customHeight="1" x14ac:dyDescent="0.3"/>
    <row r="154" ht="14.25" hidden="1" customHeight="1" x14ac:dyDescent="0.3"/>
    <row r="155" ht="14.25" hidden="1" customHeight="1" x14ac:dyDescent="0.3"/>
    <row r="156" ht="14.25" hidden="1" customHeight="1" x14ac:dyDescent="0.3"/>
    <row r="157" ht="14.25" hidden="1" customHeight="1" x14ac:dyDescent="0.3"/>
    <row r="158" ht="14.25" hidden="1" customHeight="1" x14ac:dyDescent="0.3"/>
    <row r="159" ht="14.25" hidden="1" customHeight="1" x14ac:dyDescent="0.3"/>
    <row r="160" ht="14.25" hidden="1" customHeight="1" x14ac:dyDescent="0.3"/>
    <row r="161" ht="14.25" hidden="1" customHeight="1" x14ac:dyDescent="0.3"/>
    <row r="162" ht="14.25" hidden="1" customHeight="1" x14ac:dyDescent="0.3"/>
    <row r="163" ht="14.25" hidden="1" customHeight="1" x14ac:dyDescent="0.3"/>
    <row r="164" ht="14.25" hidden="1" customHeight="1" x14ac:dyDescent="0.3"/>
    <row r="165" ht="14.25" hidden="1" customHeight="1" x14ac:dyDescent="0.3"/>
    <row r="166" ht="14.25" hidden="1" customHeight="1" x14ac:dyDescent="0.3"/>
    <row r="167" ht="14.25" hidden="1" customHeight="1" x14ac:dyDescent="0.3"/>
    <row r="168" ht="14.25" hidden="1" customHeight="1" x14ac:dyDescent="0.3"/>
    <row r="169" ht="14.25" hidden="1" customHeight="1" x14ac:dyDescent="0.3"/>
    <row r="170" ht="14.25" hidden="1" customHeight="1" x14ac:dyDescent="0.3"/>
    <row r="171" ht="14.25" hidden="1" customHeight="1" x14ac:dyDescent="0.3"/>
    <row r="172" ht="14.25" hidden="1" customHeight="1" x14ac:dyDescent="0.3"/>
    <row r="173" ht="14.25" hidden="1" customHeight="1" x14ac:dyDescent="0.3"/>
    <row r="174" ht="14.25" hidden="1" customHeight="1" x14ac:dyDescent="0.3"/>
    <row r="175" ht="14.25" hidden="1" customHeight="1" x14ac:dyDescent="0.3"/>
    <row r="176" ht="14.25" hidden="1" customHeight="1" x14ac:dyDescent="0.3"/>
    <row r="177" ht="14.25" hidden="1" customHeight="1" x14ac:dyDescent="0.3"/>
    <row r="178" ht="14.25" hidden="1" customHeight="1" x14ac:dyDescent="0.3"/>
    <row r="179" ht="14.25" hidden="1" customHeight="1" x14ac:dyDescent="0.3"/>
    <row r="180" ht="14.25" hidden="1" customHeight="1" x14ac:dyDescent="0.3"/>
    <row r="181" ht="14.25" hidden="1" customHeight="1" x14ac:dyDescent="0.3"/>
    <row r="182" ht="14.25" hidden="1" customHeight="1" x14ac:dyDescent="0.3"/>
    <row r="183" ht="14.25" hidden="1" customHeight="1" x14ac:dyDescent="0.3"/>
    <row r="184" ht="14.25" hidden="1" customHeight="1" x14ac:dyDescent="0.3"/>
    <row r="185" ht="14.25" hidden="1" customHeight="1" x14ac:dyDescent="0.3"/>
    <row r="186" ht="14.25" hidden="1" customHeight="1" x14ac:dyDescent="0.3"/>
    <row r="187" ht="14.25" hidden="1" customHeight="1" x14ac:dyDescent="0.3"/>
    <row r="188" ht="14.25" hidden="1" customHeight="1" x14ac:dyDescent="0.3"/>
    <row r="189" ht="14.25" hidden="1" customHeight="1" x14ac:dyDescent="0.3"/>
    <row r="190" ht="14.25" hidden="1" customHeight="1" x14ac:dyDescent="0.3"/>
    <row r="191" ht="14.25" hidden="1" customHeight="1" x14ac:dyDescent="0.3"/>
    <row r="192" ht="14.25" hidden="1" customHeight="1" x14ac:dyDescent="0.3"/>
    <row r="193" ht="14.25" hidden="1" customHeight="1" x14ac:dyDescent="0.3"/>
    <row r="194" ht="14.25" hidden="1" customHeight="1" x14ac:dyDescent="0.3"/>
    <row r="195" ht="14.25" hidden="1" customHeight="1" x14ac:dyDescent="0.3"/>
    <row r="196" ht="14.25" hidden="1" customHeight="1" x14ac:dyDescent="0.3"/>
    <row r="197" ht="14.25" hidden="1" customHeight="1" x14ac:dyDescent="0.3"/>
    <row r="198" ht="14.25" hidden="1" customHeight="1" x14ac:dyDescent="0.3"/>
    <row r="199" ht="14.25" hidden="1" customHeight="1" x14ac:dyDescent="0.3"/>
    <row r="200" ht="14.25" hidden="1" customHeight="1" x14ac:dyDescent="0.3"/>
    <row r="201" ht="14.25" hidden="1" customHeight="1" x14ac:dyDescent="0.3"/>
    <row r="202" ht="14.25" hidden="1" customHeight="1" x14ac:dyDescent="0.3"/>
    <row r="203" ht="14.25" hidden="1" customHeight="1" x14ac:dyDescent="0.3"/>
    <row r="204" ht="14.25" hidden="1" customHeight="1" x14ac:dyDescent="0.3"/>
    <row r="205" ht="14.25" hidden="1" customHeight="1" x14ac:dyDescent="0.3"/>
    <row r="206" ht="14.25" hidden="1" customHeight="1" x14ac:dyDescent="0.3"/>
    <row r="207" ht="14.25" hidden="1" customHeight="1" x14ac:dyDescent="0.3"/>
    <row r="208" ht="14.25" hidden="1" customHeight="1" x14ac:dyDescent="0.3"/>
    <row r="209" ht="14.25" hidden="1" customHeight="1" x14ac:dyDescent="0.3"/>
    <row r="210" ht="14.25" hidden="1" customHeight="1" x14ac:dyDescent="0.3"/>
    <row r="211" ht="14.25" hidden="1" customHeight="1" x14ac:dyDescent="0.3"/>
    <row r="212" ht="14.25" hidden="1" customHeight="1" x14ac:dyDescent="0.3"/>
    <row r="213" ht="14.25" hidden="1" customHeight="1" x14ac:dyDescent="0.3"/>
    <row r="214" ht="14.25" hidden="1" customHeight="1" x14ac:dyDescent="0.3"/>
    <row r="215" ht="14.25" hidden="1" customHeight="1" x14ac:dyDescent="0.3"/>
    <row r="216" ht="14.25" hidden="1" customHeight="1" x14ac:dyDescent="0.3"/>
    <row r="217" ht="14.25" hidden="1" customHeight="1" x14ac:dyDescent="0.3"/>
    <row r="218" ht="14.25" hidden="1" customHeight="1" x14ac:dyDescent="0.3"/>
    <row r="219" ht="14.25" hidden="1" customHeight="1" x14ac:dyDescent="0.3"/>
    <row r="220" ht="14.25" hidden="1" customHeight="1" x14ac:dyDescent="0.3"/>
    <row r="221" ht="14.25" hidden="1" customHeight="1" x14ac:dyDescent="0.3"/>
    <row r="222" ht="14.25" hidden="1" customHeight="1" x14ac:dyDescent="0.3"/>
    <row r="223" ht="14.25" hidden="1" customHeight="1" x14ac:dyDescent="0.3"/>
    <row r="224" ht="14.25" hidden="1" customHeight="1" x14ac:dyDescent="0.3"/>
    <row r="225" ht="14.25" hidden="1" customHeight="1" x14ac:dyDescent="0.3"/>
    <row r="226" ht="14.25" hidden="1" customHeight="1" x14ac:dyDescent="0.3"/>
    <row r="227" ht="14.25" hidden="1" customHeight="1" x14ac:dyDescent="0.3"/>
    <row r="228" ht="14.25" hidden="1" customHeight="1" x14ac:dyDescent="0.3"/>
    <row r="229" ht="14.25" hidden="1" customHeight="1" x14ac:dyDescent="0.3"/>
    <row r="230" ht="14.25" hidden="1" customHeight="1" x14ac:dyDescent="0.3"/>
    <row r="231" ht="14.25" hidden="1" customHeight="1" x14ac:dyDescent="0.3"/>
    <row r="232" ht="14.25" hidden="1" customHeight="1" x14ac:dyDescent="0.3"/>
    <row r="233" ht="14.25" hidden="1" customHeight="1" x14ac:dyDescent="0.3"/>
    <row r="234" ht="14.25" hidden="1" customHeight="1" x14ac:dyDescent="0.3"/>
    <row r="235" ht="14.25" hidden="1" customHeight="1" x14ac:dyDescent="0.3"/>
    <row r="236" ht="14.25" hidden="1" customHeight="1" x14ac:dyDescent="0.3"/>
    <row r="237" ht="14.25" hidden="1" customHeight="1" x14ac:dyDescent="0.3"/>
    <row r="238" ht="14.25" hidden="1" customHeight="1" x14ac:dyDescent="0.3"/>
    <row r="239" ht="14.25" hidden="1" customHeight="1" x14ac:dyDescent="0.3"/>
    <row r="240" ht="14.25" hidden="1" customHeight="1" x14ac:dyDescent="0.3"/>
    <row r="241" ht="14.25" hidden="1" customHeight="1" x14ac:dyDescent="0.3"/>
    <row r="242" ht="14.25" hidden="1" customHeight="1" x14ac:dyDescent="0.3"/>
    <row r="243" ht="14.25" hidden="1" customHeight="1" x14ac:dyDescent="0.3"/>
    <row r="244" ht="14.25" hidden="1" customHeight="1" x14ac:dyDescent="0.3"/>
    <row r="245" ht="14.25" hidden="1" customHeight="1" x14ac:dyDescent="0.3"/>
    <row r="246" ht="14.25" hidden="1" customHeight="1" x14ac:dyDescent="0.3"/>
    <row r="247" ht="14.25" hidden="1" customHeight="1" x14ac:dyDescent="0.3"/>
    <row r="248" ht="14.25" hidden="1" customHeight="1" x14ac:dyDescent="0.3"/>
    <row r="249" ht="14.25" hidden="1" customHeight="1" x14ac:dyDescent="0.3"/>
    <row r="250" ht="14.25" hidden="1" customHeight="1" x14ac:dyDescent="0.3"/>
    <row r="251" ht="14.25" hidden="1" customHeight="1" x14ac:dyDescent="0.3"/>
    <row r="252" ht="14.25" hidden="1" customHeight="1" x14ac:dyDescent="0.3"/>
    <row r="253" ht="14.25" hidden="1" customHeight="1" x14ac:dyDescent="0.3"/>
    <row r="254" ht="14.25" hidden="1" customHeight="1" x14ac:dyDescent="0.3"/>
    <row r="255" ht="14.25" hidden="1" customHeight="1" x14ac:dyDescent="0.3"/>
    <row r="256" ht="14.25" hidden="1" customHeight="1" x14ac:dyDescent="0.3"/>
    <row r="257" ht="14.25" hidden="1" customHeight="1" x14ac:dyDescent="0.3"/>
    <row r="258" ht="14.25" hidden="1" customHeight="1" x14ac:dyDescent="0.3"/>
    <row r="259" ht="14.25" hidden="1" customHeight="1" x14ac:dyDescent="0.3"/>
    <row r="260" ht="14.25" hidden="1" customHeight="1" x14ac:dyDescent="0.3"/>
    <row r="261" ht="14.25" hidden="1" customHeight="1" x14ac:dyDescent="0.3"/>
    <row r="262" ht="14.25" hidden="1" customHeight="1" x14ac:dyDescent="0.3"/>
    <row r="263" ht="14.25" hidden="1" customHeight="1" x14ac:dyDescent="0.3"/>
    <row r="264" ht="14.25" hidden="1" customHeight="1" x14ac:dyDescent="0.3"/>
    <row r="265" ht="14.25" hidden="1" customHeight="1" x14ac:dyDescent="0.3"/>
    <row r="266" ht="14.25" hidden="1" customHeight="1" x14ac:dyDescent="0.3"/>
    <row r="267" ht="14.25" hidden="1" customHeight="1" x14ac:dyDescent="0.3"/>
    <row r="268" ht="14.25" hidden="1" customHeight="1" x14ac:dyDescent="0.3"/>
    <row r="269" ht="14.25" hidden="1" customHeight="1" x14ac:dyDescent="0.3"/>
    <row r="270" ht="14.25" hidden="1" customHeight="1" x14ac:dyDescent="0.3"/>
    <row r="271" ht="14.25" hidden="1" customHeight="1" x14ac:dyDescent="0.3"/>
    <row r="272" ht="14.25" hidden="1" customHeight="1" x14ac:dyDescent="0.3"/>
    <row r="273" ht="14.25" hidden="1" customHeight="1" x14ac:dyDescent="0.3"/>
    <row r="274" ht="14.25" hidden="1" customHeight="1" x14ac:dyDescent="0.3"/>
    <row r="275" ht="14.25" hidden="1" customHeight="1" x14ac:dyDescent="0.3"/>
    <row r="276" ht="14.25" hidden="1" customHeight="1" x14ac:dyDescent="0.3"/>
    <row r="277" ht="14.25" hidden="1" customHeight="1" x14ac:dyDescent="0.3"/>
    <row r="278" ht="14.25" hidden="1" customHeight="1" x14ac:dyDescent="0.3"/>
    <row r="279" ht="14.25" hidden="1" customHeight="1" x14ac:dyDescent="0.3"/>
    <row r="280" ht="14.25" hidden="1" customHeight="1" x14ac:dyDescent="0.3"/>
    <row r="281" ht="14.25" hidden="1" customHeight="1" x14ac:dyDescent="0.3"/>
    <row r="282" ht="14.25" hidden="1" customHeight="1" x14ac:dyDescent="0.3"/>
    <row r="283" ht="14.25" hidden="1" customHeight="1" x14ac:dyDescent="0.3"/>
    <row r="284" ht="14.25" hidden="1" customHeight="1" x14ac:dyDescent="0.3"/>
    <row r="285" ht="14.25" hidden="1" customHeight="1" x14ac:dyDescent="0.3"/>
    <row r="286" ht="14.25" hidden="1" customHeight="1" x14ac:dyDescent="0.3"/>
    <row r="287" ht="14.25" hidden="1" customHeight="1" x14ac:dyDescent="0.3"/>
    <row r="288" ht="14.25" hidden="1" customHeight="1" x14ac:dyDescent="0.3"/>
    <row r="289" ht="14.25" hidden="1" customHeight="1" x14ac:dyDescent="0.3"/>
    <row r="290" ht="14.25" hidden="1" customHeight="1" x14ac:dyDescent="0.3"/>
    <row r="291" ht="14.25" hidden="1" customHeight="1" x14ac:dyDescent="0.3"/>
    <row r="292" ht="14.25" hidden="1" customHeight="1" x14ac:dyDescent="0.3"/>
    <row r="293" ht="14.25" hidden="1" customHeight="1" x14ac:dyDescent="0.3"/>
    <row r="294" ht="14.25" hidden="1" customHeight="1" x14ac:dyDescent="0.3"/>
    <row r="295" ht="14.25" hidden="1" customHeight="1" x14ac:dyDescent="0.3"/>
    <row r="296" ht="14.25" hidden="1" customHeight="1" x14ac:dyDescent="0.3"/>
    <row r="297" ht="14.25" hidden="1" customHeight="1" x14ac:dyDescent="0.3"/>
    <row r="298" ht="14.25" hidden="1" customHeight="1" x14ac:dyDescent="0.3"/>
    <row r="299" ht="14.25" hidden="1" customHeight="1" x14ac:dyDescent="0.3"/>
    <row r="300" ht="14.25" hidden="1" customHeight="1" x14ac:dyDescent="0.3"/>
    <row r="301" ht="14.25" hidden="1" customHeight="1" x14ac:dyDescent="0.3"/>
    <row r="302" ht="14.25" hidden="1" customHeight="1" x14ac:dyDescent="0.3"/>
    <row r="303" ht="14.25" hidden="1" customHeight="1" x14ac:dyDescent="0.3"/>
    <row r="304" ht="14.25" hidden="1" customHeight="1" x14ac:dyDescent="0.3"/>
    <row r="305" ht="14.25" hidden="1" customHeight="1" x14ac:dyDescent="0.3"/>
    <row r="306" ht="14.25" hidden="1" customHeight="1" x14ac:dyDescent="0.3"/>
    <row r="307" ht="14.25" hidden="1" customHeight="1" x14ac:dyDescent="0.3"/>
    <row r="308" ht="14.25" hidden="1" customHeight="1" x14ac:dyDescent="0.3"/>
    <row r="309" ht="14.25" hidden="1" customHeight="1" x14ac:dyDescent="0.3"/>
    <row r="310" ht="14.25" hidden="1" customHeight="1" x14ac:dyDescent="0.3"/>
    <row r="311" ht="14.25" hidden="1" customHeight="1" x14ac:dyDescent="0.3"/>
    <row r="312" ht="14.25" hidden="1" customHeight="1" x14ac:dyDescent="0.3"/>
    <row r="313" ht="14.25" hidden="1" customHeight="1" x14ac:dyDescent="0.3"/>
    <row r="314" ht="14.25" hidden="1" customHeight="1" x14ac:dyDescent="0.3"/>
    <row r="315" ht="14.25" hidden="1" customHeight="1" x14ac:dyDescent="0.3"/>
    <row r="316" ht="14.25" hidden="1" customHeight="1" x14ac:dyDescent="0.3"/>
    <row r="317" ht="14.25" hidden="1" customHeight="1" x14ac:dyDescent="0.3"/>
    <row r="318" ht="14.25" hidden="1" customHeight="1" x14ac:dyDescent="0.3"/>
    <row r="319" ht="14.25" hidden="1" customHeight="1" x14ac:dyDescent="0.3"/>
    <row r="320" ht="14.25" hidden="1" customHeight="1" x14ac:dyDescent="0.3"/>
    <row r="321" ht="14.25" hidden="1" customHeight="1" x14ac:dyDescent="0.3"/>
    <row r="322" ht="14.25" hidden="1" customHeight="1" x14ac:dyDescent="0.3"/>
    <row r="323" ht="14.25" hidden="1" customHeight="1" x14ac:dyDescent="0.3"/>
    <row r="324" ht="14.25" hidden="1" customHeight="1" x14ac:dyDescent="0.3"/>
    <row r="325" ht="14.25" hidden="1" customHeight="1" x14ac:dyDescent="0.3"/>
    <row r="326" ht="14.25" hidden="1" customHeight="1" x14ac:dyDescent="0.3"/>
    <row r="327" ht="14.25" hidden="1" customHeight="1" x14ac:dyDescent="0.3"/>
    <row r="328" ht="14.25" hidden="1" customHeight="1" x14ac:dyDescent="0.3"/>
    <row r="329" ht="14.25" hidden="1" customHeight="1" x14ac:dyDescent="0.3"/>
    <row r="330" ht="14.25" hidden="1" customHeight="1" x14ac:dyDescent="0.3"/>
    <row r="331" ht="14.25" hidden="1" customHeight="1" x14ac:dyDescent="0.3"/>
    <row r="332" ht="14.25" hidden="1" customHeight="1" x14ac:dyDescent="0.3"/>
    <row r="333" ht="14.25" hidden="1" customHeight="1" x14ac:dyDescent="0.3"/>
    <row r="334" ht="14.25" hidden="1" customHeight="1" x14ac:dyDescent="0.3"/>
    <row r="335" ht="14.25" hidden="1" customHeight="1" x14ac:dyDescent="0.3"/>
    <row r="336" ht="14.25" hidden="1" customHeight="1" x14ac:dyDescent="0.3"/>
    <row r="337" ht="14.25" hidden="1" customHeight="1" x14ac:dyDescent="0.3"/>
    <row r="338" ht="14.25" hidden="1" customHeight="1" x14ac:dyDescent="0.3"/>
    <row r="339" ht="14.25" hidden="1" customHeight="1" x14ac:dyDescent="0.3"/>
    <row r="340" ht="14.25" hidden="1" customHeight="1" x14ac:dyDescent="0.3"/>
    <row r="341" ht="14.25" hidden="1" customHeight="1" x14ac:dyDescent="0.3"/>
    <row r="342" ht="14.25" hidden="1" customHeight="1" x14ac:dyDescent="0.3"/>
    <row r="343" ht="14.25" hidden="1" customHeight="1" x14ac:dyDescent="0.3"/>
    <row r="344" ht="14.25" hidden="1" customHeight="1" x14ac:dyDescent="0.3"/>
    <row r="345" ht="14.25" hidden="1" customHeight="1" x14ac:dyDescent="0.3"/>
    <row r="346" ht="14.25" hidden="1" customHeight="1" x14ac:dyDescent="0.3"/>
    <row r="347" ht="14.25" hidden="1" customHeight="1" x14ac:dyDescent="0.3"/>
    <row r="348" ht="14.25" hidden="1" customHeight="1" x14ac:dyDescent="0.3"/>
    <row r="349" ht="14.25" hidden="1" customHeight="1" x14ac:dyDescent="0.3"/>
    <row r="350" ht="14.25" hidden="1" customHeight="1" x14ac:dyDescent="0.3"/>
    <row r="351" ht="14.25" hidden="1" customHeight="1" x14ac:dyDescent="0.3"/>
    <row r="352" ht="14.25" hidden="1" customHeight="1" x14ac:dyDescent="0.3"/>
    <row r="353" ht="14.25" hidden="1" customHeight="1" x14ac:dyDescent="0.3"/>
    <row r="354" ht="14.25" hidden="1" customHeight="1" x14ac:dyDescent="0.3"/>
    <row r="355" ht="14.25" hidden="1" customHeight="1" x14ac:dyDescent="0.3"/>
    <row r="356" ht="14.25" hidden="1" customHeight="1" x14ac:dyDescent="0.3"/>
    <row r="357" ht="14.25" hidden="1" customHeight="1" x14ac:dyDescent="0.3"/>
    <row r="358" ht="14.25" hidden="1" customHeight="1" x14ac:dyDescent="0.3"/>
    <row r="359" ht="14.25" hidden="1" customHeight="1" x14ac:dyDescent="0.3"/>
    <row r="360" ht="14.25" hidden="1" customHeight="1" x14ac:dyDescent="0.3"/>
    <row r="361" ht="14.25" hidden="1" customHeight="1" x14ac:dyDescent="0.3"/>
    <row r="362" ht="14.25" hidden="1" customHeight="1" x14ac:dyDescent="0.3"/>
    <row r="363" ht="14.25" hidden="1" customHeight="1" x14ac:dyDescent="0.3"/>
    <row r="364" ht="14.25" hidden="1" customHeight="1" x14ac:dyDescent="0.3"/>
    <row r="365" ht="14.25" hidden="1" customHeight="1" x14ac:dyDescent="0.3"/>
    <row r="366" ht="14.25" hidden="1" customHeight="1" x14ac:dyDescent="0.3"/>
    <row r="367" ht="14.25" hidden="1" customHeight="1" x14ac:dyDescent="0.3"/>
    <row r="368" ht="14.25" hidden="1" customHeight="1" x14ac:dyDescent="0.3"/>
    <row r="369" ht="14.25" hidden="1" customHeight="1" x14ac:dyDescent="0.3"/>
    <row r="370" ht="14.25" hidden="1" customHeight="1" x14ac:dyDescent="0.3"/>
    <row r="371" ht="14.25" hidden="1" customHeight="1" x14ac:dyDescent="0.3"/>
    <row r="372" ht="14.25" hidden="1" customHeight="1" x14ac:dyDescent="0.3"/>
    <row r="373" ht="14.25" hidden="1" customHeight="1" x14ac:dyDescent="0.3"/>
    <row r="374" ht="14.25" hidden="1" customHeight="1" x14ac:dyDescent="0.3"/>
    <row r="375" ht="14.25" hidden="1" customHeight="1" x14ac:dyDescent="0.3"/>
    <row r="376" ht="14.25" hidden="1" customHeight="1" x14ac:dyDescent="0.3"/>
    <row r="377" ht="14.25" hidden="1" customHeight="1" x14ac:dyDescent="0.3"/>
    <row r="378" ht="14.25" hidden="1" customHeight="1" x14ac:dyDescent="0.3"/>
    <row r="379" ht="14.25" hidden="1" customHeight="1" x14ac:dyDescent="0.3"/>
    <row r="380" ht="14.25" hidden="1" customHeight="1" x14ac:dyDescent="0.3"/>
    <row r="381" ht="14.25" hidden="1" customHeight="1" x14ac:dyDescent="0.3"/>
    <row r="382" ht="14.25" hidden="1" customHeight="1" x14ac:dyDescent="0.3"/>
    <row r="383" ht="14.25" hidden="1" customHeight="1" x14ac:dyDescent="0.3"/>
    <row r="384" ht="14.25" hidden="1" customHeight="1" x14ac:dyDescent="0.3"/>
    <row r="385" ht="14.25" hidden="1" customHeight="1" x14ac:dyDescent="0.3"/>
    <row r="386" ht="14.25" hidden="1" customHeight="1" x14ac:dyDescent="0.3"/>
    <row r="387" ht="14.25" hidden="1" customHeight="1" x14ac:dyDescent="0.3"/>
    <row r="388" ht="14.25" hidden="1" customHeight="1" x14ac:dyDescent="0.3"/>
    <row r="389" ht="14.25" hidden="1" customHeight="1" x14ac:dyDescent="0.3"/>
    <row r="390" ht="14.25" hidden="1" customHeight="1" x14ac:dyDescent="0.3"/>
    <row r="391" ht="14.25" hidden="1" customHeight="1" x14ac:dyDescent="0.3"/>
    <row r="392" ht="14.25" hidden="1" customHeight="1" x14ac:dyDescent="0.3"/>
    <row r="393" ht="14.25" hidden="1" customHeight="1" x14ac:dyDescent="0.3"/>
    <row r="394" ht="14.25" hidden="1" customHeight="1" x14ac:dyDescent="0.3"/>
    <row r="395" ht="14.25" hidden="1" customHeight="1" x14ac:dyDescent="0.3"/>
    <row r="396" ht="14.25" hidden="1" customHeight="1" x14ac:dyDescent="0.3"/>
    <row r="397" ht="14.25" hidden="1" customHeight="1" x14ac:dyDescent="0.3"/>
    <row r="398" ht="14.25" hidden="1" customHeight="1" x14ac:dyDescent="0.3"/>
    <row r="399" ht="14.25" hidden="1" customHeight="1" x14ac:dyDescent="0.3"/>
    <row r="400" ht="14.25" hidden="1" customHeight="1" x14ac:dyDescent="0.3"/>
    <row r="401" ht="14.25" hidden="1" customHeight="1" x14ac:dyDescent="0.3"/>
    <row r="402" ht="14.25" hidden="1" customHeight="1" x14ac:dyDescent="0.3"/>
    <row r="403" ht="14.25" hidden="1" customHeight="1" x14ac:dyDescent="0.3"/>
    <row r="404" ht="14.25" hidden="1" customHeight="1" x14ac:dyDescent="0.3"/>
    <row r="405" ht="14.25" hidden="1" customHeight="1" x14ac:dyDescent="0.3"/>
    <row r="406" ht="14.25" hidden="1" customHeight="1" x14ac:dyDescent="0.3"/>
    <row r="407" ht="14.25" hidden="1" customHeight="1" x14ac:dyDescent="0.3"/>
    <row r="408" ht="14.25" hidden="1" customHeight="1" x14ac:dyDescent="0.3"/>
    <row r="409" ht="14.25" hidden="1" customHeight="1" x14ac:dyDescent="0.3"/>
    <row r="410" ht="14.25" hidden="1" customHeight="1" x14ac:dyDescent="0.3"/>
    <row r="411" ht="14.25" hidden="1" customHeight="1" x14ac:dyDescent="0.3"/>
    <row r="412" ht="14.25" hidden="1" customHeight="1" x14ac:dyDescent="0.3"/>
    <row r="413" ht="14.25" hidden="1" customHeight="1" x14ac:dyDescent="0.3"/>
    <row r="414" ht="14.25" hidden="1" customHeight="1" x14ac:dyDescent="0.3"/>
    <row r="415" ht="14.25" hidden="1" customHeight="1" x14ac:dyDescent="0.3"/>
    <row r="416" ht="14.25" hidden="1" customHeight="1" x14ac:dyDescent="0.3"/>
    <row r="417" ht="14.25" hidden="1" customHeight="1" x14ac:dyDescent="0.3"/>
    <row r="418" ht="14.25" hidden="1" customHeight="1" x14ac:dyDescent="0.3"/>
    <row r="419" ht="14.25" hidden="1" customHeight="1" x14ac:dyDescent="0.3"/>
    <row r="420" ht="14.25" hidden="1" customHeight="1" x14ac:dyDescent="0.3"/>
    <row r="421" ht="14.25" hidden="1" customHeight="1" x14ac:dyDescent="0.3"/>
    <row r="422" ht="14.25" hidden="1" customHeight="1" x14ac:dyDescent="0.3"/>
    <row r="423" ht="14.25" hidden="1" customHeight="1" x14ac:dyDescent="0.3"/>
    <row r="424" ht="14.25" hidden="1" customHeight="1" x14ac:dyDescent="0.3"/>
    <row r="425" ht="14.25" hidden="1" customHeight="1" x14ac:dyDescent="0.3"/>
    <row r="426" ht="14.25" hidden="1" customHeight="1" x14ac:dyDescent="0.3"/>
    <row r="427" ht="14.25" hidden="1" customHeight="1" x14ac:dyDescent="0.3"/>
    <row r="428" ht="14.25" hidden="1" customHeight="1" x14ac:dyDescent="0.3"/>
    <row r="429" ht="14.25" hidden="1" customHeight="1" x14ac:dyDescent="0.3"/>
    <row r="430" ht="14.25" hidden="1" customHeight="1" x14ac:dyDescent="0.3"/>
    <row r="431" ht="14.25" hidden="1" customHeight="1" x14ac:dyDescent="0.3"/>
    <row r="432" ht="14.25" hidden="1" customHeight="1" x14ac:dyDescent="0.3"/>
    <row r="433" ht="14.25" hidden="1" customHeight="1" x14ac:dyDescent="0.3"/>
    <row r="434" ht="14.25" hidden="1" customHeight="1" x14ac:dyDescent="0.3"/>
    <row r="435" ht="14.25" hidden="1" customHeight="1" x14ac:dyDescent="0.3"/>
    <row r="436" ht="14.25" hidden="1" customHeight="1" x14ac:dyDescent="0.3"/>
    <row r="437" ht="14.25" hidden="1" customHeight="1" x14ac:dyDescent="0.3"/>
    <row r="438" ht="14.25" hidden="1" customHeight="1" x14ac:dyDescent="0.3"/>
    <row r="439" ht="14.25" hidden="1" customHeight="1" x14ac:dyDescent="0.3"/>
    <row r="440" ht="14.25" hidden="1" customHeight="1" x14ac:dyDescent="0.3"/>
    <row r="441" ht="14.25" hidden="1" customHeight="1" x14ac:dyDescent="0.3"/>
    <row r="442" ht="14.25" hidden="1" customHeight="1" x14ac:dyDescent="0.3"/>
    <row r="443" ht="14.25" hidden="1" customHeight="1" x14ac:dyDescent="0.3"/>
    <row r="444" ht="14.25" hidden="1" customHeight="1" x14ac:dyDescent="0.3"/>
    <row r="445" ht="14.25" hidden="1" customHeight="1" x14ac:dyDescent="0.3"/>
    <row r="446" ht="14.25" hidden="1" customHeight="1" x14ac:dyDescent="0.3"/>
    <row r="447" ht="14.25" hidden="1" customHeight="1" x14ac:dyDescent="0.3"/>
    <row r="448" ht="14.25" hidden="1" customHeight="1" x14ac:dyDescent="0.3"/>
    <row r="449" ht="14.25" hidden="1" customHeight="1" x14ac:dyDescent="0.3"/>
    <row r="450" ht="14.25" hidden="1" customHeight="1" x14ac:dyDescent="0.3"/>
    <row r="451" ht="14.25" hidden="1" customHeight="1" x14ac:dyDescent="0.3"/>
    <row r="452" ht="14.25" hidden="1" customHeight="1" x14ac:dyDescent="0.3"/>
    <row r="453" ht="14.25" hidden="1" customHeight="1" x14ac:dyDescent="0.3"/>
    <row r="454" ht="14.25" hidden="1" customHeight="1" x14ac:dyDescent="0.3"/>
    <row r="455" ht="14.25" hidden="1" customHeight="1" x14ac:dyDescent="0.3"/>
    <row r="456" ht="14.25" hidden="1" customHeight="1" x14ac:dyDescent="0.3"/>
    <row r="457" ht="14.25" hidden="1" customHeight="1" x14ac:dyDescent="0.3"/>
    <row r="458" ht="14.25" hidden="1" customHeight="1" x14ac:dyDescent="0.3"/>
    <row r="459" ht="14.25" hidden="1" customHeight="1" x14ac:dyDescent="0.3"/>
    <row r="460" ht="14.25" hidden="1" customHeight="1" x14ac:dyDescent="0.3"/>
    <row r="461" ht="14.25" hidden="1" customHeight="1" x14ac:dyDescent="0.3"/>
    <row r="462" ht="14.25" hidden="1" customHeight="1" x14ac:dyDescent="0.3"/>
    <row r="463" ht="14.25" hidden="1" customHeight="1" x14ac:dyDescent="0.3"/>
    <row r="464" ht="14.25" hidden="1" customHeight="1" x14ac:dyDescent="0.3"/>
    <row r="465" ht="14.25" hidden="1" customHeight="1" x14ac:dyDescent="0.3"/>
    <row r="466" ht="14.25" hidden="1" customHeight="1" x14ac:dyDescent="0.3"/>
    <row r="467" ht="14.25" hidden="1" customHeight="1" x14ac:dyDescent="0.3"/>
    <row r="468" ht="14.25" hidden="1" customHeight="1" x14ac:dyDescent="0.3"/>
    <row r="469" ht="14.25" hidden="1" customHeight="1" x14ac:dyDescent="0.3"/>
    <row r="470" ht="14.25" hidden="1" customHeight="1" x14ac:dyDescent="0.3"/>
    <row r="471" ht="14.25" hidden="1" customHeight="1" x14ac:dyDescent="0.3"/>
    <row r="472" ht="14.25" hidden="1" customHeight="1" x14ac:dyDescent="0.3"/>
    <row r="473" ht="14.25" hidden="1" customHeight="1" x14ac:dyDescent="0.3"/>
    <row r="474" ht="14.25" hidden="1" customHeight="1" x14ac:dyDescent="0.3"/>
    <row r="475" ht="14.25" hidden="1" customHeight="1" x14ac:dyDescent="0.3"/>
    <row r="476" ht="14.25" hidden="1" customHeight="1" x14ac:dyDescent="0.3"/>
    <row r="477" ht="14.25" hidden="1" customHeight="1" x14ac:dyDescent="0.3"/>
    <row r="478" ht="14.25" hidden="1" customHeight="1" x14ac:dyDescent="0.3"/>
    <row r="479" ht="14.25" hidden="1" customHeight="1" x14ac:dyDescent="0.3"/>
    <row r="480" ht="14.25" hidden="1" customHeight="1" x14ac:dyDescent="0.3"/>
    <row r="481" ht="14.25" hidden="1" customHeight="1" x14ac:dyDescent="0.3"/>
    <row r="482" ht="14.25" hidden="1" customHeight="1" x14ac:dyDescent="0.3"/>
    <row r="483" ht="14.25" hidden="1" customHeight="1" x14ac:dyDescent="0.3"/>
    <row r="484" ht="14.25" hidden="1" customHeight="1" x14ac:dyDescent="0.3"/>
    <row r="485" ht="14.25" hidden="1" customHeight="1" x14ac:dyDescent="0.3"/>
    <row r="486" ht="14.25" hidden="1" customHeight="1" x14ac:dyDescent="0.3"/>
    <row r="487" ht="14.25" hidden="1" customHeight="1" x14ac:dyDescent="0.3"/>
    <row r="488" ht="14.25" hidden="1" customHeight="1" x14ac:dyDescent="0.3"/>
    <row r="489" ht="14.25" hidden="1" customHeight="1" x14ac:dyDescent="0.3"/>
    <row r="490" ht="14.25" hidden="1" customHeight="1" x14ac:dyDescent="0.3"/>
    <row r="491" ht="14.25" hidden="1" customHeight="1" x14ac:dyDescent="0.3"/>
    <row r="492" ht="14.25" hidden="1" customHeight="1" x14ac:dyDescent="0.3"/>
    <row r="493" ht="14.25" hidden="1" customHeight="1" x14ac:dyDescent="0.3"/>
    <row r="494" ht="14.25" hidden="1" customHeight="1" x14ac:dyDescent="0.3"/>
    <row r="495" ht="14.25" hidden="1" customHeight="1" x14ac:dyDescent="0.3"/>
    <row r="496" ht="14.25" hidden="1" customHeight="1" x14ac:dyDescent="0.3"/>
    <row r="497" ht="14.25" hidden="1" customHeight="1" x14ac:dyDescent="0.3"/>
    <row r="498" ht="14.25" hidden="1" customHeight="1" x14ac:dyDescent="0.3"/>
    <row r="499" ht="14.25" hidden="1" customHeight="1" x14ac:dyDescent="0.3"/>
    <row r="500" ht="14.25" hidden="1" customHeight="1" x14ac:dyDescent="0.3"/>
    <row r="501" ht="14.25" hidden="1" customHeight="1" x14ac:dyDescent="0.3"/>
    <row r="502" ht="14.25" hidden="1" customHeight="1" x14ac:dyDescent="0.3"/>
    <row r="503" ht="14.25" hidden="1" customHeight="1" x14ac:dyDescent="0.3"/>
    <row r="504" ht="14.25" hidden="1" customHeight="1" x14ac:dyDescent="0.3"/>
    <row r="505" ht="14.25" hidden="1" customHeight="1" x14ac:dyDescent="0.3"/>
    <row r="506" ht="14.25" hidden="1" customHeight="1" x14ac:dyDescent="0.3"/>
    <row r="507" ht="14.25" hidden="1" customHeight="1" x14ac:dyDescent="0.3"/>
    <row r="508" ht="14.25" hidden="1" customHeight="1" x14ac:dyDescent="0.3"/>
    <row r="509" ht="14.25" hidden="1" customHeight="1" x14ac:dyDescent="0.3"/>
    <row r="510" ht="14.25" hidden="1" customHeight="1" x14ac:dyDescent="0.3"/>
    <row r="511" ht="14.25" hidden="1" customHeight="1" x14ac:dyDescent="0.3"/>
    <row r="512" ht="14.25" hidden="1" customHeight="1" x14ac:dyDescent="0.3"/>
    <row r="513" ht="14.25" hidden="1" customHeight="1" x14ac:dyDescent="0.3"/>
    <row r="514" ht="14.25" hidden="1" customHeight="1" x14ac:dyDescent="0.3"/>
    <row r="515" ht="14.25" hidden="1" customHeight="1" x14ac:dyDescent="0.3"/>
    <row r="516" ht="14.25" hidden="1" customHeight="1" x14ac:dyDescent="0.3"/>
    <row r="517" ht="14.25" hidden="1" customHeight="1" x14ac:dyDescent="0.3"/>
    <row r="518" ht="14.25" hidden="1" customHeight="1" x14ac:dyDescent="0.3"/>
    <row r="519" ht="14.25" hidden="1" customHeight="1" x14ac:dyDescent="0.3"/>
    <row r="520" ht="14.25" hidden="1" customHeight="1" x14ac:dyDescent="0.3"/>
    <row r="521" ht="14.25" hidden="1" customHeight="1" x14ac:dyDescent="0.3"/>
    <row r="522" ht="14.25" hidden="1" customHeight="1" x14ac:dyDescent="0.3"/>
    <row r="523" ht="14.25" hidden="1" customHeight="1" x14ac:dyDescent="0.3"/>
    <row r="524" ht="14.25" hidden="1" customHeight="1" x14ac:dyDescent="0.3"/>
    <row r="525" ht="14.25" hidden="1" customHeight="1" x14ac:dyDescent="0.3"/>
    <row r="526" ht="14.25" hidden="1" customHeight="1" x14ac:dyDescent="0.3"/>
    <row r="527" ht="14.25" hidden="1" customHeight="1" x14ac:dyDescent="0.3"/>
    <row r="528" ht="14.25" hidden="1" customHeight="1" x14ac:dyDescent="0.3"/>
    <row r="529" ht="14.25" hidden="1" customHeight="1" x14ac:dyDescent="0.3"/>
    <row r="530" ht="14.25" hidden="1" customHeight="1" x14ac:dyDescent="0.3"/>
    <row r="531" ht="14.25" hidden="1" customHeight="1" x14ac:dyDescent="0.3"/>
    <row r="532" ht="14.25" hidden="1" customHeight="1" x14ac:dyDescent="0.3"/>
    <row r="533" ht="14.25" hidden="1" customHeight="1" x14ac:dyDescent="0.3"/>
    <row r="534" ht="14.25" hidden="1" customHeight="1" x14ac:dyDescent="0.3"/>
    <row r="535" ht="14.25" hidden="1" customHeight="1" x14ac:dyDescent="0.3"/>
    <row r="536" ht="14.25" hidden="1" customHeight="1" x14ac:dyDescent="0.3"/>
    <row r="537" ht="14.25" hidden="1" customHeight="1" x14ac:dyDescent="0.3"/>
    <row r="538" ht="14.25" hidden="1" customHeight="1" x14ac:dyDescent="0.3"/>
    <row r="539" ht="14.25" hidden="1" customHeight="1" x14ac:dyDescent="0.3"/>
    <row r="540" ht="14.25" hidden="1" customHeight="1" x14ac:dyDescent="0.3"/>
    <row r="541" ht="14.25" hidden="1" customHeight="1" x14ac:dyDescent="0.3"/>
    <row r="542" ht="14.25" hidden="1" customHeight="1" x14ac:dyDescent="0.3"/>
    <row r="543" ht="14.25" hidden="1" customHeight="1" x14ac:dyDescent="0.3"/>
    <row r="544" ht="14.25" hidden="1" customHeight="1" x14ac:dyDescent="0.3"/>
    <row r="545" ht="14.25" hidden="1" customHeight="1" x14ac:dyDescent="0.3"/>
    <row r="546" ht="14.25" hidden="1" customHeight="1" x14ac:dyDescent="0.3"/>
    <row r="547" ht="14.25" hidden="1" customHeight="1" x14ac:dyDescent="0.3"/>
    <row r="548" ht="14.25" hidden="1" customHeight="1" x14ac:dyDescent="0.3"/>
    <row r="549" ht="14.25" hidden="1" customHeight="1" x14ac:dyDescent="0.3"/>
    <row r="550" ht="14.25" hidden="1" customHeight="1" x14ac:dyDescent="0.3"/>
    <row r="551" ht="14.25" hidden="1" customHeight="1" x14ac:dyDescent="0.3"/>
    <row r="552" ht="14.25" hidden="1" customHeight="1" x14ac:dyDescent="0.3"/>
    <row r="553" ht="14.25" hidden="1" customHeight="1" x14ac:dyDescent="0.3"/>
    <row r="554" ht="14.25" hidden="1" customHeight="1" x14ac:dyDescent="0.3"/>
    <row r="555" ht="14.25" hidden="1" customHeight="1" x14ac:dyDescent="0.3"/>
    <row r="556" ht="14.25" hidden="1" customHeight="1" x14ac:dyDescent="0.3"/>
    <row r="557" ht="14.25" hidden="1" customHeight="1" x14ac:dyDescent="0.3"/>
    <row r="558" ht="14.25" hidden="1" customHeight="1" x14ac:dyDescent="0.3"/>
    <row r="559" ht="14.25" hidden="1" customHeight="1" x14ac:dyDescent="0.3"/>
    <row r="560" ht="14.25" hidden="1" customHeight="1" x14ac:dyDescent="0.3"/>
    <row r="561" ht="14.25" hidden="1" customHeight="1" x14ac:dyDescent="0.3"/>
    <row r="562" ht="14.25" hidden="1" customHeight="1" x14ac:dyDescent="0.3"/>
    <row r="563" ht="14.25" hidden="1" customHeight="1" x14ac:dyDescent="0.3"/>
    <row r="564" ht="14.25" hidden="1" customHeight="1" x14ac:dyDescent="0.3"/>
    <row r="565" ht="14.25" hidden="1" customHeight="1" x14ac:dyDescent="0.3"/>
    <row r="566" ht="14.25" hidden="1" customHeight="1" x14ac:dyDescent="0.3"/>
    <row r="567" ht="14.25" hidden="1" customHeight="1" x14ac:dyDescent="0.3"/>
    <row r="568" ht="14.25" hidden="1" customHeight="1" x14ac:dyDescent="0.3"/>
    <row r="569" ht="14.25" hidden="1" customHeight="1" x14ac:dyDescent="0.3"/>
    <row r="570" ht="14.25" hidden="1" customHeight="1" x14ac:dyDescent="0.3"/>
    <row r="571" ht="14.25" hidden="1" customHeight="1" x14ac:dyDescent="0.3"/>
    <row r="572" ht="14.25" hidden="1" customHeight="1" x14ac:dyDescent="0.3"/>
    <row r="573" ht="14.25" hidden="1" customHeight="1" x14ac:dyDescent="0.3"/>
    <row r="574" ht="14.25" hidden="1" customHeight="1" x14ac:dyDescent="0.3"/>
    <row r="575" ht="14.25" hidden="1" customHeight="1" x14ac:dyDescent="0.3"/>
    <row r="576" ht="14.25" hidden="1" customHeight="1" x14ac:dyDescent="0.3"/>
    <row r="577" ht="14.25" hidden="1" customHeight="1" x14ac:dyDescent="0.3"/>
    <row r="578" ht="14.25" hidden="1" customHeight="1" x14ac:dyDescent="0.3"/>
    <row r="579" ht="14.25" hidden="1" customHeight="1" x14ac:dyDescent="0.3"/>
    <row r="580" ht="14.25" hidden="1" customHeight="1" x14ac:dyDescent="0.3"/>
    <row r="581" ht="14.25" hidden="1" customHeight="1" x14ac:dyDescent="0.3"/>
    <row r="582" ht="14.25" hidden="1" customHeight="1" x14ac:dyDescent="0.3"/>
    <row r="583" ht="14.25" hidden="1" customHeight="1" x14ac:dyDescent="0.3"/>
    <row r="584" ht="14.25" hidden="1" customHeight="1" x14ac:dyDescent="0.3"/>
    <row r="585" ht="14.25" hidden="1" customHeight="1" x14ac:dyDescent="0.3"/>
    <row r="586" ht="14.25" hidden="1" customHeight="1" x14ac:dyDescent="0.3"/>
    <row r="587" ht="14.25" hidden="1" customHeight="1" x14ac:dyDescent="0.3"/>
    <row r="588" ht="14.25" hidden="1" customHeight="1" x14ac:dyDescent="0.3"/>
    <row r="589" ht="14.25" hidden="1" customHeight="1" x14ac:dyDescent="0.3"/>
    <row r="590" ht="14.25" hidden="1" customHeight="1" x14ac:dyDescent="0.3"/>
    <row r="591" ht="14.25" hidden="1" customHeight="1" x14ac:dyDescent="0.3"/>
    <row r="592" ht="14.25" hidden="1" customHeight="1" x14ac:dyDescent="0.3"/>
    <row r="593" ht="14.25" hidden="1" customHeight="1" x14ac:dyDescent="0.3"/>
    <row r="594" ht="14.25" hidden="1" customHeight="1" x14ac:dyDescent="0.3"/>
    <row r="595" ht="14.25" hidden="1" customHeight="1" x14ac:dyDescent="0.3"/>
    <row r="596" ht="14.25" hidden="1" customHeight="1" x14ac:dyDescent="0.3"/>
    <row r="597" ht="14.25" hidden="1" customHeight="1" x14ac:dyDescent="0.3"/>
    <row r="598" ht="14.25" hidden="1" customHeight="1" x14ac:dyDescent="0.3"/>
    <row r="599" ht="14.25" hidden="1" customHeight="1" x14ac:dyDescent="0.3"/>
    <row r="600" ht="14.25" hidden="1" customHeight="1" x14ac:dyDescent="0.3"/>
    <row r="601" ht="14.25" hidden="1" customHeight="1" x14ac:dyDescent="0.3"/>
    <row r="602" ht="14.25" hidden="1" customHeight="1" x14ac:dyDescent="0.3"/>
    <row r="603" ht="14.25" hidden="1" customHeight="1" x14ac:dyDescent="0.3"/>
    <row r="604" ht="14.25" hidden="1" customHeight="1" x14ac:dyDescent="0.3"/>
    <row r="605" ht="14.25" hidden="1" customHeight="1" x14ac:dyDescent="0.3"/>
    <row r="606" ht="14.25" hidden="1" customHeight="1" x14ac:dyDescent="0.3"/>
    <row r="607" ht="14.25" hidden="1" customHeight="1" x14ac:dyDescent="0.3"/>
    <row r="608" ht="14.25" hidden="1" customHeight="1" x14ac:dyDescent="0.3"/>
    <row r="609" ht="14.25" hidden="1" customHeight="1" x14ac:dyDescent="0.3"/>
    <row r="610" ht="14.25" hidden="1" customHeight="1" x14ac:dyDescent="0.3"/>
    <row r="611" ht="14.25" hidden="1" customHeight="1" x14ac:dyDescent="0.3"/>
    <row r="612" ht="14.25" hidden="1" customHeight="1" x14ac:dyDescent="0.3"/>
    <row r="613" ht="14.25" hidden="1" customHeight="1" x14ac:dyDescent="0.3"/>
    <row r="614" ht="14.25" hidden="1" customHeight="1" x14ac:dyDescent="0.3"/>
    <row r="615" ht="14.25" hidden="1" customHeight="1" x14ac:dyDescent="0.3"/>
    <row r="616" ht="14.25" hidden="1" customHeight="1" x14ac:dyDescent="0.3"/>
    <row r="617" ht="14.25" hidden="1" customHeight="1" x14ac:dyDescent="0.3"/>
    <row r="618" ht="14.25" hidden="1" customHeight="1" x14ac:dyDescent="0.3"/>
    <row r="619" ht="14.25" hidden="1" customHeight="1" x14ac:dyDescent="0.3"/>
    <row r="620" ht="14.25" hidden="1" customHeight="1" x14ac:dyDescent="0.3"/>
    <row r="621" ht="14.25" hidden="1" customHeight="1" x14ac:dyDescent="0.3"/>
    <row r="622" ht="14.25" hidden="1" customHeight="1" x14ac:dyDescent="0.3"/>
    <row r="623" ht="14.25" hidden="1" customHeight="1" x14ac:dyDescent="0.3"/>
    <row r="624" ht="14.25" hidden="1" customHeight="1" x14ac:dyDescent="0.3"/>
    <row r="625" ht="14.25" hidden="1" customHeight="1" x14ac:dyDescent="0.3"/>
    <row r="626" ht="14.25" hidden="1" customHeight="1" x14ac:dyDescent="0.3"/>
    <row r="627" ht="14.25" hidden="1" customHeight="1" x14ac:dyDescent="0.3"/>
    <row r="628" ht="14.25" hidden="1" customHeight="1" x14ac:dyDescent="0.3"/>
    <row r="629" ht="14.25" hidden="1" customHeight="1" x14ac:dyDescent="0.3"/>
    <row r="630" ht="14.25" hidden="1" customHeight="1" x14ac:dyDescent="0.3"/>
    <row r="631" ht="14.25" hidden="1" customHeight="1" x14ac:dyDescent="0.3"/>
    <row r="632" ht="14.25" hidden="1" customHeight="1" x14ac:dyDescent="0.3"/>
    <row r="633" ht="14.25" hidden="1" customHeight="1" x14ac:dyDescent="0.3"/>
    <row r="634" ht="14.25" hidden="1" customHeight="1" x14ac:dyDescent="0.3"/>
    <row r="635" ht="14.25" hidden="1" customHeight="1" x14ac:dyDescent="0.3"/>
    <row r="636" ht="14.25" hidden="1" customHeight="1" x14ac:dyDescent="0.3"/>
    <row r="637" ht="14.25" hidden="1" customHeight="1" x14ac:dyDescent="0.3"/>
    <row r="638" ht="14.25" hidden="1" customHeight="1" x14ac:dyDescent="0.3"/>
    <row r="639" ht="14.25" hidden="1" customHeight="1" x14ac:dyDescent="0.3"/>
    <row r="640" ht="14.25" hidden="1" customHeight="1" x14ac:dyDescent="0.3"/>
    <row r="641" ht="14.25" hidden="1" customHeight="1" x14ac:dyDescent="0.3"/>
    <row r="642" ht="14.25" hidden="1" customHeight="1" x14ac:dyDescent="0.3"/>
    <row r="643" ht="14.25" hidden="1" customHeight="1" x14ac:dyDescent="0.3"/>
    <row r="644" ht="14.25" hidden="1" customHeight="1" x14ac:dyDescent="0.3"/>
    <row r="645" ht="14.25" hidden="1" customHeight="1" x14ac:dyDescent="0.3"/>
    <row r="646" ht="14.25" hidden="1" customHeight="1" x14ac:dyDescent="0.3"/>
    <row r="647" ht="14.25" hidden="1" customHeight="1" x14ac:dyDescent="0.3"/>
    <row r="648" ht="14.25" hidden="1" customHeight="1" x14ac:dyDescent="0.3"/>
    <row r="649" ht="14.25" hidden="1" customHeight="1" x14ac:dyDescent="0.3"/>
    <row r="650" ht="14.25" hidden="1" customHeight="1" x14ac:dyDescent="0.3"/>
    <row r="651" ht="14.25" hidden="1" customHeight="1" x14ac:dyDescent="0.3"/>
    <row r="652" ht="14.25" hidden="1" customHeight="1" x14ac:dyDescent="0.3"/>
    <row r="653" ht="14.25" hidden="1" customHeight="1" x14ac:dyDescent="0.3"/>
    <row r="654" ht="14.25" hidden="1" customHeight="1" x14ac:dyDescent="0.3"/>
    <row r="655" ht="14.25" hidden="1" customHeight="1" x14ac:dyDescent="0.3"/>
    <row r="656" ht="14.25" hidden="1" customHeight="1" x14ac:dyDescent="0.3"/>
    <row r="657" ht="14.25" hidden="1" customHeight="1" x14ac:dyDescent="0.3"/>
    <row r="658" ht="14.25" hidden="1" customHeight="1" x14ac:dyDescent="0.3"/>
    <row r="659" ht="14.25" hidden="1" customHeight="1" x14ac:dyDescent="0.3"/>
    <row r="660" ht="14.25" hidden="1" customHeight="1" x14ac:dyDescent="0.3"/>
    <row r="661" ht="14.25" hidden="1" customHeight="1" x14ac:dyDescent="0.3"/>
    <row r="662" ht="14.25" hidden="1" customHeight="1" x14ac:dyDescent="0.3"/>
    <row r="663" ht="14.25" hidden="1" customHeight="1" x14ac:dyDescent="0.3"/>
    <row r="664" ht="14.25" hidden="1" customHeight="1" x14ac:dyDescent="0.3"/>
    <row r="665" ht="14.25" hidden="1" customHeight="1" x14ac:dyDescent="0.3"/>
    <row r="666" ht="14.25" hidden="1" customHeight="1" x14ac:dyDescent="0.3"/>
    <row r="667" ht="14.25" hidden="1" customHeight="1" x14ac:dyDescent="0.3"/>
    <row r="668" ht="14.25" hidden="1" customHeight="1" x14ac:dyDescent="0.3"/>
    <row r="669" ht="14.25" hidden="1" customHeight="1" x14ac:dyDescent="0.3"/>
    <row r="670" ht="14.25" hidden="1" customHeight="1" x14ac:dyDescent="0.3"/>
    <row r="671" ht="14.25" hidden="1" customHeight="1" x14ac:dyDescent="0.3"/>
    <row r="672" ht="14.25" hidden="1" customHeight="1" x14ac:dyDescent="0.3"/>
    <row r="673" ht="14.25" hidden="1" customHeight="1" x14ac:dyDescent="0.3"/>
    <row r="674" ht="14.25" hidden="1" customHeight="1" x14ac:dyDescent="0.3"/>
    <row r="675" ht="14.25" hidden="1" customHeight="1" x14ac:dyDescent="0.3"/>
    <row r="676" ht="14.25" hidden="1" customHeight="1" x14ac:dyDescent="0.3"/>
    <row r="677" ht="14.25" hidden="1" customHeight="1" x14ac:dyDescent="0.3"/>
    <row r="678" ht="14.25" hidden="1" customHeight="1" x14ac:dyDescent="0.3"/>
    <row r="679" ht="14.25" hidden="1" customHeight="1" x14ac:dyDescent="0.3"/>
    <row r="680" ht="14.25" hidden="1" customHeight="1" x14ac:dyDescent="0.3"/>
    <row r="681" ht="14.25" hidden="1" customHeight="1" x14ac:dyDescent="0.3"/>
    <row r="682" ht="14.25" hidden="1" customHeight="1" x14ac:dyDescent="0.3"/>
    <row r="683" ht="14.25" hidden="1" customHeight="1" x14ac:dyDescent="0.3"/>
    <row r="684" ht="14.25" hidden="1" customHeight="1" x14ac:dyDescent="0.3"/>
    <row r="685" ht="14.25" hidden="1" customHeight="1" x14ac:dyDescent="0.3"/>
    <row r="686" ht="14.25" hidden="1" customHeight="1" x14ac:dyDescent="0.3"/>
    <row r="687" ht="14.25" hidden="1" customHeight="1" x14ac:dyDescent="0.3"/>
    <row r="688" ht="14.25" hidden="1" customHeight="1" x14ac:dyDescent="0.3"/>
    <row r="689" ht="14.25" hidden="1" customHeight="1" x14ac:dyDescent="0.3"/>
    <row r="690" ht="14.25" hidden="1" customHeight="1" x14ac:dyDescent="0.3"/>
    <row r="691" ht="14.25" hidden="1" customHeight="1" x14ac:dyDescent="0.3"/>
    <row r="692" ht="14.25" hidden="1" customHeight="1" x14ac:dyDescent="0.3"/>
    <row r="693" ht="14.25" hidden="1" customHeight="1" x14ac:dyDescent="0.3"/>
    <row r="694" ht="14.25" hidden="1" customHeight="1" x14ac:dyDescent="0.3"/>
    <row r="695" ht="14.25" hidden="1" customHeight="1" x14ac:dyDescent="0.3"/>
    <row r="696" ht="14.25" hidden="1" customHeight="1" x14ac:dyDescent="0.3"/>
    <row r="697" ht="14.25" hidden="1" customHeight="1" x14ac:dyDescent="0.3"/>
    <row r="698" ht="14.25" hidden="1" customHeight="1" x14ac:dyDescent="0.3"/>
    <row r="699" ht="14.25" hidden="1" customHeight="1" x14ac:dyDescent="0.3"/>
    <row r="700" ht="14.25" hidden="1" customHeight="1" x14ac:dyDescent="0.3"/>
    <row r="701" ht="14.25" hidden="1" customHeight="1" x14ac:dyDescent="0.3"/>
    <row r="702" ht="14.25" hidden="1" customHeight="1" x14ac:dyDescent="0.3"/>
    <row r="703" ht="14.25" hidden="1" customHeight="1" x14ac:dyDescent="0.3"/>
    <row r="704" ht="14.25" hidden="1" customHeight="1" x14ac:dyDescent="0.3"/>
    <row r="705" ht="14.25" hidden="1" customHeight="1" x14ac:dyDescent="0.3"/>
    <row r="706" ht="14.25" hidden="1" customHeight="1" x14ac:dyDescent="0.3"/>
    <row r="707" ht="14.25" hidden="1" customHeight="1" x14ac:dyDescent="0.3"/>
    <row r="708" ht="14.25" hidden="1" customHeight="1" x14ac:dyDescent="0.3"/>
    <row r="709" ht="14.25" hidden="1" customHeight="1" x14ac:dyDescent="0.3"/>
    <row r="710" ht="14.25" hidden="1" customHeight="1" x14ac:dyDescent="0.3"/>
    <row r="711" ht="14.25" hidden="1" customHeight="1" x14ac:dyDescent="0.3"/>
    <row r="712" ht="14.25" hidden="1" customHeight="1" x14ac:dyDescent="0.3"/>
    <row r="713" ht="14.25" hidden="1" customHeight="1" x14ac:dyDescent="0.3"/>
    <row r="714" ht="14.25" hidden="1" customHeight="1" x14ac:dyDescent="0.3"/>
    <row r="715" ht="14.25" hidden="1" customHeight="1" x14ac:dyDescent="0.3"/>
    <row r="716" ht="14.25" hidden="1" customHeight="1" x14ac:dyDescent="0.3"/>
    <row r="717" ht="14.25" hidden="1" customHeight="1" x14ac:dyDescent="0.3"/>
    <row r="718" ht="14.25" hidden="1" customHeight="1" x14ac:dyDescent="0.3"/>
    <row r="719" ht="14.25" hidden="1" customHeight="1" x14ac:dyDescent="0.3"/>
    <row r="720" ht="14.25" hidden="1" customHeight="1" x14ac:dyDescent="0.3"/>
    <row r="721" ht="14.25" hidden="1" customHeight="1" x14ac:dyDescent="0.3"/>
    <row r="722" ht="14.25" hidden="1" customHeight="1" x14ac:dyDescent="0.3"/>
    <row r="723" ht="14.25" hidden="1" customHeight="1" x14ac:dyDescent="0.3"/>
    <row r="724" ht="14.25" hidden="1" customHeight="1" x14ac:dyDescent="0.3"/>
    <row r="725" ht="14.25" hidden="1" customHeight="1" x14ac:dyDescent="0.3"/>
    <row r="726" ht="14.25" hidden="1" customHeight="1" x14ac:dyDescent="0.3"/>
    <row r="727" ht="14.25" hidden="1" customHeight="1" x14ac:dyDescent="0.3"/>
    <row r="728" ht="14.25" hidden="1" customHeight="1" x14ac:dyDescent="0.3"/>
    <row r="729" ht="14.25" hidden="1" customHeight="1" x14ac:dyDescent="0.3"/>
    <row r="730" ht="14.25" hidden="1" customHeight="1" x14ac:dyDescent="0.3"/>
    <row r="731" ht="14.25" hidden="1" customHeight="1" x14ac:dyDescent="0.3"/>
    <row r="732" ht="14.25" hidden="1" customHeight="1" x14ac:dyDescent="0.3"/>
    <row r="733" ht="14.25" hidden="1" customHeight="1" x14ac:dyDescent="0.3"/>
    <row r="734" ht="14.25" hidden="1" customHeight="1" x14ac:dyDescent="0.3"/>
    <row r="735" ht="14.25" hidden="1" customHeight="1" x14ac:dyDescent="0.3"/>
    <row r="736" ht="14.25" hidden="1" customHeight="1" x14ac:dyDescent="0.3"/>
    <row r="737" ht="14.25" hidden="1" customHeight="1" x14ac:dyDescent="0.3"/>
    <row r="738" ht="14.25" hidden="1" customHeight="1" x14ac:dyDescent="0.3"/>
    <row r="739" ht="14.25" hidden="1" customHeight="1" x14ac:dyDescent="0.3"/>
    <row r="740" ht="14.25" hidden="1" customHeight="1" x14ac:dyDescent="0.3"/>
    <row r="741" ht="14.25" hidden="1" customHeight="1" x14ac:dyDescent="0.3"/>
    <row r="742" ht="14.25" hidden="1" customHeight="1" x14ac:dyDescent="0.3"/>
    <row r="743" ht="14.25" hidden="1" customHeight="1" x14ac:dyDescent="0.3"/>
    <row r="744" ht="14.25" hidden="1" customHeight="1" x14ac:dyDescent="0.3"/>
    <row r="745" ht="14.25" hidden="1" customHeight="1" x14ac:dyDescent="0.3"/>
    <row r="746" ht="14.25" hidden="1" customHeight="1" x14ac:dyDescent="0.3"/>
    <row r="747" ht="14.25" hidden="1" customHeight="1" x14ac:dyDescent="0.3"/>
    <row r="748" ht="14.25" hidden="1" customHeight="1" x14ac:dyDescent="0.3"/>
    <row r="749" ht="14.25" hidden="1" customHeight="1" x14ac:dyDescent="0.3"/>
    <row r="750" ht="14.25" hidden="1" customHeight="1" x14ac:dyDescent="0.3"/>
    <row r="751" ht="14.25" hidden="1" customHeight="1" x14ac:dyDescent="0.3"/>
    <row r="752" ht="14.25" hidden="1" customHeight="1" x14ac:dyDescent="0.3"/>
    <row r="753" ht="14.25" hidden="1" customHeight="1" x14ac:dyDescent="0.3"/>
    <row r="754" ht="14.25" hidden="1" customHeight="1" x14ac:dyDescent="0.3"/>
    <row r="755" ht="14.25" hidden="1" customHeight="1" x14ac:dyDescent="0.3"/>
    <row r="756" ht="14.25" hidden="1" customHeight="1" x14ac:dyDescent="0.3"/>
    <row r="757" ht="14.25" hidden="1" customHeight="1" x14ac:dyDescent="0.3"/>
    <row r="758" ht="14.25" hidden="1" customHeight="1" x14ac:dyDescent="0.3"/>
    <row r="759" ht="14.25" hidden="1" customHeight="1" x14ac:dyDescent="0.3"/>
    <row r="760" ht="14.25" hidden="1" customHeight="1" x14ac:dyDescent="0.3"/>
    <row r="761" ht="14.25" hidden="1" customHeight="1" x14ac:dyDescent="0.3"/>
    <row r="762" ht="14.25" hidden="1" customHeight="1" x14ac:dyDescent="0.3"/>
    <row r="763" ht="14.25" hidden="1" customHeight="1" x14ac:dyDescent="0.3"/>
    <row r="764" ht="14.25" hidden="1" customHeight="1" x14ac:dyDescent="0.3"/>
    <row r="765" ht="14.25" hidden="1" customHeight="1" x14ac:dyDescent="0.3"/>
    <row r="766" ht="14.25" hidden="1" customHeight="1" x14ac:dyDescent="0.3"/>
    <row r="767" ht="14.25" hidden="1" customHeight="1" x14ac:dyDescent="0.3"/>
    <row r="768" ht="14.25" hidden="1" customHeight="1" x14ac:dyDescent="0.3"/>
    <row r="769" ht="14.25" hidden="1" customHeight="1" x14ac:dyDescent="0.3"/>
    <row r="770" ht="14.25" hidden="1" customHeight="1" x14ac:dyDescent="0.3"/>
    <row r="771" ht="14.25" hidden="1" customHeight="1" x14ac:dyDescent="0.3"/>
    <row r="772" ht="14.25" hidden="1" customHeight="1" x14ac:dyDescent="0.3"/>
    <row r="773" ht="14.25" hidden="1" customHeight="1" x14ac:dyDescent="0.3"/>
    <row r="774" ht="14.25" hidden="1" customHeight="1" x14ac:dyDescent="0.3"/>
    <row r="775" ht="14.25" hidden="1" customHeight="1" x14ac:dyDescent="0.3"/>
    <row r="776" ht="14.25" hidden="1" customHeight="1" x14ac:dyDescent="0.3"/>
    <row r="777" ht="14.25" hidden="1" customHeight="1" x14ac:dyDescent="0.3"/>
    <row r="778" ht="14.25" hidden="1" customHeight="1" x14ac:dyDescent="0.3"/>
    <row r="779" ht="14.25" hidden="1" customHeight="1" x14ac:dyDescent="0.3"/>
    <row r="780" ht="14.25" hidden="1" customHeight="1" x14ac:dyDescent="0.3"/>
    <row r="781" ht="14.25" hidden="1" customHeight="1" x14ac:dyDescent="0.3"/>
    <row r="782" ht="14.25" hidden="1" customHeight="1" x14ac:dyDescent="0.3"/>
    <row r="783" ht="14.25" hidden="1" customHeight="1" x14ac:dyDescent="0.3"/>
    <row r="784" ht="14.25" hidden="1" customHeight="1" x14ac:dyDescent="0.3"/>
    <row r="785" ht="14.25" hidden="1" customHeight="1" x14ac:dyDescent="0.3"/>
    <row r="786" ht="14.25" hidden="1" customHeight="1" x14ac:dyDescent="0.3"/>
    <row r="787" ht="14.25" hidden="1" customHeight="1" x14ac:dyDescent="0.3"/>
    <row r="788" ht="14.25" hidden="1" customHeight="1" x14ac:dyDescent="0.3"/>
    <row r="789" ht="14.25" hidden="1" customHeight="1" x14ac:dyDescent="0.3"/>
    <row r="790" ht="14.25" hidden="1" customHeight="1" x14ac:dyDescent="0.3"/>
    <row r="791" ht="14.25" hidden="1" customHeight="1" x14ac:dyDescent="0.3"/>
    <row r="792" ht="14.25" hidden="1" customHeight="1" x14ac:dyDescent="0.3"/>
    <row r="793" ht="14.25" hidden="1" customHeight="1" x14ac:dyDescent="0.3"/>
    <row r="794" ht="14.25" hidden="1" customHeight="1" x14ac:dyDescent="0.3"/>
    <row r="795" ht="14.25" hidden="1" customHeight="1" x14ac:dyDescent="0.3"/>
    <row r="796" ht="14.25" hidden="1" customHeight="1" x14ac:dyDescent="0.3"/>
    <row r="797" ht="14.25" hidden="1" customHeight="1" x14ac:dyDescent="0.3"/>
    <row r="798" ht="14.25" hidden="1" customHeight="1" x14ac:dyDescent="0.3"/>
    <row r="799" ht="14.25" hidden="1" customHeight="1" x14ac:dyDescent="0.3"/>
    <row r="800" ht="14.25" hidden="1" customHeight="1" x14ac:dyDescent="0.3"/>
    <row r="801" ht="14.25" hidden="1" customHeight="1" x14ac:dyDescent="0.3"/>
    <row r="802" ht="14.25" hidden="1" customHeight="1" x14ac:dyDescent="0.3"/>
    <row r="803" ht="14.25" hidden="1" customHeight="1" x14ac:dyDescent="0.3"/>
    <row r="804" ht="14.25" hidden="1" customHeight="1" x14ac:dyDescent="0.3"/>
    <row r="805" ht="14.25" hidden="1" customHeight="1" x14ac:dyDescent="0.3"/>
    <row r="806" ht="14.25" hidden="1" customHeight="1" x14ac:dyDescent="0.3"/>
    <row r="807" ht="14.25" hidden="1" customHeight="1" x14ac:dyDescent="0.3"/>
    <row r="808" ht="14.25" hidden="1" customHeight="1" x14ac:dyDescent="0.3"/>
    <row r="809" ht="14.25" hidden="1" customHeight="1" x14ac:dyDescent="0.3"/>
    <row r="810" ht="14.25" hidden="1" customHeight="1" x14ac:dyDescent="0.3"/>
    <row r="811" ht="14.25" hidden="1" customHeight="1" x14ac:dyDescent="0.3"/>
    <row r="812" ht="14.25" hidden="1" customHeight="1" x14ac:dyDescent="0.3"/>
    <row r="813" ht="14.25" hidden="1" customHeight="1" x14ac:dyDescent="0.3"/>
    <row r="814" ht="14.25" hidden="1" customHeight="1" x14ac:dyDescent="0.3"/>
    <row r="815" ht="14.25" hidden="1" customHeight="1" x14ac:dyDescent="0.3"/>
    <row r="816" ht="14.25" hidden="1" customHeight="1" x14ac:dyDescent="0.3"/>
    <row r="817" ht="14.25" hidden="1" customHeight="1" x14ac:dyDescent="0.3"/>
    <row r="818" ht="14.25" hidden="1" customHeight="1" x14ac:dyDescent="0.3"/>
    <row r="819" ht="14.25" hidden="1" customHeight="1" x14ac:dyDescent="0.3"/>
    <row r="820" ht="14.25" hidden="1" customHeight="1" x14ac:dyDescent="0.3"/>
    <row r="821" ht="14.25" hidden="1" customHeight="1" x14ac:dyDescent="0.3"/>
    <row r="822" ht="14.25" hidden="1" customHeight="1" x14ac:dyDescent="0.3"/>
    <row r="823" ht="14.25" hidden="1" customHeight="1" x14ac:dyDescent="0.3"/>
    <row r="824" ht="14.25" hidden="1" customHeight="1" x14ac:dyDescent="0.3"/>
    <row r="825" ht="14.25" hidden="1" customHeight="1" x14ac:dyDescent="0.3"/>
    <row r="826" ht="14.25" hidden="1" customHeight="1" x14ac:dyDescent="0.3"/>
    <row r="827" ht="14.25" hidden="1" customHeight="1" x14ac:dyDescent="0.3"/>
    <row r="828" ht="14.25" hidden="1" customHeight="1" x14ac:dyDescent="0.3"/>
    <row r="829" ht="14.25" hidden="1" customHeight="1" x14ac:dyDescent="0.3"/>
    <row r="830" ht="14.25" hidden="1" customHeight="1" x14ac:dyDescent="0.3"/>
    <row r="831" ht="14.25" hidden="1" customHeight="1" x14ac:dyDescent="0.3"/>
    <row r="832" ht="14.25" hidden="1" customHeight="1" x14ac:dyDescent="0.3"/>
    <row r="833" ht="14.25" hidden="1" customHeight="1" x14ac:dyDescent="0.3"/>
    <row r="834" ht="14.25" hidden="1" customHeight="1" x14ac:dyDescent="0.3"/>
    <row r="835" ht="14.25" hidden="1" customHeight="1" x14ac:dyDescent="0.3"/>
    <row r="836" ht="14.25" hidden="1" customHeight="1" x14ac:dyDescent="0.3"/>
    <row r="837" ht="14.25" hidden="1" customHeight="1" x14ac:dyDescent="0.3"/>
    <row r="838" ht="14.25" hidden="1" customHeight="1" x14ac:dyDescent="0.3"/>
    <row r="839" ht="14.25" hidden="1" customHeight="1" x14ac:dyDescent="0.3"/>
    <row r="840" ht="14.25" hidden="1" customHeight="1" x14ac:dyDescent="0.3"/>
    <row r="841" ht="14.25" hidden="1" customHeight="1" x14ac:dyDescent="0.3"/>
    <row r="842" ht="14.25" hidden="1" customHeight="1" x14ac:dyDescent="0.3"/>
    <row r="843" ht="14.25" hidden="1" customHeight="1" x14ac:dyDescent="0.3"/>
    <row r="844" ht="14.25" hidden="1" customHeight="1" x14ac:dyDescent="0.3"/>
    <row r="845" ht="14.25" hidden="1" customHeight="1" x14ac:dyDescent="0.3"/>
    <row r="846" ht="14.25" hidden="1" customHeight="1" x14ac:dyDescent="0.3"/>
    <row r="847" ht="14.25" hidden="1" customHeight="1" x14ac:dyDescent="0.3"/>
    <row r="848" ht="14.25" hidden="1" customHeight="1" x14ac:dyDescent="0.3"/>
    <row r="849" ht="14.25" hidden="1" customHeight="1" x14ac:dyDescent="0.3"/>
    <row r="850" ht="14.25" hidden="1" customHeight="1" x14ac:dyDescent="0.3"/>
    <row r="851" ht="14.25" hidden="1" customHeight="1" x14ac:dyDescent="0.3"/>
    <row r="852" ht="14.25" hidden="1" customHeight="1" x14ac:dyDescent="0.3"/>
    <row r="853" ht="14.25" hidden="1" customHeight="1" x14ac:dyDescent="0.3"/>
    <row r="854" ht="14.25" hidden="1" customHeight="1" x14ac:dyDescent="0.3"/>
    <row r="855" ht="14.25" hidden="1" customHeight="1" x14ac:dyDescent="0.3"/>
    <row r="856" ht="14.25" hidden="1" customHeight="1" x14ac:dyDescent="0.3"/>
    <row r="857" ht="14.25" hidden="1" customHeight="1" x14ac:dyDescent="0.3"/>
    <row r="858" ht="14.25" hidden="1" customHeight="1" x14ac:dyDescent="0.3"/>
    <row r="859" ht="14.25" hidden="1" customHeight="1" x14ac:dyDescent="0.3"/>
    <row r="860" ht="14.25" hidden="1" customHeight="1" x14ac:dyDescent="0.3"/>
    <row r="861" ht="14.25" hidden="1" customHeight="1" x14ac:dyDescent="0.3"/>
    <row r="862" ht="14.25" hidden="1" customHeight="1" x14ac:dyDescent="0.3"/>
    <row r="863" ht="14.25" hidden="1" customHeight="1" x14ac:dyDescent="0.3"/>
    <row r="864" ht="14.25" hidden="1" customHeight="1" x14ac:dyDescent="0.3"/>
    <row r="865" ht="14.25" hidden="1" customHeight="1" x14ac:dyDescent="0.3"/>
    <row r="866" ht="14.25" hidden="1" customHeight="1" x14ac:dyDescent="0.3"/>
    <row r="867" ht="14.25" hidden="1" customHeight="1" x14ac:dyDescent="0.3"/>
    <row r="868" ht="14.25" hidden="1" customHeight="1" x14ac:dyDescent="0.3"/>
    <row r="869" ht="14.25" hidden="1" customHeight="1" x14ac:dyDescent="0.3"/>
    <row r="870" ht="14.25" hidden="1" customHeight="1" x14ac:dyDescent="0.3"/>
    <row r="871" ht="14.25" hidden="1" customHeight="1" x14ac:dyDescent="0.3"/>
    <row r="872" ht="14.25" hidden="1" customHeight="1" x14ac:dyDescent="0.3"/>
    <row r="873" ht="14.25" hidden="1" customHeight="1" x14ac:dyDescent="0.3"/>
    <row r="874" ht="14.25" hidden="1" customHeight="1" x14ac:dyDescent="0.3"/>
    <row r="875" ht="14.25" hidden="1" customHeight="1" x14ac:dyDescent="0.3"/>
    <row r="876" ht="14.25" hidden="1" customHeight="1" x14ac:dyDescent="0.3"/>
    <row r="877" ht="14.25" hidden="1" customHeight="1" x14ac:dyDescent="0.3"/>
    <row r="878" ht="14.25" hidden="1" customHeight="1" x14ac:dyDescent="0.3"/>
    <row r="879" ht="14.25" hidden="1" customHeight="1" x14ac:dyDescent="0.3"/>
    <row r="880" ht="14.25" hidden="1" customHeight="1" x14ac:dyDescent="0.3"/>
    <row r="881" ht="14.25" hidden="1" customHeight="1" x14ac:dyDescent="0.3"/>
    <row r="882" ht="14.25" hidden="1" customHeight="1" x14ac:dyDescent="0.3"/>
    <row r="883" ht="14.25" hidden="1" customHeight="1" x14ac:dyDescent="0.3"/>
    <row r="884" ht="14.25" hidden="1" customHeight="1" x14ac:dyDescent="0.3"/>
    <row r="885" ht="14.25" hidden="1" customHeight="1" x14ac:dyDescent="0.3"/>
    <row r="886" ht="14.25" hidden="1" customHeight="1" x14ac:dyDescent="0.3"/>
    <row r="887" ht="14.25" hidden="1" customHeight="1" x14ac:dyDescent="0.3"/>
    <row r="888" ht="14.25" hidden="1" customHeight="1" x14ac:dyDescent="0.3"/>
    <row r="889" ht="14.25" hidden="1" customHeight="1" x14ac:dyDescent="0.3"/>
    <row r="890" ht="14.25" hidden="1" customHeight="1" x14ac:dyDescent="0.3"/>
    <row r="891" ht="14.25" hidden="1" customHeight="1" x14ac:dyDescent="0.3"/>
    <row r="892" ht="14.25" hidden="1" customHeight="1" x14ac:dyDescent="0.3"/>
    <row r="893" ht="14.25" hidden="1" customHeight="1" x14ac:dyDescent="0.3"/>
    <row r="894" ht="14.25" hidden="1" customHeight="1" x14ac:dyDescent="0.3"/>
    <row r="895" ht="14.25" hidden="1" customHeight="1" x14ac:dyDescent="0.3"/>
    <row r="896" ht="14.25" hidden="1" customHeight="1" x14ac:dyDescent="0.3"/>
    <row r="897" ht="14.25" hidden="1" customHeight="1" x14ac:dyDescent="0.3"/>
    <row r="898" ht="14.25" hidden="1" customHeight="1" x14ac:dyDescent="0.3"/>
    <row r="899" ht="14.25" hidden="1" customHeight="1" x14ac:dyDescent="0.3"/>
    <row r="900" ht="14.25" hidden="1" customHeight="1" x14ac:dyDescent="0.3"/>
    <row r="901" ht="14.25" hidden="1" customHeight="1" x14ac:dyDescent="0.3"/>
    <row r="902" ht="14.25" hidden="1" customHeight="1" x14ac:dyDescent="0.3"/>
    <row r="903" ht="14.25" hidden="1" customHeight="1" x14ac:dyDescent="0.3"/>
    <row r="904" ht="14.25" hidden="1" customHeight="1" x14ac:dyDescent="0.3"/>
    <row r="905" ht="14.25" hidden="1" customHeight="1" x14ac:dyDescent="0.3"/>
    <row r="906" ht="14.25" hidden="1" customHeight="1" x14ac:dyDescent="0.3"/>
    <row r="907" ht="14.25" hidden="1" customHeight="1" x14ac:dyDescent="0.3"/>
    <row r="908" ht="14.25" hidden="1" customHeight="1" x14ac:dyDescent="0.3"/>
    <row r="909" ht="14.25" hidden="1" customHeight="1" x14ac:dyDescent="0.3"/>
    <row r="910" ht="14.25" hidden="1" customHeight="1" x14ac:dyDescent="0.3"/>
    <row r="911" ht="14.25" hidden="1" customHeight="1" x14ac:dyDescent="0.3"/>
    <row r="912" ht="14.25" hidden="1" customHeight="1" x14ac:dyDescent="0.3"/>
    <row r="913" ht="14.25" hidden="1" customHeight="1" x14ac:dyDescent="0.3"/>
    <row r="914" ht="14.25" hidden="1" customHeight="1" x14ac:dyDescent="0.3"/>
    <row r="915" ht="14.25" hidden="1" customHeight="1" x14ac:dyDescent="0.3"/>
    <row r="916" ht="14.25" hidden="1" customHeight="1" x14ac:dyDescent="0.3"/>
    <row r="917" ht="14.25" hidden="1" customHeight="1" x14ac:dyDescent="0.3"/>
    <row r="918" ht="14.25" hidden="1" customHeight="1" x14ac:dyDescent="0.3"/>
    <row r="919" ht="14.25" hidden="1" customHeight="1" x14ac:dyDescent="0.3"/>
    <row r="920" ht="14.25" hidden="1" customHeight="1" x14ac:dyDescent="0.3"/>
    <row r="921" ht="14.25" hidden="1" customHeight="1" x14ac:dyDescent="0.3"/>
    <row r="922" ht="14.25" hidden="1" customHeight="1" x14ac:dyDescent="0.3"/>
    <row r="923" ht="14.25" hidden="1" customHeight="1" x14ac:dyDescent="0.3"/>
    <row r="924" ht="14.25" hidden="1" customHeight="1" x14ac:dyDescent="0.3"/>
    <row r="925" ht="14.25" hidden="1" customHeight="1" x14ac:dyDescent="0.3"/>
    <row r="926" ht="14.25" hidden="1" customHeight="1" x14ac:dyDescent="0.3"/>
    <row r="927" ht="14.25" hidden="1" customHeight="1" x14ac:dyDescent="0.3"/>
    <row r="928" ht="14.25" hidden="1" customHeight="1" x14ac:dyDescent="0.3"/>
    <row r="929" ht="14.25" hidden="1" customHeight="1" x14ac:dyDescent="0.3"/>
    <row r="930" ht="14.25" hidden="1" customHeight="1" x14ac:dyDescent="0.3"/>
    <row r="931" ht="14.25" hidden="1" customHeight="1" x14ac:dyDescent="0.3"/>
    <row r="932" ht="14.25" hidden="1" customHeight="1" x14ac:dyDescent="0.3"/>
    <row r="933" ht="14.25" hidden="1" customHeight="1" x14ac:dyDescent="0.3"/>
    <row r="934" ht="14.25" hidden="1" customHeight="1" x14ac:dyDescent="0.3"/>
    <row r="935" ht="14.25" hidden="1" customHeight="1" x14ac:dyDescent="0.3"/>
    <row r="936" ht="14.25" hidden="1" customHeight="1" x14ac:dyDescent="0.3"/>
    <row r="937" ht="14.25" hidden="1" customHeight="1" x14ac:dyDescent="0.3"/>
    <row r="938" ht="14.25" hidden="1" customHeight="1" x14ac:dyDescent="0.3"/>
    <row r="939" ht="14.25" hidden="1" customHeight="1" x14ac:dyDescent="0.3"/>
    <row r="940" ht="14.25" hidden="1" customHeight="1" x14ac:dyDescent="0.3"/>
    <row r="941" ht="14.25" hidden="1" customHeight="1" x14ac:dyDescent="0.3"/>
    <row r="942" ht="14.25" hidden="1" customHeight="1" x14ac:dyDescent="0.3"/>
    <row r="943" ht="14.25" hidden="1" customHeight="1" x14ac:dyDescent="0.3"/>
    <row r="944" ht="14.25" hidden="1" customHeight="1" x14ac:dyDescent="0.3"/>
    <row r="945" ht="14.25" hidden="1" customHeight="1" x14ac:dyDescent="0.3"/>
    <row r="946" ht="14.25" hidden="1" customHeight="1" x14ac:dyDescent="0.3"/>
    <row r="947" ht="14.25" hidden="1" customHeight="1" x14ac:dyDescent="0.3"/>
    <row r="948" ht="14.25" hidden="1" customHeight="1" x14ac:dyDescent="0.3"/>
    <row r="949" ht="14.25" hidden="1" customHeight="1" x14ac:dyDescent="0.3"/>
    <row r="950" ht="14.25" hidden="1" customHeight="1" x14ac:dyDescent="0.3"/>
    <row r="951" ht="14.25" hidden="1" customHeight="1" x14ac:dyDescent="0.3"/>
    <row r="952" ht="14.25" hidden="1" customHeight="1" x14ac:dyDescent="0.3"/>
    <row r="953" ht="14.25" hidden="1" customHeight="1" x14ac:dyDescent="0.3"/>
    <row r="954" ht="14.25" hidden="1" customHeight="1" x14ac:dyDescent="0.3"/>
    <row r="955" ht="14.25" hidden="1" customHeight="1" x14ac:dyDescent="0.3"/>
    <row r="956" ht="14.25" hidden="1" customHeight="1" x14ac:dyDescent="0.3"/>
    <row r="957" ht="14.25" hidden="1" customHeight="1" x14ac:dyDescent="0.3"/>
    <row r="958" ht="14.25" hidden="1" customHeight="1" x14ac:dyDescent="0.3"/>
    <row r="959" ht="14.25" hidden="1" customHeight="1" x14ac:dyDescent="0.3"/>
    <row r="960" ht="14.25" hidden="1" customHeight="1" x14ac:dyDescent="0.3"/>
    <row r="961" ht="14.25" hidden="1" customHeight="1" x14ac:dyDescent="0.3"/>
    <row r="962" ht="14.25" hidden="1" customHeight="1" x14ac:dyDescent="0.3"/>
    <row r="963" ht="14.25" hidden="1" customHeight="1" x14ac:dyDescent="0.3"/>
    <row r="964" ht="14.25" hidden="1" customHeight="1" x14ac:dyDescent="0.3"/>
    <row r="965" ht="14.25" hidden="1" customHeight="1" x14ac:dyDescent="0.3"/>
    <row r="966" ht="14.25" hidden="1" customHeight="1" x14ac:dyDescent="0.3"/>
    <row r="967" ht="14.25" hidden="1" customHeight="1" x14ac:dyDescent="0.3"/>
    <row r="968" ht="14.25" hidden="1" customHeight="1" x14ac:dyDescent="0.3"/>
    <row r="969" ht="14.25" hidden="1" customHeight="1" x14ac:dyDescent="0.3"/>
    <row r="970" ht="14.25" hidden="1" customHeight="1" x14ac:dyDescent="0.3"/>
    <row r="971" ht="14.25" hidden="1" customHeight="1" x14ac:dyDescent="0.3"/>
    <row r="972" ht="14.25" hidden="1" customHeight="1" x14ac:dyDescent="0.3"/>
    <row r="973" ht="14.25" hidden="1" customHeight="1" x14ac:dyDescent="0.3"/>
    <row r="974" ht="14.25" hidden="1" customHeight="1" x14ac:dyDescent="0.3"/>
    <row r="975" ht="14.25" hidden="1" customHeight="1" x14ac:dyDescent="0.3"/>
    <row r="976" ht="14.25" hidden="1" customHeight="1" x14ac:dyDescent="0.3"/>
    <row r="977" ht="14.25" hidden="1" customHeight="1" x14ac:dyDescent="0.3"/>
    <row r="978" ht="14.25" hidden="1" customHeight="1" x14ac:dyDescent="0.3"/>
    <row r="979" ht="14.25" hidden="1" customHeight="1" x14ac:dyDescent="0.3"/>
    <row r="980" ht="14.25" hidden="1" customHeight="1" x14ac:dyDescent="0.3"/>
    <row r="981" ht="14.25" hidden="1" customHeight="1" x14ac:dyDescent="0.3"/>
    <row r="982" ht="14.25" hidden="1" customHeight="1" x14ac:dyDescent="0.3"/>
    <row r="983" ht="14.25" hidden="1" customHeight="1" x14ac:dyDescent="0.3"/>
    <row r="984" ht="14.25" hidden="1" customHeight="1" x14ac:dyDescent="0.3"/>
    <row r="985" ht="14.25" hidden="1" customHeight="1" x14ac:dyDescent="0.3"/>
    <row r="986" ht="14.25" hidden="1" customHeight="1" x14ac:dyDescent="0.3"/>
    <row r="987" ht="14.25" hidden="1" customHeight="1" x14ac:dyDescent="0.3"/>
    <row r="988" ht="14.25" hidden="1" customHeight="1" x14ac:dyDescent="0.3"/>
    <row r="989" ht="14.25" hidden="1" customHeight="1" x14ac:dyDescent="0.3"/>
    <row r="990" ht="14.25" hidden="1" customHeight="1" x14ac:dyDescent="0.3"/>
    <row r="991" ht="14.25" hidden="1" customHeight="1" x14ac:dyDescent="0.3"/>
    <row r="992" ht="14.25" hidden="1" customHeight="1" x14ac:dyDescent="0.3"/>
    <row r="993" ht="14.25" hidden="1" customHeight="1" x14ac:dyDescent="0.3"/>
    <row r="994" ht="14.25" hidden="1" customHeight="1" x14ac:dyDescent="0.3"/>
    <row r="995" ht="14.25" hidden="1" customHeight="1" x14ac:dyDescent="0.3"/>
    <row r="996" ht="14.25" hidden="1" customHeight="1" x14ac:dyDescent="0.3"/>
    <row r="997" ht="14.25" hidden="1" customHeight="1" x14ac:dyDescent="0.3"/>
    <row r="998" ht="14.25" hidden="1" customHeight="1" x14ac:dyDescent="0.3"/>
    <row r="999" ht="14.25" hidden="1" customHeight="1" x14ac:dyDescent="0.3"/>
    <row r="1000" ht="14.25" hidden="1" customHeight="1" x14ac:dyDescent="0.3"/>
    <row r="1001" ht="14.25" hidden="1" customHeight="1" x14ac:dyDescent="0.3"/>
    <row r="1002" ht="14.25" hidden="1" customHeight="1" x14ac:dyDescent="0.3"/>
    <row r="1003" ht="14.25" hidden="1" customHeight="1" x14ac:dyDescent="0.3"/>
    <row r="1004" ht="14.25" hidden="1" customHeight="1" x14ac:dyDescent="0.3"/>
    <row r="1005" ht="14.25" hidden="1" customHeight="1" x14ac:dyDescent="0.3"/>
    <row r="1006" ht="14.25" hidden="1" customHeight="1" x14ac:dyDescent="0.3"/>
    <row r="1007" ht="14.25" hidden="1" customHeight="1" x14ac:dyDescent="0.3"/>
    <row r="1008" ht="14.25" hidden="1" customHeight="1" x14ac:dyDescent="0.3"/>
    <row r="1009" ht="14.25" hidden="1" customHeight="1" x14ac:dyDescent="0.3"/>
    <row r="1010" ht="14.25" hidden="1" customHeight="1" x14ac:dyDescent="0.3"/>
    <row r="1011" ht="14.25" hidden="1" customHeight="1" x14ac:dyDescent="0.3"/>
    <row r="1012" ht="14.25" hidden="1" customHeight="1" x14ac:dyDescent="0.3"/>
    <row r="1013" ht="14.25" hidden="1" customHeight="1" x14ac:dyDescent="0.3"/>
    <row r="1014" ht="14.25" hidden="1" customHeight="1" x14ac:dyDescent="0.3"/>
    <row r="1015" ht="14.25" hidden="1" customHeight="1" x14ac:dyDescent="0.3"/>
    <row r="1016" ht="14.25" hidden="1" customHeight="1" x14ac:dyDescent="0.3"/>
    <row r="1017" ht="14.25" hidden="1" customHeight="1" x14ac:dyDescent="0.3"/>
    <row r="1018" ht="14.25" hidden="1" customHeight="1" x14ac:dyDescent="0.3"/>
    <row r="1019" ht="14.25" hidden="1" customHeight="1" x14ac:dyDescent="0.3"/>
    <row r="1020" ht="14.25" hidden="1" customHeight="1" x14ac:dyDescent="0.3"/>
    <row r="1021" ht="14.25" hidden="1" customHeight="1" x14ac:dyDescent="0.3"/>
    <row r="1022" ht="14.25" hidden="1" customHeight="1" x14ac:dyDescent="0.3"/>
    <row r="1023" ht="14.25" hidden="1" customHeight="1" x14ac:dyDescent="0.3"/>
    <row r="1024" ht="14.25" hidden="1" customHeight="1" x14ac:dyDescent="0.3"/>
    <row r="1025" ht="14.25" hidden="1" customHeight="1" x14ac:dyDescent="0.3"/>
    <row r="1026" ht="14.25" hidden="1" customHeight="1" x14ac:dyDescent="0.3"/>
    <row r="1027" ht="14.25" hidden="1" customHeight="1" x14ac:dyDescent="0.3"/>
    <row r="1028" ht="14.25" hidden="1" customHeight="1" x14ac:dyDescent="0.3"/>
    <row r="1029" ht="14.25" hidden="1" customHeight="1" x14ac:dyDescent="0.3"/>
    <row r="1030" ht="14.25" hidden="1" customHeight="1" x14ac:dyDescent="0.3"/>
    <row r="1031" ht="14.25" hidden="1" customHeight="1" x14ac:dyDescent="0.3"/>
    <row r="1032" ht="14.25" hidden="1" customHeight="1" x14ac:dyDescent="0.3"/>
    <row r="1033" ht="14.25" hidden="1" customHeight="1" x14ac:dyDescent="0.3"/>
    <row r="1034" ht="14.25" hidden="1" customHeight="1" x14ac:dyDescent="0.3"/>
    <row r="1035" ht="14.25" hidden="1" customHeight="1" x14ac:dyDescent="0.3"/>
    <row r="1036" ht="14.25" hidden="1" customHeight="1" x14ac:dyDescent="0.3"/>
    <row r="1037" ht="14.25" hidden="1" customHeight="1" x14ac:dyDescent="0.3"/>
    <row r="1038" ht="14.25" hidden="1" customHeight="1" x14ac:dyDescent="0.3"/>
    <row r="1039" ht="14.25" hidden="1" customHeight="1" x14ac:dyDescent="0.3"/>
    <row r="1040" ht="14.25" hidden="1" customHeight="1" x14ac:dyDescent="0.3"/>
    <row r="1041" ht="14.25" hidden="1" customHeight="1" x14ac:dyDescent="0.3"/>
    <row r="1042" ht="14.25" hidden="1" customHeight="1" x14ac:dyDescent="0.3"/>
    <row r="1043" ht="14.25" hidden="1" customHeight="1" x14ac:dyDescent="0.3"/>
    <row r="1044" ht="14.25" hidden="1" customHeight="1" x14ac:dyDescent="0.3"/>
    <row r="1045" ht="14.25" hidden="1" customHeight="1" x14ac:dyDescent="0.3"/>
    <row r="1046" ht="14.25" hidden="1" customHeight="1" x14ac:dyDescent="0.3"/>
    <row r="1047" ht="14.25" hidden="1" customHeight="1" x14ac:dyDescent="0.3"/>
    <row r="1048" ht="14.25" hidden="1" customHeight="1" x14ac:dyDescent="0.3"/>
    <row r="1049" ht="14.25" hidden="1" customHeight="1" x14ac:dyDescent="0.3"/>
    <row r="1050" ht="14.25" hidden="1" customHeight="1" x14ac:dyDescent="0.3"/>
    <row r="1051" ht="14.25" hidden="1" customHeight="1" x14ac:dyDescent="0.3"/>
    <row r="1052" ht="14.25" hidden="1" customHeight="1" x14ac:dyDescent="0.3"/>
    <row r="1053" ht="14.25" hidden="1" customHeight="1" x14ac:dyDescent="0.3"/>
    <row r="1054" ht="14.25" hidden="1" customHeight="1" x14ac:dyDescent="0.3"/>
    <row r="1055" ht="14.25" hidden="1" customHeight="1" x14ac:dyDescent="0.3"/>
    <row r="1056" ht="14.25" hidden="1" customHeight="1" x14ac:dyDescent="0.3"/>
    <row r="1057" ht="14.25" hidden="1" customHeight="1" x14ac:dyDescent="0.3"/>
    <row r="1058" ht="14.25" hidden="1" customHeight="1" x14ac:dyDescent="0.3"/>
    <row r="1059" ht="14.25" hidden="1" customHeight="1" x14ac:dyDescent="0.3"/>
    <row r="1060" ht="14.25" hidden="1" customHeight="1" x14ac:dyDescent="0.3"/>
    <row r="1061" ht="14.25" hidden="1" customHeight="1" x14ac:dyDescent="0.3"/>
    <row r="1062" ht="14.25" hidden="1" customHeight="1" x14ac:dyDescent="0.3"/>
    <row r="1063" ht="14.25" hidden="1" customHeight="1" x14ac:dyDescent="0.3"/>
    <row r="1064" ht="14.25" hidden="1" customHeight="1" x14ac:dyDescent="0.3"/>
    <row r="1065" ht="14.25" hidden="1" customHeight="1" x14ac:dyDescent="0.3"/>
    <row r="1066" ht="14.25" hidden="1" customHeight="1" x14ac:dyDescent="0.3"/>
    <row r="1067" ht="14.25" hidden="1" customHeight="1" x14ac:dyDescent="0.3"/>
    <row r="1068" ht="14.25" hidden="1" customHeight="1" x14ac:dyDescent="0.3"/>
    <row r="1069" ht="14.25" hidden="1" customHeight="1" x14ac:dyDescent="0.3"/>
    <row r="1070" ht="14.25" hidden="1" customHeight="1" x14ac:dyDescent="0.3"/>
    <row r="1071" ht="14.25" hidden="1" customHeight="1" x14ac:dyDescent="0.3"/>
    <row r="1072" ht="14.25" hidden="1" customHeight="1" x14ac:dyDescent="0.3"/>
    <row r="1073" ht="14.25" hidden="1" customHeight="1" x14ac:dyDescent="0.3"/>
    <row r="1074" ht="14.25" hidden="1" customHeight="1" x14ac:dyDescent="0.3"/>
    <row r="1075" ht="14.25" hidden="1" customHeight="1" x14ac:dyDescent="0.3"/>
    <row r="1076" ht="14.25" hidden="1" customHeight="1" x14ac:dyDescent="0.3"/>
    <row r="1077" ht="14.25" hidden="1" customHeight="1" x14ac:dyDescent="0.3"/>
    <row r="1078" ht="14.25" hidden="1" customHeight="1" x14ac:dyDescent="0.3"/>
    <row r="1079" ht="14.25" hidden="1" customHeight="1" x14ac:dyDescent="0.3"/>
    <row r="1080" ht="14.25" hidden="1" customHeight="1" x14ac:dyDescent="0.3"/>
    <row r="1081" ht="14.25" hidden="1" customHeight="1" x14ac:dyDescent="0.3"/>
    <row r="1082" ht="14.25" hidden="1" customHeight="1" x14ac:dyDescent="0.3"/>
    <row r="1083" ht="14.25" hidden="1" customHeight="1" x14ac:dyDescent="0.3"/>
    <row r="1084" ht="14.25" hidden="1" customHeight="1" x14ac:dyDescent="0.3"/>
    <row r="1085" ht="14.25" hidden="1" customHeight="1" x14ac:dyDescent="0.3"/>
    <row r="1086" ht="14.25" hidden="1" customHeight="1" x14ac:dyDescent="0.3"/>
    <row r="1087" ht="14.25" hidden="1" customHeight="1" x14ac:dyDescent="0.3"/>
    <row r="1088" ht="14.25" hidden="1" customHeight="1" x14ac:dyDescent="0.3"/>
    <row r="1089" ht="14.25" hidden="1" customHeight="1" x14ac:dyDescent="0.3"/>
    <row r="1090" ht="14.25" hidden="1" customHeight="1" x14ac:dyDescent="0.3"/>
    <row r="1091" ht="14.25" hidden="1" customHeight="1" x14ac:dyDescent="0.3"/>
    <row r="1092" ht="14.25" hidden="1" customHeight="1" x14ac:dyDescent="0.3"/>
    <row r="1093" ht="14.25" hidden="1" customHeight="1" x14ac:dyDescent="0.3"/>
    <row r="1094" ht="14.25" hidden="1" customHeight="1" x14ac:dyDescent="0.3"/>
    <row r="1095" ht="14.25" hidden="1" customHeight="1" x14ac:dyDescent="0.3"/>
    <row r="1096" ht="14.25" hidden="1" customHeight="1" x14ac:dyDescent="0.3"/>
    <row r="1097" ht="14.25" hidden="1" customHeight="1" x14ac:dyDescent="0.3"/>
    <row r="1098" ht="14.25" hidden="1" customHeight="1" x14ac:dyDescent="0.3"/>
    <row r="1099" ht="14.25" hidden="1" customHeight="1" x14ac:dyDescent="0.3"/>
    <row r="1100" ht="14.25" hidden="1" customHeight="1" x14ac:dyDescent="0.3"/>
    <row r="1101" ht="14.25" hidden="1" customHeight="1" x14ac:dyDescent="0.3"/>
    <row r="1102" ht="14.25" hidden="1" customHeight="1" x14ac:dyDescent="0.3"/>
    <row r="1103" ht="14.25" hidden="1" customHeight="1" x14ac:dyDescent="0.3"/>
    <row r="1104" ht="14.25" hidden="1" customHeight="1" x14ac:dyDescent="0.3"/>
    <row r="1105" ht="14.25" hidden="1" customHeight="1" x14ac:dyDescent="0.3"/>
    <row r="1106" ht="14.25" hidden="1" customHeight="1" x14ac:dyDescent="0.3"/>
    <row r="1107" ht="14.25" hidden="1" customHeight="1" x14ac:dyDescent="0.3"/>
    <row r="1108" ht="14.25" hidden="1" customHeight="1" x14ac:dyDescent="0.3"/>
    <row r="1109" ht="14.25" hidden="1" customHeight="1" x14ac:dyDescent="0.3"/>
    <row r="1110" ht="14.25" hidden="1" customHeight="1" x14ac:dyDescent="0.3"/>
    <row r="1111" ht="14.25" hidden="1" customHeight="1" x14ac:dyDescent="0.3"/>
    <row r="1112" ht="14.25" hidden="1" customHeight="1" x14ac:dyDescent="0.3"/>
    <row r="1113" ht="14.25" hidden="1" customHeight="1" x14ac:dyDescent="0.3"/>
    <row r="1114" ht="14.25" hidden="1" customHeight="1" x14ac:dyDescent="0.3"/>
    <row r="1115" ht="14.25" hidden="1" customHeight="1" x14ac:dyDescent="0.3"/>
    <row r="1116" ht="14.25" hidden="1" customHeight="1" x14ac:dyDescent="0.3"/>
    <row r="1117" ht="14.25" hidden="1" customHeight="1" x14ac:dyDescent="0.3"/>
    <row r="1118" ht="14.25" hidden="1" customHeight="1" x14ac:dyDescent="0.3"/>
    <row r="1119" ht="14.25" hidden="1" customHeight="1" x14ac:dyDescent="0.3"/>
    <row r="1120" ht="14.25" hidden="1" customHeight="1" x14ac:dyDescent="0.3"/>
    <row r="1121" ht="14.25" hidden="1" customHeight="1" x14ac:dyDescent="0.3"/>
    <row r="1122" ht="14.25" hidden="1" customHeight="1" x14ac:dyDescent="0.3"/>
    <row r="1123" ht="14.25" hidden="1" customHeight="1" x14ac:dyDescent="0.3"/>
    <row r="1124" ht="14.25" hidden="1" customHeight="1" x14ac:dyDescent="0.3"/>
    <row r="1125" ht="14.25" hidden="1" customHeight="1" x14ac:dyDescent="0.3"/>
    <row r="1126" ht="14.25" hidden="1" customHeight="1" x14ac:dyDescent="0.3"/>
    <row r="1127" ht="14.25" hidden="1" customHeight="1" x14ac:dyDescent="0.3"/>
    <row r="1128" ht="14.25" hidden="1" customHeight="1" x14ac:dyDescent="0.3"/>
    <row r="1129" ht="14.25" hidden="1" customHeight="1" x14ac:dyDescent="0.3"/>
    <row r="1130" ht="14.25" hidden="1" customHeight="1" x14ac:dyDescent="0.3"/>
    <row r="1131" ht="14.25" hidden="1" customHeight="1" x14ac:dyDescent="0.3"/>
    <row r="1132" ht="14.25" hidden="1" customHeight="1" x14ac:dyDescent="0.3"/>
    <row r="1133" ht="14.25" hidden="1" customHeight="1" x14ac:dyDescent="0.3"/>
    <row r="1134" ht="14.25" hidden="1" customHeight="1" x14ac:dyDescent="0.3"/>
    <row r="1135" ht="14.25" hidden="1" customHeight="1" x14ac:dyDescent="0.3"/>
    <row r="1136" ht="14.25" hidden="1" customHeight="1" x14ac:dyDescent="0.3"/>
    <row r="1137" ht="14.25" hidden="1" customHeight="1" x14ac:dyDescent="0.3"/>
    <row r="1138" ht="14.25" hidden="1" customHeight="1" x14ac:dyDescent="0.3"/>
    <row r="1139" ht="14.25" hidden="1" customHeight="1" x14ac:dyDescent="0.3"/>
    <row r="1140" ht="14.25" hidden="1" customHeight="1" x14ac:dyDescent="0.3"/>
    <row r="1141" ht="14.25" hidden="1" customHeight="1" x14ac:dyDescent="0.3"/>
    <row r="1142" ht="14.25" hidden="1" customHeight="1" x14ac:dyDescent="0.3"/>
    <row r="1143" ht="14.25" hidden="1" customHeight="1" x14ac:dyDescent="0.3"/>
    <row r="1144" ht="14.25" hidden="1" customHeight="1" x14ac:dyDescent="0.3"/>
    <row r="1145" ht="14.25" hidden="1" customHeight="1" x14ac:dyDescent="0.3"/>
    <row r="1146" ht="14.25" hidden="1" customHeight="1" x14ac:dyDescent="0.3"/>
    <row r="1147" ht="14.25" hidden="1" customHeight="1" x14ac:dyDescent="0.3"/>
    <row r="1148" ht="14.25" hidden="1" customHeight="1" x14ac:dyDescent="0.3"/>
    <row r="1149" ht="14.25" hidden="1" customHeight="1" x14ac:dyDescent="0.3"/>
    <row r="1150" ht="14.25" hidden="1" customHeight="1" x14ac:dyDescent="0.3"/>
    <row r="1151" ht="14.25" hidden="1" customHeight="1" x14ac:dyDescent="0.3"/>
    <row r="1152" ht="14.25" hidden="1" customHeight="1" x14ac:dyDescent="0.3"/>
    <row r="1153" ht="14.25" hidden="1" customHeight="1" x14ac:dyDescent="0.3"/>
    <row r="1154" ht="14.25" hidden="1" customHeight="1" x14ac:dyDescent="0.3"/>
    <row r="1155" ht="14.25" hidden="1" customHeight="1" x14ac:dyDescent="0.3"/>
    <row r="1156" ht="14.25" hidden="1" customHeight="1" x14ac:dyDescent="0.3"/>
    <row r="1157" ht="14.25" hidden="1" customHeight="1" x14ac:dyDescent="0.3"/>
    <row r="1158" ht="14.25" hidden="1" customHeight="1" x14ac:dyDescent="0.3"/>
    <row r="1159" ht="14.25" hidden="1" customHeight="1" x14ac:dyDescent="0.3"/>
    <row r="1160" ht="14.25" hidden="1" customHeight="1" x14ac:dyDescent="0.3"/>
    <row r="1161" ht="14.25" hidden="1" customHeight="1" x14ac:dyDescent="0.3"/>
    <row r="1162" ht="14.25" hidden="1" customHeight="1" x14ac:dyDescent="0.3"/>
    <row r="1163" ht="14.25" hidden="1" customHeight="1" x14ac:dyDescent="0.3"/>
    <row r="1164" ht="14.25" hidden="1" customHeight="1" x14ac:dyDescent="0.3"/>
    <row r="1165" ht="14.25" hidden="1" customHeight="1" x14ac:dyDescent="0.3"/>
    <row r="1166" ht="14.25" hidden="1" customHeight="1" x14ac:dyDescent="0.3"/>
    <row r="1167" ht="14.25" hidden="1" customHeight="1" x14ac:dyDescent="0.3"/>
    <row r="1168" ht="14.25" hidden="1" customHeight="1" x14ac:dyDescent="0.3"/>
    <row r="1169" ht="14.25" hidden="1" customHeight="1" x14ac:dyDescent="0.3"/>
    <row r="1170" ht="14.25" hidden="1" customHeight="1" x14ac:dyDescent="0.3"/>
    <row r="1171" ht="14.25" hidden="1" customHeight="1" x14ac:dyDescent="0.3"/>
    <row r="1172" ht="14.25" hidden="1" customHeight="1" x14ac:dyDescent="0.3"/>
    <row r="1173" ht="14.25" hidden="1" customHeight="1" x14ac:dyDescent="0.3"/>
    <row r="1174" ht="14.25" hidden="1" customHeight="1" x14ac:dyDescent="0.3"/>
    <row r="1175" ht="14.25" hidden="1" customHeight="1" x14ac:dyDescent="0.3"/>
    <row r="1176" ht="14.25" hidden="1" customHeight="1" x14ac:dyDescent="0.3"/>
    <row r="1177" ht="14.25" hidden="1" customHeight="1" x14ac:dyDescent="0.3"/>
    <row r="1178" ht="14.25" hidden="1" customHeight="1" x14ac:dyDescent="0.3"/>
    <row r="1179" ht="14.25" hidden="1" customHeight="1" x14ac:dyDescent="0.3"/>
    <row r="1180" ht="14.25" hidden="1" customHeight="1" x14ac:dyDescent="0.3"/>
    <row r="1181" ht="14.25" hidden="1" customHeight="1" x14ac:dyDescent="0.3"/>
    <row r="1182" ht="14.25" hidden="1" customHeight="1" x14ac:dyDescent="0.3"/>
    <row r="1183" ht="14.25" hidden="1" customHeight="1" x14ac:dyDescent="0.3"/>
    <row r="1184" ht="14.25" hidden="1" customHeight="1" x14ac:dyDescent="0.3"/>
    <row r="1185" ht="14.25" hidden="1" customHeight="1" x14ac:dyDescent="0.3"/>
    <row r="1186" ht="14.25" hidden="1" customHeight="1" x14ac:dyDescent="0.3"/>
    <row r="1187" ht="14.25" hidden="1" customHeight="1" x14ac:dyDescent="0.3"/>
    <row r="1188" ht="14.25" hidden="1" customHeight="1" x14ac:dyDescent="0.3"/>
    <row r="1189" ht="14.25" hidden="1" customHeight="1" x14ac:dyDescent="0.3"/>
    <row r="1190" ht="14.25" hidden="1" customHeight="1" x14ac:dyDescent="0.3"/>
    <row r="1191" ht="14.25" hidden="1" customHeight="1" x14ac:dyDescent="0.3"/>
    <row r="1192" ht="14.25" hidden="1" customHeight="1" x14ac:dyDescent="0.3"/>
    <row r="1193" ht="14.25" hidden="1" customHeight="1" x14ac:dyDescent="0.3"/>
    <row r="1194" ht="14.25" hidden="1" customHeight="1" x14ac:dyDescent="0.3"/>
    <row r="1195" ht="14.25" hidden="1" customHeight="1" x14ac:dyDescent="0.3"/>
    <row r="1196" ht="14.25" hidden="1" customHeight="1" x14ac:dyDescent="0.3"/>
    <row r="1197" ht="14.25" hidden="1" customHeight="1" x14ac:dyDescent="0.3"/>
    <row r="1198" ht="14.25" hidden="1" customHeight="1" x14ac:dyDescent="0.3"/>
    <row r="1199" ht="14.25" hidden="1" customHeight="1" x14ac:dyDescent="0.3"/>
    <row r="1200" ht="14.25" hidden="1" customHeight="1" x14ac:dyDescent="0.3"/>
    <row r="1201" ht="14.25" hidden="1" customHeight="1" x14ac:dyDescent="0.3"/>
    <row r="1202" ht="14.25" hidden="1" customHeight="1" x14ac:dyDescent="0.3"/>
    <row r="1203" ht="14.25" hidden="1" customHeight="1" x14ac:dyDescent="0.3"/>
    <row r="1204" ht="14.25" hidden="1" customHeight="1" x14ac:dyDescent="0.3"/>
    <row r="1205" ht="14.25" hidden="1" customHeight="1" x14ac:dyDescent="0.3"/>
    <row r="1206" ht="14.25" hidden="1" customHeight="1" x14ac:dyDescent="0.3"/>
    <row r="1207" ht="14.25" hidden="1" customHeight="1" x14ac:dyDescent="0.3"/>
    <row r="1208" ht="14.25" hidden="1" customHeight="1" x14ac:dyDescent="0.3"/>
    <row r="1209" ht="14.25" hidden="1" customHeight="1" x14ac:dyDescent="0.3"/>
    <row r="1210" ht="14.25" hidden="1" customHeight="1" x14ac:dyDescent="0.3"/>
    <row r="1211" ht="14.25" hidden="1" customHeight="1" x14ac:dyDescent="0.3"/>
    <row r="1212" ht="14.25" hidden="1" customHeight="1" x14ac:dyDescent="0.3"/>
    <row r="1213" ht="14.25" hidden="1" customHeight="1" x14ac:dyDescent="0.3"/>
    <row r="1214" ht="14.25" hidden="1" customHeight="1" x14ac:dyDescent="0.3"/>
    <row r="1215" ht="14.25" hidden="1" customHeight="1" x14ac:dyDescent="0.3"/>
    <row r="1216" ht="14.25" hidden="1" customHeight="1" x14ac:dyDescent="0.3"/>
    <row r="1217" ht="14.25" hidden="1" customHeight="1" x14ac:dyDescent="0.3"/>
    <row r="1218" ht="14.25" hidden="1" customHeight="1" x14ac:dyDescent="0.3"/>
    <row r="1219" ht="14.25" hidden="1" customHeight="1" x14ac:dyDescent="0.3"/>
    <row r="1220" ht="14.25" hidden="1" customHeight="1" x14ac:dyDescent="0.3"/>
    <row r="1221" ht="14.25" hidden="1" customHeight="1" x14ac:dyDescent="0.3"/>
    <row r="1222" ht="14.25" hidden="1" customHeight="1" x14ac:dyDescent="0.3"/>
    <row r="1223" ht="14.25" hidden="1" customHeight="1" x14ac:dyDescent="0.3"/>
    <row r="1224" ht="14.25" hidden="1" customHeight="1" x14ac:dyDescent="0.3"/>
    <row r="1225" ht="14.25" hidden="1" customHeight="1" x14ac:dyDescent="0.3"/>
    <row r="1226" ht="14.25" hidden="1" customHeight="1" x14ac:dyDescent="0.3"/>
    <row r="1227" ht="14.25" hidden="1" customHeight="1" x14ac:dyDescent="0.3"/>
    <row r="1228" ht="14.25" hidden="1" customHeight="1" x14ac:dyDescent="0.3"/>
    <row r="1229" ht="14.25" hidden="1" customHeight="1" x14ac:dyDescent="0.3"/>
    <row r="1230" ht="14.25" hidden="1" customHeight="1" x14ac:dyDescent="0.3"/>
    <row r="1231" ht="14.25" hidden="1" customHeight="1" x14ac:dyDescent="0.3"/>
    <row r="1232" ht="14.25" hidden="1" customHeight="1" x14ac:dyDescent="0.3"/>
    <row r="1233" ht="14.25" hidden="1" customHeight="1" x14ac:dyDescent="0.3"/>
    <row r="1234" ht="14.25" hidden="1" customHeight="1" x14ac:dyDescent="0.3"/>
    <row r="1235" ht="14.25" hidden="1" customHeight="1" x14ac:dyDescent="0.3"/>
    <row r="1236" ht="14.25" hidden="1" customHeight="1" x14ac:dyDescent="0.3"/>
    <row r="1237" ht="14.25" hidden="1" customHeight="1" x14ac:dyDescent="0.3"/>
    <row r="1238" ht="14.25" hidden="1" customHeight="1" x14ac:dyDescent="0.3"/>
    <row r="1239" ht="14.25" hidden="1" customHeight="1" x14ac:dyDescent="0.3"/>
    <row r="1240" ht="14.25" hidden="1" customHeight="1" x14ac:dyDescent="0.3"/>
    <row r="1241" ht="14.25" hidden="1" customHeight="1" x14ac:dyDescent="0.3"/>
    <row r="1242" ht="14.25" hidden="1" customHeight="1" x14ac:dyDescent="0.3"/>
    <row r="1243" ht="14.25" hidden="1" customHeight="1" x14ac:dyDescent="0.3"/>
    <row r="1244" ht="14.25" hidden="1" customHeight="1" x14ac:dyDescent="0.3"/>
    <row r="1245" ht="14.25" hidden="1" customHeight="1" x14ac:dyDescent="0.3"/>
    <row r="1246" ht="14.25" hidden="1" customHeight="1" x14ac:dyDescent="0.3"/>
    <row r="1247" ht="14.25" hidden="1" customHeight="1" x14ac:dyDescent="0.3"/>
    <row r="1248" ht="14.25" hidden="1" customHeight="1" x14ac:dyDescent="0.3"/>
    <row r="1249" ht="14.25" hidden="1" customHeight="1" x14ac:dyDescent="0.3"/>
    <row r="1250" ht="14.25" hidden="1" customHeight="1" x14ac:dyDescent="0.3"/>
    <row r="1251" ht="14.25" hidden="1" customHeight="1" x14ac:dyDescent="0.3"/>
    <row r="1252" ht="14.25" hidden="1" customHeight="1" x14ac:dyDescent="0.3"/>
    <row r="1253" ht="14.25" hidden="1" customHeight="1" x14ac:dyDescent="0.3"/>
    <row r="1254" ht="14.25" hidden="1" customHeight="1" x14ac:dyDescent="0.3"/>
    <row r="1255" ht="14.25" hidden="1" customHeight="1" x14ac:dyDescent="0.3"/>
    <row r="1256" ht="14.25" hidden="1" customHeight="1" x14ac:dyDescent="0.3"/>
    <row r="1257" ht="14.25" hidden="1" customHeight="1" x14ac:dyDescent="0.3"/>
    <row r="1258" ht="14.25" hidden="1" customHeight="1" x14ac:dyDescent="0.3"/>
    <row r="1259" ht="14.25" hidden="1" customHeight="1" x14ac:dyDescent="0.3"/>
    <row r="1260" ht="14.25" hidden="1" customHeight="1" x14ac:dyDescent="0.3"/>
    <row r="1261" ht="14.25" hidden="1" customHeight="1" x14ac:dyDescent="0.3"/>
    <row r="1262" ht="14.25" hidden="1" customHeight="1" x14ac:dyDescent="0.3"/>
    <row r="1263" ht="14.25" hidden="1" customHeight="1" x14ac:dyDescent="0.3"/>
    <row r="1264" ht="14.25" hidden="1" customHeight="1" x14ac:dyDescent="0.3"/>
    <row r="1265" ht="14.25" hidden="1" customHeight="1" x14ac:dyDescent="0.3"/>
    <row r="1266" ht="14.25" hidden="1" customHeight="1" x14ac:dyDescent="0.3"/>
    <row r="1267" ht="14.25" hidden="1" customHeight="1" x14ac:dyDescent="0.3"/>
    <row r="1268" ht="14.25" hidden="1" customHeight="1" x14ac:dyDescent="0.3"/>
    <row r="1269" ht="14.25" hidden="1" customHeight="1" x14ac:dyDescent="0.3"/>
    <row r="1270" ht="14.25" hidden="1" customHeight="1" x14ac:dyDescent="0.3"/>
    <row r="1271" ht="14.25" hidden="1" customHeight="1" x14ac:dyDescent="0.3"/>
    <row r="1272" ht="14.25" hidden="1" customHeight="1" x14ac:dyDescent="0.3"/>
    <row r="1273" ht="14.25" hidden="1" customHeight="1" x14ac:dyDescent="0.3"/>
    <row r="1274" ht="14.25" hidden="1" customHeight="1" x14ac:dyDescent="0.3"/>
    <row r="1275" ht="14.25" hidden="1" customHeight="1" x14ac:dyDescent="0.3"/>
    <row r="1276" ht="14.25" hidden="1" customHeight="1" x14ac:dyDescent="0.3"/>
    <row r="1277" ht="14.25" hidden="1" customHeight="1" x14ac:dyDescent="0.3"/>
    <row r="1278" ht="14.25" hidden="1" customHeight="1" x14ac:dyDescent="0.3"/>
    <row r="1279" ht="14.25" hidden="1" customHeight="1" x14ac:dyDescent="0.3"/>
    <row r="1280" ht="14.25" hidden="1" customHeight="1" x14ac:dyDescent="0.3"/>
    <row r="1281" ht="14.25" hidden="1" customHeight="1" x14ac:dyDescent="0.3"/>
    <row r="1282" ht="14.25" hidden="1" customHeight="1" x14ac:dyDescent="0.3"/>
    <row r="1283" ht="14.25" hidden="1" customHeight="1" x14ac:dyDescent="0.3"/>
    <row r="1284" ht="14.25" hidden="1" customHeight="1" x14ac:dyDescent="0.3"/>
    <row r="1285" ht="14.25" hidden="1" customHeight="1" x14ac:dyDescent="0.3"/>
    <row r="1286" ht="14.25" hidden="1" customHeight="1" x14ac:dyDescent="0.3"/>
    <row r="1287" ht="14.25" hidden="1" customHeight="1" x14ac:dyDescent="0.3"/>
    <row r="1288" ht="14.25" hidden="1" customHeight="1" x14ac:dyDescent="0.3"/>
    <row r="1289" ht="14.25" hidden="1" customHeight="1" x14ac:dyDescent="0.3"/>
    <row r="1290" ht="14.25" hidden="1" customHeight="1" x14ac:dyDescent="0.3"/>
    <row r="1291" ht="14.25" hidden="1" customHeight="1" x14ac:dyDescent="0.3"/>
    <row r="1292" ht="14.25" hidden="1" customHeight="1" x14ac:dyDescent="0.3"/>
    <row r="1293" ht="14.25" hidden="1" customHeight="1" x14ac:dyDescent="0.3"/>
    <row r="1294" ht="14.25" hidden="1" customHeight="1" x14ac:dyDescent="0.3"/>
    <row r="1295" ht="14.25" hidden="1" customHeight="1" x14ac:dyDescent="0.3"/>
    <row r="1296" ht="14.25" hidden="1" customHeight="1" x14ac:dyDescent="0.3"/>
    <row r="1297" ht="14.25" hidden="1" customHeight="1" x14ac:dyDescent="0.3"/>
    <row r="1298" ht="14.25" hidden="1" customHeight="1" x14ac:dyDescent="0.3"/>
    <row r="1299" ht="14.25" hidden="1" customHeight="1" x14ac:dyDescent="0.3"/>
    <row r="1300" ht="14.25" hidden="1" customHeight="1" x14ac:dyDescent="0.3"/>
    <row r="1301" ht="14.25" hidden="1" customHeight="1" x14ac:dyDescent="0.3"/>
    <row r="1302" ht="14.25" hidden="1" customHeight="1" x14ac:dyDescent="0.3"/>
    <row r="1303" ht="14.25" hidden="1" customHeight="1" x14ac:dyDescent="0.3"/>
    <row r="1304" ht="14.25" hidden="1" customHeight="1" x14ac:dyDescent="0.3"/>
    <row r="1305" ht="14.25" hidden="1" customHeight="1" x14ac:dyDescent="0.3"/>
    <row r="1306" ht="14.25" hidden="1" customHeight="1" x14ac:dyDescent="0.3"/>
    <row r="1307" ht="14.25" hidden="1" customHeight="1" x14ac:dyDescent="0.3"/>
    <row r="1308" ht="14.25" hidden="1" customHeight="1" x14ac:dyDescent="0.3"/>
    <row r="1309" ht="14.25" hidden="1" customHeight="1" x14ac:dyDescent="0.3"/>
    <row r="1310" ht="14.25" hidden="1" customHeight="1" x14ac:dyDescent="0.3"/>
    <row r="1311" ht="14.25" hidden="1" customHeight="1" x14ac:dyDescent="0.3"/>
    <row r="1312" ht="14.25" hidden="1" customHeight="1" x14ac:dyDescent="0.3"/>
    <row r="1313" ht="14.25" hidden="1" customHeight="1" x14ac:dyDescent="0.3"/>
    <row r="1314" ht="14.25" hidden="1" customHeight="1" x14ac:dyDescent="0.3"/>
    <row r="1315" ht="14.25" hidden="1" customHeight="1" x14ac:dyDescent="0.3"/>
    <row r="1316" ht="14.25" hidden="1" customHeight="1" x14ac:dyDescent="0.3"/>
    <row r="1317" ht="14.25" hidden="1" customHeight="1" x14ac:dyDescent="0.3"/>
    <row r="1318" ht="14.25" hidden="1" customHeight="1" x14ac:dyDescent="0.3"/>
    <row r="1319" ht="14.25" hidden="1" customHeight="1" x14ac:dyDescent="0.3"/>
    <row r="1320" ht="14.25" hidden="1" customHeight="1" x14ac:dyDescent="0.3"/>
    <row r="1321" ht="14.25" hidden="1" customHeight="1" x14ac:dyDescent="0.3"/>
    <row r="1322" ht="14.25" hidden="1" customHeight="1" x14ac:dyDescent="0.3"/>
    <row r="1323" ht="14.25" hidden="1" customHeight="1" x14ac:dyDescent="0.3"/>
    <row r="1324" ht="14.25" hidden="1" customHeight="1" x14ac:dyDescent="0.3"/>
    <row r="1325" ht="14.25" hidden="1" customHeight="1" x14ac:dyDescent="0.3"/>
    <row r="1326" ht="14.25" hidden="1" customHeight="1" x14ac:dyDescent="0.3"/>
    <row r="1327" ht="14.25" hidden="1" customHeight="1" x14ac:dyDescent="0.3"/>
    <row r="1328" ht="14.25" hidden="1" customHeight="1" x14ac:dyDescent="0.3"/>
    <row r="1329" ht="14.25" hidden="1" customHeight="1" x14ac:dyDescent="0.3"/>
    <row r="1330" ht="14.25" hidden="1" customHeight="1" x14ac:dyDescent="0.3"/>
    <row r="1331" ht="14.25" hidden="1" customHeight="1" x14ac:dyDescent="0.3"/>
    <row r="1332" ht="14.25" hidden="1" customHeight="1" x14ac:dyDescent="0.3"/>
    <row r="1333" ht="14.25" hidden="1" customHeight="1" x14ac:dyDescent="0.3"/>
    <row r="1334" ht="14.25" hidden="1" customHeight="1" x14ac:dyDescent="0.3"/>
    <row r="1335" ht="14.25" hidden="1" customHeight="1" x14ac:dyDescent="0.3"/>
    <row r="1336" ht="14.25" hidden="1" customHeight="1" x14ac:dyDescent="0.3"/>
    <row r="1337" ht="14.25" hidden="1" customHeight="1" x14ac:dyDescent="0.3"/>
    <row r="1338" ht="14.25" hidden="1" customHeight="1" x14ac:dyDescent="0.3"/>
    <row r="1339" ht="14.25" hidden="1" customHeight="1" x14ac:dyDescent="0.3"/>
    <row r="1340" ht="14.25" hidden="1" customHeight="1" x14ac:dyDescent="0.3"/>
    <row r="1341" ht="14.25" hidden="1" customHeight="1" x14ac:dyDescent="0.3"/>
    <row r="1342" ht="14.25" hidden="1" customHeight="1" x14ac:dyDescent="0.3"/>
    <row r="1343" ht="14.25" hidden="1" customHeight="1" x14ac:dyDescent="0.3"/>
    <row r="1344" ht="14.25" hidden="1" customHeight="1" x14ac:dyDescent="0.3"/>
    <row r="1345" ht="14.25" hidden="1" customHeight="1" x14ac:dyDescent="0.3"/>
    <row r="1346" ht="14.25" hidden="1" customHeight="1" x14ac:dyDescent="0.3"/>
    <row r="1347" ht="14.25" hidden="1" customHeight="1" x14ac:dyDescent="0.3"/>
    <row r="1348" ht="14.25" hidden="1" customHeight="1" x14ac:dyDescent="0.3"/>
    <row r="1349" ht="14.25" hidden="1" customHeight="1" x14ac:dyDescent="0.3"/>
    <row r="1350" ht="14.25" hidden="1" customHeight="1" x14ac:dyDescent="0.3"/>
    <row r="1351" ht="14.25" hidden="1" customHeight="1" x14ac:dyDescent="0.3"/>
    <row r="1352" ht="14.25" hidden="1" customHeight="1" x14ac:dyDescent="0.3"/>
    <row r="1353" ht="14.25" hidden="1" customHeight="1" x14ac:dyDescent="0.3"/>
    <row r="1354" ht="14.25" hidden="1" customHeight="1" x14ac:dyDescent="0.3"/>
    <row r="1355" ht="14.25" hidden="1" customHeight="1" x14ac:dyDescent="0.3"/>
    <row r="1356" ht="14.25" hidden="1" customHeight="1" x14ac:dyDescent="0.3"/>
    <row r="1357" ht="14.25" hidden="1" customHeight="1" x14ac:dyDescent="0.3"/>
    <row r="1358" ht="14.25" hidden="1" customHeight="1" x14ac:dyDescent="0.3"/>
    <row r="1359" ht="14.25" hidden="1" customHeight="1" x14ac:dyDescent="0.3"/>
    <row r="1360" ht="14.25" hidden="1" customHeight="1" x14ac:dyDescent="0.3"/>
    <row r="1361" ht="14.25" hidden="1" customHeight="1" x14ac:dyDescent="0.3"/>
    <row r="1362" ht="14.25" hidden="1" customHeight="1" x14ac:dyDescent="0.3"/>
    <row r="1363" ht="14.25" hidden="1" customHeight="1" x14ac:dyDescent="0.3"/>
    <row r="1364" ht="14.25" hidden="1" customHeight="1" x14ac:dyDescent="0.3"/>
    <row r="1365" ht="14.25" hidden="1" customHeight="1" x14ac:dyDescent="0.3"/>
    <row r="1366" ht="14.25" hidden="1" customHeight="1" x14ac:dyDescent="0.3"/>
    <row r="1367" ht="14.25" hidden="1" customHeight="1" x14ac:dyDescent="0.3"/>
    <row r="1368" ht="14.25" hidden="1" customHeight="1" x14ac:dyDescent="0.3"/>
    <row r="1369" ht="14.25" hidden="1" customHeight="1" x14ac:dyDescent="0.3"/>
    <row r="1370" ht="14.25" hidden="1" customHeight="1" x14ac:dyDescent="0.3"/>
    <row r="1371" ht="14.25" hidden="1" customHeight="1" x14ac:dyDescent="0.3"/>
    <row r="1372" ht="14.25" hidden="1" customHeight="1" x14ac:dyDescent="0.3"/>
    <row r="1373" ht="14.25" hidden="1" customHeight="1" x14ac:dyDescent="0.3"/>
    <row r="1374" ht="14.25" hidden="1" customHeight="1" x14ac:dyDescent="0.3"/>
    <row r="1375" ht="14.25" hidden="1" customHeight="1" x14ac:dyDescent="0.3"/>
    <row r="1376" ht="14.25" hidden="1" customHeight="1" x14ac:dyDescent="0.3"/>
    <row r="1377" ht="14.25" hidden="1" customHeight="1" x14ac:dyDescent="0.3"/>
    <row r="1378" ht="14.25" hidden="1" customHeight="1" x14ac:dyDescent="0.3"/>
    <row r="1379" ht="14.25" hidden="1" customHeight="1" x14ac:dyDescent="0.3"/>
    <row r="1380" ht="14.25" hidden="1" customHeight="1" x14ac:dyDescent="0.3"/>
    <row r="1381" ht="14.25" hidden="1" customHeight="1" x14ac:dyDescent="0.3"/>
    <row r="1382" ht="14.25" hidden="1" customHeight="1" x14ac:dyDescent="0.3"/>
    <row r="1383" ht="14.25" hidden="1" customHeight="1" x14ac:dyDescent="0.3"/>
    <row r="1384" ht="14.25" hidden="1" customHeight="1" x14ac:dyDescent="0.3"/>
    <row r="1385" ht="14.25" hidden="1" customHeight="1" x14ac:dyDescent="0.3"/>
    <row r="1386" ht="14.25" hidden="1" customHeight="1" x14ac:dyDescent="0.3"/>
    <row r="1387" ht="14.25" hidden="1" customHeight="1" x14ac:dyDescent="0.3"/>
    <row r="1388" ht="14.25" hidden="1" customHeight="1" x14ac:dyDescent="0.3"/>
    <row r="1389" ht="14.25" hidden="1" customHeight="1" x14ac:dyDescent="0.3"/>
    <row r="1390" ht="14.25" hidden="1" customHeight="1" x14ac:dyDescent="0.3"/>
    <row r="1391" ht="14.25" hidden="1" customHeight="1" x14ac:dyDescent="0.3"/>
    <row r="1392" ht="14.25" hidden="1" customHeight="1" x14ac:dyDescent="0.3"/>
    <row r="1393" ht="14.25" hidden="1" customHeight="1" x14ac:dyDescent="0.3"/>
    <row r="1394" ht="14.25" hidden="1" customHeight="1" x14ac:dyDescent="0.3"/>
    <row r="1395" ht="14.25" hidden="1" customHeight="1" x14ac:dyDescent="0.3"/>
    <row r="1396" ht="14.25" hidden="1" customHeight="1" x14ac:dyDescent="0.3"/>
    <row r="1397" ht="14.25" hidden="1" customHeight="1" x14ac:dyDescent="0.3"/>
    <row r="1398" ht="14.25" hidden="1" customHeight="1" x14ac:dyDescent="0.3"/>
    <row r="1399" ht="14.25" hidden="1" customHeight="1" x14ac:dyDescent="0.3"/>
    <row r="1400" ht="14.25" hidden="1" customHeight="1" x14ac:dyDescent="0.3"/>
    <row r="1401" ht="14.25" hidden="1" customHeight="1" x14ac:dyDescent="0.3"/>
    <row r="1402" ht="14.25" hidden="1" customHeight="1" x14ac:dyDescent="0.3"/>
    <row r="1403" ht="14.25" hidden="1" customHeight="1" x14ac:dyDescent="0.3"/>
    <row r="1404" ht="14.25" hidden="1" customHeight="1" x14ac:dyDescent="0.3"/>
    <row r="1405" ht="14.25" hidden="1" customHeight="1" x14ac:dyDescent="0.3"/>
    <row r="1406" ht="14.25" hidden="1" customHeight="1" x14ac:dyDescent="0.3"/>
    <row r="1407" ht="14.25" hidden="1" customHeight="1" x14ac:dyDescent="0.3"/>
    <row r="1408" ht="14.25" hidden="1" customHeight="1" x14ac:dyDescent="0.3"/>
    <row r="1409" ht="14.25" hidden="1" customHeight="1" x14ac:dyDescent="0.3"/>
    <row r="1410" ht="14.25" hidden="1" customHeight="1" x14ac:dyDescent="0.3"/>
    <row r="1411" ht="14.25" hidden="1" customHeight="1" x14ac:dyDescent="0.3"/>
    <row r="1412" ht="14.25" hidden="1" customHeight="1" x14ac:dyDescent="0.3"/>
    <row r="1413" ht="14.25" hidden="1" customHeight="1" x14ac:dyDescent="0.3"/>
    <row r="1414" ht="14.25" hidden="1" customHeight="1" x14ac:dyDescent="0.3"/>
    <row r="1415" ht="14.25" hidden="1" customHeight="1" x14ac:dyDescent="0.3"/>
    <row r="1416" ht="14.25" hidden="1" customHeight="1" x14ac:dyDescent="0.3"/>
    <row r="1417" ht="14.25" hidden="1" customHeight="1" x14ac:dyDescent="0.3"/>
    <row r="1418" ht="14.25" hidden="1" customHeight="1" x14ac:dyDescent="0.3"/>
    <row r="1419" ht="14.25" hidden="1" customHeight="1" x14ac:dyDescent="0.3"/>
    <row r="1420" ht="14.25" hidden="1" customHeight="1" x14ac:dyDescent="0.3"/>
    <row r="1421" ht="14.25" hidden="1" customHeight="1" x14ac:dyDescent="0.3"/>
    <row r="1422" ht="14.25" hidden="1" customHeight="1" x14ac:dyDescent="0.3"/>
    <row r="1423" ht="14.25" hidden="1" customHeight="1" x14ac:dyDescent="0.3"/>
    <row r="1424" ht="14.25" hidden="1" customHeight="1" x14ac:dyDescent="0.3"/>
    <row r="1425" ht="14.25" hidden="1" customHeight="1" x14ac:dyDescent="0.3"/>
    <row r="1426" ht="14.25" hidden="1" customHeight="1" x14ac:dyDescent="0.3"/>
    <row r="1427" ht="14.25" hidden="1" customHeight="1" x14ac:dyDescent="0.3"/>
    <row r="1428" ht="14.25" hidden="1" customHeight="1" x14ac:dyDescent="0.3"/>
    <row r="1429" ht="14.25" hidden="1" customHeight="1" x14ac:dyDescent="0.3"/>
    <row r="1430" ht="14.25" hidden="1" customHeight="1" x14ac:dyDescent="0.3"/>
    <row r="1431" ht="14.25" hidden="1" customHeight="1" x14ac:dyDescent="0.3"/>
    <row r="1432" ht="14.25" hidden="1" customHeight="1" x14ac:dyDescent="0.3"/>
    <row r="1433" ht="14.25" hidden="1" customHeight="1" x14ac:dyDescent="0.3"/>
    <row r="1434" ht="14.25" hidden="1" customHeight="1" x14ac:dyDescent="0.3"/>
    <row r="1435" ht="14.25" hidden="1" customHeight="1" x14ac:dyDescent="0.3"/>
    <row r="1436" ht="14.25" hidden="1" customHeight="1" x14ac:dyDescent="0.3"/>
    <row r="1437" ht="14.25" hidden="1" customHeight="1" x14ac:dyDescent="0.3"/>
    <row r="1438" ht="14.25" hidden="1" customHeight="1" x14ac:dyDescent="0.3"/>
    <row r="1439" ht="14.25" hidden="1" customHeight="1" x14ac:dyDescent="0.3"/>
    <row r="1440" ht="14.25" hidden="1" customHeight="1" x14ac:dyDescent="0.3"/>
    <row r="1441" ht="14.25" hidden="1" customHeight="1" x14ac:dyDescent="0.3"/>
    <row r="1442" ht="14.25" hidden="1" customHeight="1" x14ac:dyDescent="0.3"/>
    <row r="1443" ht="14.25" hidden="1" customHeight="1" x14ac:dyDescent="0.3"/>
    <row r="1444" ht="14.25" hidden="1" customHeight="1" x14ac:dyDescent="0.3"/>
    <row r="1445" ht="14.25" hidden="1" customHeight="1" x14ac:dyDescent="0.3"/>
    <row r="1446" ht="14.25" hidden="1" customHeight="1" x14ac:dyDescent="0.3"/>
    <row r="1447" ht="14.25" hidden="1" customHeight="1" x14ac:dyDescent="0.3"/>
    <row r="1448" ht="14.25" hidden="1" customHeight="1" x14ac:dyDescent="0.3"/>
    <row r="1449" ht="14.25" hidden="1" customHeight="1" x14ac:dyDescent="0.3"/>
    <row r="1450" ht="14.25" hidden="1" customHeight="1" x14ac:dyDescent="0.3"/>
    <row r="1451" ht="14.25" hidden="1" customHeight="1" x14ac:dyDescent="0.3"/>
    <row r="1452" ht="14.25" hidden="1" customHeight="1" x14ac:dyDescent="0.3"/>
    <row r="1453" ht="14.25" hidden="1" customHeight="1" x14ac:dyDescent="0.3"/>
    <row r="1454" ht="14.25" hidden="1" customHeight="1" x14ac:dyDescent="0.3"/>
    <row r="1455" ht="14.25" hidden="1" customHeight="1" x14ac:dyDescent="0.3"/>
    <row r="1456" ht="14.25" hidden="1" customHeight="1" x14ac:dyDescent="0.3"/>
    <row r="1457" ht="14.25" hidden="1" customHeight="1" x14ac:dyDescent="0.3"/>
    <row r="1458" ht="14.25" hidden="1" customHeight="1" x14ac:dyDescent="0.3"/>
    <row r="1459" ht="14.25" hidden="1" customHeight="1" x14ac:dyDescent="0.3"/>
    <row r="1460" ht="14.25" hidden="1" customHeight="1" x14ac:dyDescent="0.3"/>
    <row r="1461" ht="14.25" hidden="1" customHeight="1" x14ac:dyDescent="0.3"/>
    <row r="1462" ht="14.25" hidden="1" customHeight="1" x14ac:dyDescent="0.3"/>
    <row r="1463" ht="14.25" hidden="1" customHeight="1" x14ac:dyDescent="0.3"/>
    <row r="1464" ht="14.25" hidden="1" customHeight="1" x14ac:dyDescent="0.3"/>
    <row r="1465" ht="14.25" hidden="1" customHeight="1" x14ac:dyDescent="0.3"/>
    <row r="1466" ht="14.25" hidden="1" customHeight="1" x14ac:dyDescent="0.3"/>
    <row r="1467" ht="14.25" hidden="1" customHeight="1" x14ac:dyDescent="0.3"/>
    <row r="1468" ht="14.25" hidden="1" customHeight="1" x14ac:dyDescent="0.3"/>
    <row r="1469" ht="14.25" hidden="1" customHeight="1" x14ac:dyDescent="0.3"/>
    <row r="1470" ht="14.25" hidden="1" customHeight="1" x14ac:dyDescent="0.3"/>
    <row r="1471" ht="14.25" hidden="1" customHeight="1" x14ac:dyDescent="0.3"/>
    <row r="1472" ht="14.25" hidden="1" customHeight="1" x14ac:dyDescent="0.3"/>
    <row r="1473" ht="14.25" hidden="1" customHeight="1" x14ac:dyDescent="0.3"/>
    <row r="1474" ht="14.25" hidden="1" customHeight="1" x14ac:dyDescent="0.3"/>
    <row r="1475" ht="14.25" hidden="1" customHeight="1" x14ac:dyDescent="0.3"/>
    <row r="1476" ht="14.25" hidden="1" customHeight="1" x14ac:dyDescent="0.3"/>
    <row r="1477" ht="14.25" hidden="1" customHeight="1" x14ac:dyDescent="0.3"/>
    <row r="1478" ht="14.25" hidden="1" customHeight="1" x14ac:dyDescent="0.3"/>
    <row r="1479" ht="14.25" hidden="1" customHeight="1" x14ac:dyDescent="0.3"/>
    <row r="1480" ht="14.25" hidden="1" customHeight="1" x14ac:dyDescent="0.3"/>
    <row r="1481" ht="14.25" hidden="1" customHeight="1" x14ac:dyDescent="0.3"/>
    <row r="1482" ht="14.25" hidden="1" customHeight="1" x14ac:dyDescent="0.3"/>
    <row r="1483" ht="14.25" hidden="1" customHeight="1" x14ac:dyDescent="0.3"/>
    <row r="1484" ht="14.25" hidden="1" customHeight="1" x14ac:dyDescent="0.3"/>
    <row r="1485" ht="14.25" hidden="1" customHeight="1" x14ac:dyDescent="0.3"/>
    <row r="1486" ht="14.25" hidden="1" customHeight="1" x14ac:dyDescent="0.3"/>
    <row r="1487" ht="14.25" hidden="1" customHeight="1" x14ac:dyDescent="0.3"/>
    <row r="1488" ht="14.25" hidden="1" customHeight="1" x14ac:dyDescent="0.3"/>
    <row r="1489" ht="14.25" hidden="1" customHeight="1" x14ac:dyDescent="0.3"/>
    <row r="1490" ht="14.25" hidden="1" customHeight="1" x14ac:dyDescent="0.3"/>
    <row r="1491" ht="14.25" hidden="1" customHeight="1" x14ac:dyDescent="0.3"/>
    <row r="1492" ht="14.25" hidden="1" customHeight="1" x14ac:dyDescent="0.3"/>
    <row r="1493" ht="14.25" hidden="1" customHeight="1" x14ac:dyDescent="0.3"/>
    <row r="1494" ht="14.25" hidden="1" customHeight="1" x14ac:dyDescent="0.3"/>
    <row r="1495" ht="14.25" hidden="1" customHeight="1" x14ac:dyDescent="0.3"/>
    <row r="1496" ht="14.25" hidden="1" customHeight="1" x14ac:dyDescent="0.3"/>
    <row r="1497" ht="14.25" hidden="1" customHeight="1" x14ac:dyDescent="0.3"/>
    <row r="1498" ht="14.25" hidden="1" customHeight="1" x14ac:dyDescent="0.3"/>
    <row r="1499" ht="14.25" hidden="1" customHeight="1" x14ac:dyDescent="0.3"/>
    <row r="1500" ht="14.25" hidden="1" customHeight="1" x14ac:dyDescent="0.3"/>
    <row r="1501" ht="14.25" hidden="1" customHeight="1" x14ac:dyDescent="0.3"/>
    <row r="1502" ht="14.25" hidden="1" customHeight="1" x14ac:dyDescent="0.3"/>
    <row r="1503" ht="14.25" hidden="1" customHeight="1" x14ac:dyDescent="0.3"/>
    <row r="1504" ht="14.25" hidden="1" customHeight="1" x14ac:dyDescent="0.3"/>
    <row r="1505" ht="14.25" hidden="1" customHeight="1" x14ac:dyDescent="0.3"/>
    <row r="1506" ht="14.25" hidden="1" customHeight="1" x14ac:dyDescent="0.3"/>
    <row r="1507" ht="14.25" hidden="1" customHeight="1" x14ac:dyDescent="0.3"/>
    <row r="1508" ht="14.25" hidden="1" customHeight="1" x14ac:dyDescent="0.3"/>
    <row r="1509" ht="14.25" hidden="1" customHeight="1" x14ac:dyDescent="0.3"/>
    <row r="1510" ht="14.25" hidden="1" customHeight="1" x14ac:dyDescent="0.3"/>
    <row r="1511" ht="14.25" hidden="1" customHeight="1" x14ac:dyDescent="0.3"/>
    <row r="1512" ht="14.25" hidden="1" customHeight="1" x14ac:dyDescent="0.3"/>
    <row r="1513" ht="14.25" hidden="1" customHeight="1" x14ac:dyDescent="0.3"/>
    <row r="1514" ht="14.25" hidden="1" customHeight="1" x14ac:dyDescent="0.3"/>
    <row r="1515" ht="14.25" hidden="1" customHeight="1" x14ac:dyDescent="0.3"/>
    <row r="1516" ht="14.25" hidden="1" customHeight="1" x14ac:dyDescent="0.3"/>
    <row r="1517" ht="14.25" hidden="1" customHeight="1" x14ac:dyDescent="0.3"/>
    <row r="1518" ht="14.25" hidden="1" customHeight="1" x14ac:dyDescent="0.3"/>
    <row r="1519" ht="14.25" hidden="1" customHeight="1" x14ac:dyDescent="0.3"/>
    <row r="1520" ht="14.25" hidden="1" customHeight="1" x14ac:dyDescent="0.3"/>
    <row r="1521" ht="14.25" hidden="1" customHeight="1" x14ac:dyDescent="0.3"/>
    <row r="1522" ht="14.25" hidden="1" customHeight="1" x14ac:dyDescent="0.3"/>
    <row r="1523" ht="14.25" hidden="1" customHeight="1" x14ac:dyDescent="0.3"/>
    <row r="1524" ht="14.25" hidden="1" customHeight="1" x14ac:dyDescent="0.3"/>
    <row r="1525" ht="14.25" hidden="1" customHeight="1" x14ac:dyDescent="0.3"/>
    <row r="1526" ht="14.25" hidden="1" customHeight="1" x14ac:dyDescent="0.3"/>
    <row r="1527" ht="14.25" hidden="1" customHeight="1" x14ac:dyDescent="0.3"/>
    <row r="1528" ht="14.25" hidden="1" customHeight="1" x14ac:dyDescent="0.3"/>
    <row r="1529" ht="14.25" hidden="1" customHeight="1" x14ac:dyDescent="0.3"/>
    <row r="1530" ht="14.25" hidden="1" customHeight="1" x14ac:dyDescent="0.3"/>
    <row r="1531" ht="14.25" hidden="1" customHeight="1" x14ac:dyDescent="0.3"/>
    <row r="1532" ht="14.25" hidden="1" customHeight="1" x14ac:dyDescent="0.3"/>
    <row r="1533" ht="14.25" hidden="1" customHeight="1" x14ac:dyDescent="0.3"/>
    <row r="1534" ht="14.25" hidden="1" customHeight="1" x14ac:dyDescent="0.3"/>
    <row r="1535" ht="14.25" hidden="1" customHeight="1" x14ac:dyDescent="0.3"/>
    <row r="1536" ht="14.25" hidden="1" customHeight="1" x14ac:dyDescent="0.3"/>
    <row r="1537" ht="14.25" hidden="1" customHeight="1" x14ac:dyDescent="0.3"/>
    <row r="1538" ht="14.25" hidden="1" customHeight="1" x14ac:dyDescent="0.3"/>
    <row r="1539" ht="14.25" hidden="1" customHeight="1" x14ac:dyDescent="0.3"/>
    <row r="1540" ht="14.25" hidden="1" customHeight="1" x14ac:dyDescent="0.3"/>
    <row r="1541" ht="14.25" hidden="1" customHeight="1" x14ac:dyDescent="0.3"/>
    <row r="1542" ht="14.25" hidden="1" customHeight="1" x14ac:dyDescent="0.3"/>
    <row r="1543" ht="14.25" hidden="1" customHeight="1" x14ac:dyDescent="0.3"/>
    <row r="1544" ht="14.25" hidden="1" customHeight="1" x14ac:dyDescent="0.3"/>
    <row r="1545" ht="14.25" hidden="1" customHeight="1" x14ac:dyDescent="0.3"/>
    <row r="1546" ht="14.25" hidden="1" customHeight="1" x14ac:dyDescent="0.3"/>
    <row r="1547" ht="14.25" hidden="1" customHeight="1" x14ac:dyDescent="0.3"/>
    <row r="1548" ht="14.25" hidden="1" customHeight="1" x14ac:dyDescent="0.3"/>
    <row r="1549" ht="14.25" hidden="1" customHeight="1" x14ac:dyDescent="0.3"/>
    <row r="1550" ht="14.25" hidden="1" customHeight="1" x14ac:dyDescent="0.3"/>
    <row r="1551" ht="14.25" hidden="1" customHeight="1" x14ac:dyDescent="0.3"/>
    <row r="1552" ht="14.25" hidden="1" customHeight="1" x14ac:dyDescent="0.3"/>
    <row r="1553" ht="14.25" hidden="1" customHeight="1" x14ac:dyDescent="0.3"/>
    <row r="1554" ht="14.25" hidden="1" customHeight="1" x14ac:dyDescent="0.3"/>
    <row r="1555" ht="14.25" hidden="1" customHeight="1" x14ac:dyDescent="0.3"/>
    <row r="1556" ht="14.25" hidden="1" customHeight="1" x14ac:dyDescent="0.3"/>
    <row r="1557" ht="14.25" hidden="1" customHeight="1" x14ac:dyDescent="0.3"/>
    <row r="1558" ht="14.25" hidden="1" customHeight="1" x14ac:dyDescent="0.3"/>
    <row r="1559" ht="14.25" hidden="1" customHeight="1" x14ac:dyDescent="0.3"/>
    <row r="1560" ht="14.25" hidden="1" customHeight="1" x14ac:dyDescent="0.3"/>
    <row r="1561" ht="14.25" hidden="1" customHeight="1" x14ac:dyDescent="0.3"/>
    <row r="1562" ht="14.25" hidden="1" customHeight="1" x14ac:dyDescent="0.3"/>
    <row r="1563" ht="14.25" hidden="1" customHeight="1" x14ac:dyDescent="0.3"/>
    <row r="1564" ht="14.25" hidden="1" customHeight="1" x14ac:dyDescent="0.3"/>
    <row r="1565" ht="14.25" hidden="1" customHeight="1" x14ac:dyDescent="0.3"/>
    <row r="1566" ht="14.25" hidden="1" customHeight="1" x14ac:dyDescent="0.3"/>
    <row r="1567" ht="14.25" hidden="1" customHeight="1" x14ac:dyDescent="0.3"/>
    <row r="1568" ht="14.25" hidden="1" customHeight="1" x14ac:dyDescent="0.3"/>
    <row r="1569" ht="14.25" hidden="1" customHeight="1" x14ac:dyDescent="0.3"/>
    <row r="1570" ht="14.25" hidden="1" customHeight="1" x14ac:dyDescent="0.3"/>
    <row r="1571" ht="14.25" hidden="1" customHeight="1" x14ac:dyDescent="0.3"/>
    <row r="1572" ht="14.25" hidden="1" customHeight="1" x14ac:dyDescent="0.3"/>
    <row r="1573" ht="14.25" hidden="1" customHeight="1" x14ac:dyDescent="0.3"/>
    <row r="1574" ht="14.25" hidden="1" customHeight="1" x14ac:dyDescent="0.3"/>
    <row r="1575" ht="14.25" hidden="1" customHeight="1" x14ac:dyDescent="0.3"/>
    <row r="1576" ht="14.25" hidden="1" customHeight="1" x14ac:dyDescent="0.3"/>
    <row r="1577" ht="14.25" hidden="1" customHeight="1" x14ac:dyDescent="0.3"/>
    <row r="1578" ht="14.25" hidden="1" customHeight="1" x14ac:dyDescent="0.3"/>
    <row r="1579" ht="14.25" hidden="1" customHeight="1" x14ac:dyDescent="0.3"/>
    <row r="1580" ht="14.25" hidden="1" customHeight="1" x14ac:dyDescent="0.3"/>
    <row r="1581" ht="14.25" hidden="1" customHeight="1" x14ac:dyDescent="0.3"/>
    <row r="1582" ht="14.25" hidden="1" customHeight="1" x14ac:dyDescent="0.3"/>
    <row r="1583" ht="14.25" hidden="1" customHeight="1" x14ac:dyDescent="0.3"/>
    <row r="1584" ht="14.25" hidden="1" customHeight="1" x14ac:dyDescent="0.3"/>
    <row r="1585" ht="14.25" hidden="1" customHeight="1" x14ac:dyDescent="0.3"/>
    <row r="1586" ht="14.25" hidden="1" customHeight="1" x14ac:dyDescent="0.3"/>
    <row r="1587" ht="14.25" hidden="1" customHeight="1" x14ac:dyDescent="0.3"/>
    <row r="1588" ht="14.25" hidden="1" customHeight="1" x14ac:dyDescent="0.3"/>
    <row r="1589" ht="14.25" hidden="1" customHeight="1" x14ac:dyDescent="0.3"/>
    <row r="1590" ht="14.25" hidden="1" customHeight="1" x14ac:dyDescent="0.3"/>
    <row r="1591" ht="14.25" hidden="1" customHeight="1" x14ac:dyDescent="0.3"/>
    <row r="1592" ht="14.25" hidden="1" customHeight="1" x14ac:dyDescent="0.3"/>
    <row r="1593" ht="14.25" hidden="1" customHeight="1" x14ac:dyDescent="0.3"/>
    <row r="1594" ht="14.25" hidden="1" customHeight="1" x14ac:dyDescent="0.3"/>
    <row r="1595" ht="14.25" hidden="1" customHeight="1" x14ac:dyDescent="0.3"/>
    <row r="1596" ht="14.25" hidden="1" customHeight="1" x14ac:dyDescent="0.3"/>
    <row r="1597" ht="14.25" hidden="1" customHeight="1" x14ac:dyDescent="0.3"/>
    <row r="1598" ht="14.25" hidden="1" customHeight="1" x14ac:dyDescent="0.3"/>
    <row r="1599" ht="14.25" hidden="1" customHeight="1" x14ac:dyDescent="0.3"/>
    <row r="1600" ht="14.25" hidden="1" customHeight="1" x14ac:dyDescent="0.3"/>
    <row r="1601" ht="14.25" hidden="1" customHeight="1" x14ac:dyDescent="0.3"/>
    <row r="1602" ht="14.25" hidden="1" customHeight="1" x14ac:dyDescent="0.3"/>
    <row r="1603" ht="14.25" hidden="1" customHeight="1" x14ac:dyDescent="0.3"/>
    <row r="1604" ht="14.25" hidden="1" customHeight="1" x14ac:dyDescent="0.3"/>
    <row r="1605" ht="14.25" hidden="1" customHeight="1" x14ac:dyDescent="0.3"/>
    <row r="1606" ht="14.25" hidden="1" customHeight="1" x14ac:dyDescent="0.3"/>
    <row r="1607" ht="14.25" hidden="1" customHeight="1" x14ac:dyDescent="0.3"/>
    <row r="1608" ht="14.25" hidden="1" customHeight="1" x14ac:dyDescent="0.3"/>
    <row r="1609" ht="14.25" hidden="1" customHeight="1" x14ac:dyDescent="0.3"/>
    <row r="1610" ht="14.25" hidden="1" customHeight="1" x14ac:dyDescent="0.3"/>
    <row r="1611" ht="14.25" hidden="1" customHeight="1" x14ac:dyDescent="0.3"/>
    <row r="1612" ht="14.25" hidden="1" customHeight="1" x14ac:dyDescent="0.3"/>
    <row r="1613" ht="14.25" hidden="1" customHeight="1" x14ac:dyDescent="0.3"/>
    <row r="1614" ht="14.25" hidden="1" customHeight="1" x14ac:dyDescent="0.3"/>
    <row r="1615" ht="14.25" hidden="1" customHeight="1" x14ac:dyDescent="0.3"/>
    <row r="1616" ht="14.25" hidden="1" customHeight="1" x14ac:dyDescent="0.3"/>
    <row r="1617" ht="14.25" hidden="1" customHeight="1" x14ac:dyDescent="0.3"/>
    <row r="1618" ht="14.25" hidden="1" customHeight="1" x14ac:dyDescent="0.3"/>
    <row r="1619" ht="14.25" hidden="1" customHeight="1" x14ac:dyDescent="0.3"/>
    <row r="1620" ht="14.25" hidden="1" customHeight="1" x14ac:dyDescent="0.3"/>
    <row r="1621" ht="14.25" hidden="1" customHeight="1" x14ac:dyDescent="0.3"/>
    <row r="1622" ht="14.25" hidden="1" customHeight="1" x14ac:dyDescent="0.3"/>
    <row r="1623" ht="14.25" hidden="1" customHeight="1" x14ac:dyDescent="0.3"/>
    <row r="1624" ht="14.25" hidden="1" customHeight="1" x14ac:dyDescent="0.3"/>
    <row r="1625" ht="14.25" hidden="1" customHeight="1" x14ac:dyDescent="0.3"/>
    <row r="1626" ht="14.25" hidden="1" customHeight="1" x14ac:dyDescent="0.3"/>
    <row r="1627" ht="14.25" hidden="1" customHeight="1" x14ac:dyDescent="0.3"/>
    <row r="1628" ht="14.25" hidden="1" customHeight="1" x14ac:dyDescent="0.3"/>
    <row r="1629" ht="14.25" hidden="1" customHeight="1" x14ac:dyDescent="0.3"/>
    <row r="1630" ht="14.25" hidden="1" customHeight="1" x14ac:dyDescent="0.3"/>
    <row r="1631" ht="14.25" hidden="1" customHeight="1" x14ac:dyDescent="0.3"/>
    <row r="1632" ht="14.25" hidden="1" customHeight="1" x14ac:dyDescent="0.3"/>
    <row r="1633" ht="14.25" hidden="1" customHeight="1" x14ac:dyDescent="0.3"/>
    <row r="1634" ht="14.25" hidden="1" customHeight="1" x14ac:dyDescent="0.3"/>
    <row r="1635" ht="14.25" hidden="1" customHeight="1" x14ac:dyDescent="0.3"/>
    <row r="1636" ht="14.25" hidden="1" customHeight="1" x14ac:dyDescent="0.3"/>
    <row r="1637" ht="14.25" hidden="1" customHeight="1" x14ac:dyDescent="0.3"/>
    <row r="1638" ht="14.25" hidden="1" customHeight="1" x14ac:dyDescent="0.3"/>
    <row r="1639" ht="14.25" hidden="1" customHeight="1" x14ac:dyDescent="0.3"/>
    <row r="1640" ht="14.25" hidden="1" customHeight="1" x14ac:dyDescent="0.3"/>
    <row r="1641" ht="14.25" hidden="1" customHeight="1" x14ac:dyDescent="0.3"/>
    <row r="1642" ht="14.25" hidden="1" customHeight="1" x14ac:dyDescent="0.3"/>
    <row r="1643" ht="14.25" hidden="1" customHeight="1" x14ac:dyDescent="0.3"/>
    <row r="1644" ht="14.25" hidden="1" customHeight="1" x14ac:dyDescent="0.3"/>
    <row r="1645" ht="14.25" hidden="1" customHeight="1" x14ac:dyDescent="0.3"/>
    <row r="1646" ht="14.25" hidden="1" customHeight="1" x14ac:dyDescent="0.3"/>
    <row r="1647" ht="14.25" hidden="1" customHeight="1" x14ac:dyDescent="0.3"/>
    <row r="1648" ht="14.25" hidden="1" customHeight="1" x14ac:dyDescent="0.3"/>
    <row r="1649" ht="14.25" hidden="1" customHeight="1" x14ac:dyDescent="0.3"/>
    <row r="1650" ht="14.25" hidden="1" customHeight="1" x14ac:dyDescent="0.3"/>
    <row r="1651" ht="14.25" hidden="1" customHeight="1" x14ac:dyDescent="0.3"/>
    <row r="1652" ht="14.25" hidden="1" customHeight="1" x14ac:dyDescent="0.3"/>
    <row r="1653" ht="14.25" hidden="1" customHeight="1" x14ac:dyDescent="0.3"/>
    <row r="1654" ht="14.25" hidden="1" customHeight="1" x14ac:dyDescent="0.3"/>
    <row r="1655" ht="14.25" hidden="1" customHeight="1" x14ac:dyDescent="0.3"/>
    <row r="1656" ht="14.25" hidden="1" customHeight="1" x14ac:dyDescent="0.3"/>
    <row r="1657" ht="14.25" hidden="1" customHeight="1" x14ac:dyDescent="0.3"/>
    <row r="1658" ht="14.25" hidden="1" customHeight="1" x14ac:dyDescent="0.3"/>
    <row r="1659" ht="14.25" hidden="1" customHeight="1" x14ac:dyDescent="0.3"/>
    <row r="1660" ht="14.25" hidden="1" customHeight="1" x14ac:dyDescent="0.3"/>
    <row r="1661" ht="14.25" hidden="1" customHeight="1" x14ac:dyDescent="0.3"/>
    <row r="1662" ht="14.25" hidden="1" customHeight="1" x14ac:dyDescent="0.3"/>
    <row r="1663" ht="14.25" hidden="1" customHeight="1" x14ac:dyDescent="0.3"/>
    <row r="1664" ht="14.25" hidden="1" customHeight="1" x14ac:dyDescent="0.3"/>
    <row r="1665" ht="14.25" hidden="1" customHeight="1" x14ac:dyDescent="0.3"/>
    <row r="1666" ht="14.25" hidden="1" customHeight="1" x14ac:dyDescent="0.3"/>
    <row r="1667" ht="14.25" hidden="1" customHeight="1" x14ac:dyDescent="0.3"/>
    <row r="1668" ht="14.25" hidden="1" customHeight="1" x14ac:dyDescent="0.3"/>
    <row r="1669" ht="14.25" hidden="1" customHeight="1" x14ac:dyDescent="0.3"/>
    <row r="1670" ht="14.25" hidden="1" customHeight="1" x14ac:dyDescent="0.3"/>
    <row r="1671" ht="14.25" hidden="1" customHeight="1" x14ac:dyDescent="0.3"/>
    <row r="1672" ht="14.25" hidden="1" customHeight="1" x14ac:dyDescent="0.3"/>
    <row r="1673" ht="14.25" hidden="1" customHeight="1" x14ac:dyDescent="0.3"/>
    <row r="1674" ht="14.25" hidden="1" customHeight="1" x14ac:dyDescent="0.3"/>
    <row r="1675" ht="14.25" hidden="1" customHeight="1" x14ac:dyDescent="0.3"/>
    <row r="1676" ht="14.25" hidden="1" customHeight="1" x14ac:dyDescent="0.3"/>
    <row r="1677" ht="14.25" hidden="1" customHeight="1" x14ac:dyDescent="0.3"/>
    <row r="1678" ht="14.25" hidden="1" customHeight="1" x14ac:dyDescent="0.3"/>
    <row r="1679" ht="14.25" hidden="1" customHeight="1" x14ac:dyDescent="0.3"/>
    <row r="1680" ht="14.25" hidden="1" customHeight="1" x14ac:dyDescent="0.3"/>
    <row r="1681" ht="14.25" hidden="1" customHeight="1" x14ac:dyDescent="0.3"/>
    <row r="1682" ht="14.25" hidden="1" customHeight="1" x14ac:dyDescent="0.3"/>
    <row r="1683" ht="14.25" hidden="1" customHeight="1" x14ac:dyDescent="0.3"/>
    <row r="1684" ht="14.25" hidden="1" customHeight="1" x14ac:dyDescent="0.3"/>
    <row r="1685" ht="14.25" hidden="1" customHeight="1" x14ac:dyDescent="0.3"/>
    <row r="1686" ht="14.25" hidden="1" customHeight="1" x14ac:dyDescent="0.3"/>
    <row r="1687" ht="14.25" hidden="1" customHeight="1" x14ac:dyDescent="0.3"/>
    <row r="1688" ht="14.25" hidden="1" customHeight="1" x14ac:dyDescent="0.3"/>
    <row r="1689" ht="14.25" hidden="1" customHeight="1" x14ac:dyDescent="0.3"/>
    <row r="1690" ht="14.25" hidden="1" customHeight="1" x14ac:dyDescent="0.3"/>
    <row r="1691" ht="14.25" hidden="1" customHeight="1" x14ac:dyDescent="0.3"/>
    <row r="1692" ht="14.25" hidden="1" customHeight="1" x14ac:dyDescent="0.3"/>
    <row r="1693" ht="14.25" hidden="1" customHeight="1" x14ac:dyDescent="0.3"/>
    <row r="1694" ht="14.25" hidden="1" customHeight="1" x14ac:dyDescent="0.3"/>
    <row r="1695" ht="14.25" hidden="1" customHeight="1" x14ac:dyDescent="0.3"/>
    <row r="1696" ht="14.25" hidden="1" customHeight="1" x14ac:dyDescent="0.3"/>
    <row r="1697" ht="14.25" hidden="1" customHeight="1" x14ac:dyDescent="0.3"/>
    <row r="1698" ht="14.25" hidden="1" customHeight="1" x14ac:dyDescent="0.3"/>
    <row r="1699" ht="14.25" hidden="1" customHeight="1" x14ac:dyDescent="0.3"/>
    <row r="1700" ht="14.25" hidden="1" customHeight="1" x14ac:dyDescent="0.3"/>
    <row r="1701" ht="14.25" hidden="1" customHeight="1" x14ac:dyDescent="0.3"/>
    <row r="1702" ht="14.25" hidden="1" customHeight="1" x14ac:dyDescent="0.3"/>
    <row r="1703" ht="14.25" hidden="1" customHeight="1" x14ac:dyDescent="0.3"/>
    <row r="1704" ht="14.25" hidden="1" customHeight="1" x14ac:dyDescent="0.3"/>
    <row r="1705" ht="14.25" hidden="1" customHeight="1" x14ac:dyDescent="0.3"/>
    <row r="1706" ht="14.25" hidden="1" customHeight="1" x14ac:dyDescent="0.3"/>
    <row r="1707" ht="14.25" hidden="1" customHeight="1" x14ac:dyDescent="0.3"/>
    <row r="1708" ht="14.25" hidden="1" customHeight="1" x14ac:dyDescent="0.3"/>
    <row r="1709" ht="14.25" hidden="1" customHeight="1" x14ac:dyDescent="0.3"/>
    <row r="1710" ht="14.25" hidden="1" customHeight="1" x14ac:dyDescent="0.3"/>
    <row r="1711" ht="14.25" hidden="1" customHeight="1" x14ac:dyDescent="0.3"/>
    <row r="1712" ht="14.25" hidden="1" customHeight="1" x14ac:dyDescent="0.3"/>
    <row r="1713" ht="14.25" hidden="1" customHeight="1" x14ac:dyDescent="0.3"/>
    <row r="1714" ht="14.25" hidden="1" customHeight="1" x14ac:dyDescent="0.3"/>
    <row r="1715" ht="14.25" hidden="1" customHeight="1" x14ac:dyDescent="0.3"/>
    <row r="1716" ht="14.25" hidden="1" customHeight="1" x14ac:dyDescent="0.3"/>
    <row r="1717" ht="14.25" hidden="1" customHeight="1" x14ac:dyDescent="0.3"/>
    <row r="1718" ht="14.25" hidden="1" customHeight="1" x14ac:dyDescent="0.3"/>
    <row r="1719" ht="14.25" hidden="1" customHeight="1" x14ac:dyDescent="0.3"/>
    <row r="1720" ht="14.25" hidden="1" customHeight="1" x14ac:dyDescent="0.3"/>
    <row r="1721" ht="14.25" hidden="1" customHeight="1" x14ac:dyDescent="0.3"/>
    <row r="1722" ht="14.25" hidden="1" customHeight="1" x14ac:dyDescent="0.3"/>
    <row r="1723" ht="14.25" hidden="1" customHeight="1" x14ac:dyDescent="0.3"/>
    <row r="1724" ht="14.25" hidden="1" customHeight="1" x14ac:dyDescent="0.3"/>
    <row r="1725" ht="14.25" hidden="1" customHeight="1" x14ac:dyDescent="0.3"/>
    <row r="1726" ht="14.25" hidden="1" customHeight="1" x14ac:dyDescent="0.3"/>
    <row r="1727" ht="14.25" hidden="1" customHeight="1" x14ac:dyDescent="0.3"/>
    <row r="1728" ht="14.25" hidden="1" customHeight="1" x14ac:dyDescent="0.3"/>
    <row r="1729" ht="14.25" hidden="1" customHeight="1" x14ac:dyDescent="0.3"/>
    <row r="1730" ht="14.25" hidden="1" customHeight="1" x14ac:dyDescent="0.3"/>
    <row r="1731" ht="14.25" hidden="1" customHeight="1" x14ac:dyDescent="0.3"/>
    <row r="1732" ht="14.25" hidden="1" customHeight="1" x14ac:dyDescent="0.3"/>
    <row r="1733" ht="14.25" hidden="1" customHeight="1" x14ac:dyDescent="0.3"/>
    <row r="1734" ht="14.25" hidden="1" customHeight="1" x14ac:dyDescent="0.3"/>
    <row r="1735" ht="14.25" hidden="1" customHeight="1" x14ac:dyDescent="0.3"/>
    <row r="1736" ht="14.25" hidden="1" customHeight="1" x14ac:dyDescent="0.3"/>
    <row r="1737" ht="14.25" hidden="1" customHeight="1" x14ac:dyDescent="0.3"/>
    <row r="1738" ht="14.25" hidden="1" customHeight="1" x14ac:dyDescent="0.3"/>
    <row r="1739" ht="14.25" hidden="1" customHeight="1" x14ac:dyDescent="0.3"/>
    <row r="1740" ht="14.25" hidden="1" customHeight="1" x14ac:dyDescent="0.3"/>
    <row r="1741" ht="14.25" hidden="1" customHeight="1" x14ac:dyDescent="0.3"/>
    <row r="1742" ht="14.25" hidden="1" customHeight="1" x14ac:dyDescent="0.3"/>
    <row r="1743" ht="14.25" hidden="1" customHeight="1" x14ac:dyDescent="0.3"/>
    <row r="1744" ht="14.25" hidden="1" customHeight="1" x14ac:dyDescent="0.3"/>
    <row r="1745" ht="14.25" hidden="1" customHeight="1" x14ac:dyDescent="0.3"/>
    <row r="1746" ht="14.25" hidden="1" customHeight="1" x14ac:dyDescent="0.3"/>
    <row r="1747" ht="14.25" hidden="1" customHeight="1" x14ac:dyDescent="0.3"/>
    <row r="1748" ht="14.25" hidden="1" customHeight="1" x14ac:dyDescent="0.3"/>
    <row r="1749" ht="14.25" hidden="1" customHeight="1" x14ac:dyDescent="0.3"/>
    <row r="1750" ht="14.25" hidden="1" customHeight="1" x14ac:dyDescent="0.3"/>
    <row r="1751" ht="14.25" hidden="1" customHeight="1" x14ac:dyDescent="0.3"/>
    <row r="1752" ht="14.25" hidden="1" customHeight="1" x14ac:dyDescent="0.3"/>
    <row r="1753" ht="14.25" hidden="1" customHeight="1" x14ac:dyDescent="0.3"/>
    <row r="1754" ht="14.25" hidden="1" customHeight="1" x14ac:dyDescent="0.3"/>
    <row r="1755" ht="14.25" hidden="1" customHeight="1" x14ac:dyDescent="0.3"/>
    <row r="1756" ht="14.25" hidden="1" customHeight="1" x14ac:dyDescent="0.3"/>
    <row r="1757" ht="14.25" hidden="1" customHeight="1" x14ac:dyDescent="0.3"/>
    <row r="1758" ht="14.25" hidden="1" customHeight="1" x14ac:dyDescent="0.3"/>
    <row r="1759" ht="14.25" hidden="1" customHeight="1" x14ac:dyDescent="0.3"/>
    <row r="1760" ht="14.25" hidden="1" customHeight="1" x14ac:dyDescent="0.3"/>
    <row r="1761" ht="14.25" hidden="1" customHeight="1" x14ac:dyDescent="0.3"/>
    <row r="1762" ht="14.25" hidden="1" customHeight="1" x14ac:dyDescent="0.3"/>
    <row r="1763" ht="14.25" hidden="1" customHeight="1" x14ac:dyDescent="0.3"/>
    <row r="1764" ht="14.25" hidden="1" customHeight="1" x14ac:dyDescent="0.3"/>
    <row r="1765" ht="14.25" hidden="1" customHeight="1" x14ac:dyDescent="0.3"/>
    <row r="1766" ht="14.25" hidden="1" customHeight="1" x14ac:dyDescent="0.3"/>
    <row r="1767" ht="14.25" hidden="1" customHeight="1" x14ac:dyDescent="0.3"/>
    <row r="1768" ht="14.25" hidden="1" customHeight="1" x14ac:dyDescent="0.3"/>
    <row r="1769" ht="14.25" hidden="1" customHeight="1" x14ac:dyDescent="0.3"/>
    <row r="1770" ht="14.25" hidden="1" customHeight="1" x14ac:dyDescent="0.3"/>
    <row r="1771" ht="14.25" hidden="1" customHeight="1" x14ac:dyDescent="0.3"/>
    <row r="1772" ht="14.25" hidden="1" customHeight="1" x14ac:dyDescent="0.3"/>
    <row r="1773" ht="14.25" hidden="1" customHeight="1" x14ac:dyDescent="0.3"/>
    <row r="1774" ht="14.25" hidden="1" customHeight="1" x14ac:dyDescent="0.3"/>
    <row r="1775" ht="14.25" hidden="1" customHeight="1" x14ac:dyDescent="0.3"/>
    <row r="1776" ht="14.25" hidden="1" customHeight="1" x14ac:dyDescent="0.3"/>
    <row r="1777" ht="14.25" hidden="1" customHeight="1" x14ac:dyDescent="0.3"/>
    <row r="1778" ht="14.25" hidden="1" customHeight="1" x14ac:dyDescent="0.3"/>
    <row r="1779" ht="14.25" hidden="1" customHeight="1" x14ac:dyDescent="0.3"/>
    <row r="1780" ht="14.25" hidden="1" customHeight="1" x14ac:dyDescent="0.3"/>
    <row r="1781" ht="14.25" hidden="1" customHeight="1" x14ac:dyDescent="0.3"/>
    <row r="1782" ht="14.25" hidden="1" customHeight="1" x14ac:dyDescent="0.3"/>
    <row r="1783" ht="14.25" hidden="1" customHeight="1" x14ac:dyDescent="0.3"/>
    <row r="1784" ht="14.25" hidden="1" customHeight="1" x14ac:dyDescent="0.3"/>
    <row r="1785" ht="14.25" hidden="1" customHeight="1" x14ac:dyDescent="0.3"/>
    <row r="1786" ht="14.25" hidden="1" customHeight="1" x14ac:dyDescent="0.3"/>
    <row r="1787" ht="14.25" hidden="1" customHeight="1" x14ac:dyDescent="0.3"/>
    <row r="1788" ht="14.25" hidden="1" customHeight="1" x14ac:dyDescent="0.3"/>
    <row r="1789" ht="14.25" hidden="1" customHeight="1" x14ac:dyDescent="0.3"/>
    <row r="1790" ht="14.25" hidden="1" customHeight="1" x14ac:dyDescent="0.3"/>
    <row r="1791" ht="14.25" hidden="1" customHeight="1" x14ac:dyDescent="0.3"/>
    <row r="1792" ht="14.25" hidden="1" customHeight="1" x14ac:dyDescent="0.3"/>
    <row r="1793" ht="14.25" hidden="1" customHeight="1" x14ac:dyDescent="0.3"/>
    <row r="1794" ht="14.25" hidden="1" customHeight="1" x14ac:dyDescent="0.3"/>
    <row r="1795" ht="14.25" hidden="1" customHeight="1" x14ac:dyDescent="0.3"/>
    <row r="1796" ht="14.25" hidden="1" customHeight="1" x14ac:dyDescent="0.3"/>
    <row r="1797" ht="14.25" hidden="1" customHeight="1" x14ac:dyDescent="0.3"/>
    <row r="1798" ht="14.25" hidden="1" customHeight="1" x14ac:dyDescent="0.3"/>
    <row r="1799" ht="14.25" hidden="1" customHeight="1" x14ac:dyDescent="0.3"/>
    <row r="1800" ht="14.25" hidden="1" customHeight="1" x14ac:dyDescent="0.3"/>
    <row r="1801" ht="14.25" hidden="1" customHeight="1" x14ac:dyDescent="0.3"/>
    <row r="1802" ht="14.25" hidden="1" customHeight="1" x14ac:dyDescent="0.3"/>
    <row r="1803" ht="14.25" hidden="1" customHeight="1" x14ac:dyDescent="0.3"/>
    <row r="1804" ht="14.25" hidden="1" customHeight="1" x14ac:dyDescent="0.3"/>
    <row r="1805" ht="14.25" hidden="1" customHeight="1" x14ac:dyDescent="0.3"/>
    <row r="1806" ht="14.25" hidden="1" customHeight="1" x14ac:dyDescent="0.3"/>
    <row r="1807" ht="14.25" hidden="1" customHeight="1" x14ac:dyDescent="0.3"/>
    <row r="1808" ht="14.25" hidden="1" customHeight="1" x14ac:dyDescent="0.3"/>
    <row r="1809" ht="14.25" hidden="1" customHeight="1" x14ac:dyDescent="0.3"/>
    <row r="1810" ht="14.25" hidden="1" customHeight="1" x14ac:dyDescent="0.3"/>
    <row r="1811" ht="14.25" hidden="1" customHeight="1" x14ac:dyDescent="0.3"/>
    <row r="1812" ht="14.25" hidden="1" customHeight="1" x14ac:dyDescent="0.3"/>
    <row r="1813" ht="14.25" hidden="1" customHeight="1" x14ac:dyDescent="0.3"/>
    <row r="1814" ht="14.25" hidden="1" customHeight="1" x14ac:dyDescent="0.3"/>
    <row r="1815" ht="14.25" hidden="1" customHeight="1" x14ac:dyDescent="0.3"/>
    <row r="1816" ht="14.25" hidden="1" customHeight="1" x14ac:dyDescent="0.3"/>
    <row r="1817" ht="14.25" hidden="1" customHeight="1" x14ac:dyDescent="0.3"/>
    <row r="1818" ht="14.25" hidden="1" customHeight="1" x14ac:dyDescent="0.3"/>
    <row r="1819" ht="14.25" hidden="1" customHeight="1" x14ac:dyDescent="0.3"/>
    <row r="1820" ht="14.25" hidden="1" customHeight="1" x14ac:dyDescent="0.3"/>
    <row r="1821" ht="14.25" hidden="1" customHeight="1" x14ac:dyDescent="0.3"/>
    <row r="1822" ht="14.25" hidden="1" customHeight="1" x14ac:dyDescent="0.3"/>
    <row r="1823" ht="14.25" hidden="1" customHeight="1" x14ac:dyDescent="0.3"/>
    <row r="1824" ht="14.25" hidden="1" customHeight="1" x14ac:dyDescent="0.3"/>
    <row r="1825" ht="14.25" hidden="1" customHeight="1" x14ac:dyDescent="0.3"/>
    <row r="1826" ht="14.25" hidden="1" customHeight="1" x14ac:dyDescent="0.3"/>
    <row r="1827" ht="14.25" hidden="1" customHeight="1" x14ac:dyDescent="0.3"/>
    <row r="1828" ht="14.25" hidden="1" customHeight="1" x14ac:dyDescent="0.3"/>
    <row r="1829" ht="14.25" hidden="1" customHeight="1" x14ac:dyDescent="0.3"/>
    <row r="1830" ht="14.25" hidden="1" customHeight="1" x14ac:dyDescent="0.3"/>
    <row r="1831" ht="14.25" hidden="1" customHeight="1" x14ac:dyDescent="0.3"/>
    <row r="1832" ht="14.25" hidden="1" customHeight="1" x14ac:dyDescent="0.3"/>
    <row r="1833" ht="14.25" hidden="1" customHeight="1" x14ac:dyDescent="0.3"/>
    <row r="1834" ht="14.25" hidden="1" customHeight="1" x14ac:dyDescent="0.3"/>
    <row r="1835" ht="14.25" hidden="1" customHeight="1" x14ac:dyDescent="0.3"/>
    <row r="1836" ht="14.25" hidden="1" customHeight="1" x14ac:dyDescent="0.3"/>
    <row r="1837" ht="14.25" hidden="1" customHeight="1" x14ac:dyDescent="0.3"/>
    <row r="1838" ht="14.25" hidden="1" customHeight="1" x14ac:dyDescent="0.3"/>
    <row r="1839" ht="14.25" hidden="1" customHeight="1" x14ac:dyDescent="0.3"/>
    <row r="1840" ht="14.25" hidden="1" customHeight="1" x14ac:dyDescent="0.3"/>
    <row r="1841" ht="14.25" hidden="1" customHeight="1" x14ac:dyDescent="0.3"/>
    <row r="1842" ht="14.25" hidden="1" customHeight="1" x14ac:dyDescent="0.3"/>
    <row r="1843" ht="14.25" hidden="1" customHeight="1" x14ac:dyDescent="0.3"/>
    <row r="1844" ht="14.25" hidden="1" customHeight="1" x14ac:dyDescent="0.3"/>
    <row r="1845" ht="14.25" hidden="1" customHeight="1" x14ac:dyDescent="0.3"/>
    <row r="1846" ht="14.25" hidden="1" customHeight="1" x14ac:dyDescent="0.3"/>
    <row r="1847" ht="14.25" hidden="1" customHeight="1" x14ac:dyDescent="0.3"/>
    <row r="1848" ht="14.25" hidden="1" customHeight="1" x14ac:dyDescent="0.3"/>
    <row r="1849" ht="14.25" hidden="1" customHeight="1" x14ac:dyDescent="0.3"/>
    <row r="1850" ht="14.25" hidden="1" customHeight="1" x14ac:dyDescent="0.3"/>
    <row r="1851" ht="14.25" hidden="1" customHeight="1" x14ac:dyDescent="0.3"/>
    <row r="1852" ht="14.25" hidden="1" customHeight="1" x14ac:dyDescent="0.3"/>
    <row r="1853" ht="14.25" hidden="1" customHeight="1" x14ac:dyDescent="0.3"/>
    <row r="1854" ht="14.25" hidden="1" customHeight="1" x14ac:dyDescent="0.3"/>
    <row r="1855" ht="14.25" hidden="1" customHeight="1" x14ac:dyDescent="0.3"/>
    <row r="1856" ht="14.25" hidden="1" customHeight="1" x14ac:dyDescent="0.3"/>
    <row r="1857" ht="14.25" hidden="1" customHeight="1" x14ac:dyDescent="0.3"/>
    <row r="1858" ht="14.25" hidden="1" customHeight="1" x14ac:dyDescent="0.3"/>
    <row r="1859" ht="14.25" hidden="1" customHeight="1" x14ac:dyDescent="0.3"/>
    <row r="1860" ht="14.25" hidden="1" customHeight="1" x14ac:dyDescent="0.3"/>
    <row r="1861" ht="14.25" hidden="1" customHeight="1" x14ac:dyDescent="0.3"/>
    <row r="1862" ht="14.25" hidden="1" customHeight="1" x14ac:dyDescent="0.3"/>
    <row r="1863" ht="14.25" hidden="1" customHeight="1" x14ac:dyDescent="0.3"/>
    <row r="1864" ht="14.25" hidden="1" customHeight="1" x14ac:dyDescent="0.3"/>
    <row r="1865" ht="14.25" hidden="1" customHeight="1" x14ac:dyDescent="0.3"/>
    <row r="1866" ht="14.25" hidden="1" customHeight="1" x14ac:dyDescent="0.3"/>
    <row r="1867" ht="14.25" hidden="1" customHeight="1" x14ac:dyDescent="0.3"/>
    <row r="1868" ht="14.25" hidden="1" customHeight="1" x14ac:dyDescent="0.3"/>
    <row r="1869" ht="14.25" hidden="1" customHeight="1" x14ac:dyDescent="0.3"/>
    <row r="1870" ht="14.25" hidden="1" customHeight="1" x14ac:dyDescent="0.3"/>
    <row r="1871" ht="14.25" hidden="1" customHeight="1" x14ac:dyDescent="0.3"/>
    <row r="1872" ht="14.25" hidden="1" customHeight="1" x14ac:dyDescent="0.3"/>
    <row r="1873" ht="14.25" hidden="1" customHeight="1" x14ac:dyDescent="0.3"/>
    <row r="1874" ht="14.25" hidden="1" customHeight="1" x14ac:dyDescent="0.3"/>
    <row r="1875" ht="14.25" hidden="1" customHeight="1" x14ac:dyDescent="0.3"/>
    <row r="1876" ht="14.25" hidden="1" customHeight="1" x14ac:dyDescent="0.3"/>
    <row r="1877" ht="14.25" hidden="1" customHeight="1" x14ac:dyDescent="0.3"/>
    <row r="1878" ht="14.25" hidden="1" customHeight="1" x14ac:dyDescent="0.3"/>
    <row r="1879" ht="14.25" hidden="1" customHeight="1" x14ac:dyDescent="0.3"/>
    <row r="1880" ht="14.25" hidden="1" customHeight="1" x14ac:dyDescent="0.3"/>
    <row r="1881" ht="14.25" hidden="1" customHeight="1" x14ac:dyDescent="0.3"/>
    <row r="1882" ht="14.25" hidden="1" customHeight="1" x14ac:dyDescent="0.3"/>
    <row r="1883" ht="14.25" hidden="1" customHeight="1" x14ac:dyDescent="0.3"/>
    <row r="1884" ht="14.25" hidden="1" customHeight="1" x14ac:dyDescent="0.3"/>
    <row r="1885" ht="14.25" hidden="1" customHeight="1" x14ac:dyDescent="0.3"/>
    <row r="1886" ht="14.25" hidden="1" customHeight="1" x14ac:dyDescent="0.3"/>
    <row r="1887" ht="14.25" hidden="1" customHeight="1" x14ac:dyDescent="0.3"/>
    <row r="1888" ht="14.25" hidden="1" customHeight="1" x14ac:dyDescent="0.3"/>
    <row r="1889" ht="14.25" hidden="1" customHeight="1" x14ac:dyDescent="0.3"/>
    <row r="1890" ht="14.25" hidden="1" customHeight="1" x14ac:dyDescent="0.3"/>
    <row r="1891" ht="14.25" hidden="1" customHeight="1" x14ac:dyDescent="0.3"/>
    <row r="1892" ht="14.25" hidden="1" customHeight="1" x14ac:dyDescent="0.3"/>
    <row r="1893" ht="14.25" hidden="1" customHeight="1" x14ac:dyDescent="0.3"/>
    <row r="1894" ht="14.25" hidden="1" customHeight="1" x14ac:dyDescent="0.3"/>
    <row r="1895" ht="14.25" hidden="1" customHeight="1" x14ac:dyDescent="0.3"/>
    <row r="1896" ht="14.25" hidden="1" customHeight="1" x14ac:dyDescent="0.3"/>
    <row r="1897" ht="14.25" hidden="1" customHeight="1" x14ac:dyDescent="0.3"/>
    <row r="1898" ht="14.25" hidden="1" customHeight="1" x14ac:dyDescent="0.3"/>
    <row r="1899" ht="14.25" hidden="1" customHeight="1" x14ac:dyDescent="0.3"/>
    <row r="1900" ht="14.25" hidden="1" customHeight="1" x14ac:dyDescent="0.3"/>
    <row r="1901" ht="14.25" hidden="1" customHeight="1" x14ac:dyDescent="0.3"/>
    <row r="1902" ht="14.25" hidden="1" customHeight="1" x14ac:dyDescent="0.3"/>
    <row r="1903" ht="14.25" hidden="1" customHeight="1" x14ac:dyDescent="0.3"/>
    <row r="1904" ht="14.25" hidden="1" customHeight="1" x14ac:dyDescent="0.3"/>
    <row r="1905" ht="14.25" hidden="1" customHeight="1" x14ac:dyDescent="0.3"/>
    <row r="1906" ht="14.25" hidden="1" customHeight="1" x14ac:dyDescent="0.3"/>
    <row r="1907" ht="14.25" hidden="1" customHeight="1" x14ac:dyDescent="0.3"/>
    <row r="1908" ht="14.25" hidden="1" customHeight="1" x14ac:dyDescent="0.3"/>
    <row r="1909" ht="14.25" hidden="1" customHeight="1" x14ac:dyDescent="0.3"/>
    <row r="1910" ht="14.25" hidden="1" customHeight="1" x14ac:dyDescent="0.3"/>
    <row r="1911" ht="14.25" hidden="1" customHeight="1" x14ac:dyDescent="0.3"/>
    <row r="1912" ht="14.25" hidden="1" customHeight="1" x14ac:dyDescent="0.3"/>
    <row r="1913" ht="14.25" hidden="1" customHeight="1" x14ac:dyDescent="0.3"/>
    <row r="1914" ht="14.25" hidden="1" customHeight="1" x14ac:dyDescent="0.3"/>
    <row r="1915" ht="14.25" hidden="1" customHeight="1" x14ac:dyDescent="0.3"/>
    <row r="1916" ht="14.25" hidden="1" customHeight="1" x14ac:dyDescent="0.3"/>
    <row r="1917" ht="14.25" hidden="1" customHeight="1" x14ac:dyDescent="0.3"/>
    <row r="1918" ht="14.25" hidden="1" customHeight="1" x14ac:dyDescent="0.3"/>
    <row r="1919" ht="14.25" hidden="1" customHeight="1" x14ac:dyDescent="0.3"/>
    <row r="1920" ht="14.25" hidden="1" customHeight="1" x14ac:dyDescent="0.3"/>
    <row r="1921" ht="14.25" hidden="1" customHeight="1" x14ac:dyDescent="0.3"/>
    <row r="1922" ht="14.25" hidden="1" customHeight="1" x14ac:dyDescent="0.3"/>
    <row r="1923" ht="14.25" hidden="1" customHeight="1" x14ac:dyDescent="0.3"/>
    <row r="1924" ht="14.25" hidden="1" customHeight="1" x14ac:dyDescent="0.3"/>
    <row r="1925" ht="14.25" hidden="1" customHeight="1" x14ac:dyDescent="0.3"/>
    <row r="1926" ht="14.25" hidden="1" customHeight="1" x14ac:dyDescent="0.3"/>
    <row r="1927" ht="14.25" hidden="1" customHeight="1" x14ac:dyDescent="0.3"/>
    <row r="1928" ht="14.25" hidden="1" customHeight="1" x14ac:dyDescent="0.3"/>
    <row r="1929" ht="14.25" hidden="1" customHeight="1" x14ac:dyDescent="0.3"/>
    <row r="1930" ht="14.25" hidden="1" customHeight="1" x14ac:dyDescent="0.3"/>
    <row r="1931" ht="14.25" hidden="1" customHeight="1" x14ac:dyDescent="0.3"/>
    <row r="1932" ht="14.25" hidden="1" customHeight="1" x14ac:dyDescent="0.3"/>
    <row r="1933" ht="14.25" hidden="1" customHeight="1" x14ac:dyDescent="0.3"/>
    <row r="1934" ht="14.25" hidden="1" customHeight="1" x14ac:dyDescent="0.3"/>
    <row r="1935" ht="14.25" hidden="1" customHeight="1" x14ac:dyDescent="0.3"/>
    <row r="1936" ht="14.25" hidden="1" customHeight="1" x14ac:dyDescent="0.3"/>
    <row r="1937" ht="14.25" hidden="1" customHeight="1" x14ac:dyDescent="0.3"/>
    <row r="1938" ht="14.25" hidden="1" customHeight="1" x14ac:dyDescent="0.3"/>
    <row r="1939" ht="14.25" hidden="1" customHeight="1" x14ac:dyDescent="0.3"/>
    <row r="1940" ht="14.25" hidden="1" customHeight="1" x14ac:dyDescent="0.3"/>
    <row r="1941" ht="14.25" hidden="1" customHeight="1" x14ac:dyDescent="0.3"/>
    <row r="1942" ht="14.25" hidden="1" customHeight="1" x14ac:dyDescent="0.3"/>
    <row r="1943" ht="14.25" hidden="1" customHeight="1" x14ac:dyDescent="0.3"/>
    <row r="1944" ht="14.25" hidden="1" customHeight="1" x14ac:dyDescent="0.3"/>
    <row r="1945" ht="14.25" hidden="1" customHeight="1" x14ac:dyDescent="0.3"/>
    <row r="1946" ht="14.25" hidden="1" customHeight="1" x14ac:dyDescent="0.3"/>
    <row r="1947" ht="14.25" hidden="1" customHeight="1" x14ac:dyDescent="0.3"/>
    <row r="1948" ht="14.25" hidden="1" customHeight="1" x14ac:dyDescent="0.3"/>
    <row r="1949" ht="14.25" hidden="1" customHeight="1" x14ac:dyDescent="0.3"/>
    <row r="1950" ht="14.25" hidden="1" customHeight="1" x14ac:dyDescent="0.3"/>
    <row r="1951" ht="14.25" hidden="1" customHeight="1" x14ac:dyDescent="0.3"/>
    <row r="1952" ht="14.25" hidden="1" customHeight="1" x14ac:dyDescent="0.3"/>
    <row r="1953" ht="14.25" hidden="1" customHeight="1" x14ac:dyDescent="0.3"/>
    <row r="1954" ht="14.25" hidden="1" customHeight="1" x14ac:dyDescent="0.3"/>
    <row r="1955" ht="14.25" hidden="1" customHeight="1" x14ac:dyDescent="0.3"/>
    <row r="1956" ht="14.25" hidden="1" customHeight="1" x14ac:dyDescent="0.3"/>
    <row r="1957" ht="14.25" hidden="1" customHeight="1" x14ac:dyDescent="0.3"/>
    <row r="1958" ht="14.25" hidden="1" customHeight="1" x14ac:dyDescent="0.3"/>
    <row r="1959" ht="14.25" hidden="1" customHeight="1" x14ac:dyDescent="0.3"/>
    <row r="1960" ht="14.25" hidden="1" customHeight="1" x14ac:dyDescent="0.3"/>
    <row r="1961" ht="14.25" hidden="1" customHeight="1" x14ac:dyDescent="0.3"/>
    <row r="1962" ht="14.25" hidden="1" customHeight="1" x14ac:dyDescent="0.3"/>
    <row r="1963" ht="14.25" hidden="1" customHeight="1" x14ac:dyDescent="0.3"/>
    <row r="1964" ht="14.25" hidden="1" customHeight="1" x14ac:dyDescent="0.3"/>
    <row r="1965" ht="14.25" hidden="1" customHeight="1" x14ac:dyDescent="0.3"/>
    <row r="1966" ht="14.25" hidden="1" customHeight="1" x14ac:dyDescent="0.3"/>
    <row r="1967" ht="14.25" hidden="1" customHeight="1" x14ac:dyDescent="0.3"/>
    <row r="1968" ht="14.25" hidden="1" customHeight="1" x14ac:dyDescent="0.3"/>
    <row r="1969" ht="14.25" hidden="1" customHeight="1" x14ac:dyDescent="0.3"/>
    <row r="1970" ht="14.25" hidden="1" customHeight="1" x14ac:dyDescent="0.3"/>
    <row r="1971" ht="14.25" hidden="1" customHeight="1" x14ac:dyDescent="0.3"/>
    <row r="1972" ht="14.25" hidden="1" customHeight="1" x14ac:dyDescent="0.3"/>
    <row r="1973" ht="14.25" hidden="1" customHeight="1" x14ac:dyDescent="0.3"/>
    <row r="1974" ht="14.25" hidden="1" customHeight="1" x14ac:dyDescent="0.3"/>
    <row r="1975" ht="14.25" hidden="1" customHeight="1" x14ac:dyDescent="0.3"/>
    <row r="1976" ht="14.25" hidden="1" customHeight="1" x14ac:dyDescent="0.3"/>
    <row r="1977" ht="14.25" hidden="1" customHeight="1" x14ac:dyDescent="0.3"/>
    <row r="1978" ht="14.25" hidden="1" customHeight="1" x14ac:dyDescent="0.3"/>
    <row r="1979" ht="14.25" hidden="1" customHeight="1" x14ac:dyDescent="0.3"/>
    <row r="1980" ht="14.25" hidden="1" customHeight="1" x14ac:dyDescent="0.3"/>
    <row r="1981" ht="14.25" hidden="1" customHeight="1" x14ac:dyDescent="0.3"/>
    <row r="1982" ht="14.25" hidden="1" customHeight="1" x14ac:dyDescent="0.3"/>
    <row r="1983" ht="14.25" hidden="1" customHeight="1" x14ac:dyDescent="0.3"/>
    <row r="1984" ht="14.25" hidden="1" customHeight="1" x14ac:dyDescent="0.3"/>
    <row r="1985" ht="14.25" hidden="1" customHeight="1" x14ac:dyDescent="0.3"/>
    <row r="1986" ht="14.25" hidden="1" customHeight="1" x14ac:dyDescent="0.3"/>
    <row r="1987" ht="14.25" hidden="1" customHeight="1" x14ac:dyDescent="0.3"/>
    <row r="1988" ht="14.25" hidden="1" customHeight="1" x14ac:dyDescent="0.3"/>
    <row r="1989" ht="14.25" hidden="1" customHeight="1" x14ac:dyDescent="0.3"/>
    <row r="1990" ht="14.25" hidden="1" customHeight="1" x14ac:dyDescent="0.3"/>
    <row r="1991" ht="14.25" hidden="1" customHeight="1" x14ac:dyDescent="0.3"/>
    <row r="1992" ht="14.25" hidden="1" customHeight="1" x14ac:dyDescent="0.3"/>
    <row r="1993" ht="14.25" hidden="1" customHeight="1" x14ac:dyDescent="0.3"/>
    <row r="1994" ht="14.25" hidden="1" customHeight="1" x14ac:dyDescent="0.3"/>
    <row r="1995" ht="14.25" hidden="1" customHeight="1" x14ac:dyDescent="0.3"/>
    <row r="1996" ht="14.25" hidden="1" customHeight="1" x14ac:dyDescent="0.3"/>
    <row r="1997" ht="14.25" hidden="1" customHeight="1" x14ac:dyDescent="0.3"/>
    <row r="1998" ht="14.25" hidden="1" customHeight="1" x14ac:dyDescent="0.3"/>
    <row r="1999" ht="14.25" hidden="1" customHeight="1" x14ac:dyDescent="0.3"/>
    <row r="2000" ht="14.25" hidden="1" customHeight="1" x14ac:dyDescent="0.3"/>
    <row r="2001" ht="14.25" hidden="1" customHeight="1" x14ac:dyDescent="0.3"/>
    <row r="2002" ht="14.25" hidden="1" customHeight="1" x14ac:dyDescent="0.3"/>
    <row r="2003" ht="14.25" hidden="1" customHeight="1" x14ac:dyDescent="0.3"/>
    <row r="2004" ht="14.25" hidden="1" customHeight="1" x14ac:dyDescent="0.3"/>
    <row r="2005" ht="14.25" hidden="1" customHeight="1" x14ac:dyDescent="0.3"/>
    <row r="2006" ht="14.25" hidden="1" customHeight="1" x14ac:dyDescent="0.3"/>
    <row r="2007" ht="14.25" hidden="1" customHeight="1" x14ac:dyDescent="0.3"/>
    <row r="2008" ht="14.25" hidden="1" customHeight="1" x14ac:dyDescent="0.3"/>
    <row r="2009" ht="14.25" hidden="1" customHeight="1" x14ac:dyDescent="0.3"/>
    <row r="2010" ht="14.25" hidden="1" customHeight="1" x14ac:dyDescent="0.3"/>
    <row r="2011" ht="14.25" hidden="1" customHeight="1" x14ac:dyDescent="0.3"/>
    <row r="2012" ht="14.25" hidden="1" customHeight="1" x14ac:dyDescent="0.3"/>
    <row r="2013" ht="14.25" hidden="1" customHeight="1" x14ac:dyDescent="0.3"/>
    <row r="2014" ht="14.25" hidden="1" customHeight="1" x14ac:dyDescent="0.3"/>
    <row r="2015" ht="14.25" hidden="1" customHeight="1" x14ac:dyDescent="0.3"/>
    <row r="2016" ht="14.25" hidden="1" customHeight="1" x14ac:dyDescent="0.3"/>
    <row r="2017" ht="14.25" hidden="1" customHeight="1" x14ac:dyDescent="0.3"/>
    <row r="2018" ht="14.25" hidden="1" customHeight="1" x14ac:dyDescent="0.3"/>
    <row r="2019" ht="14.25" hidden="1" customHeight="1" x14ac:dyDescent="0.3"/>
    <row r="2020" ht="14.25" hidden="1" customHeight="1" x14ac:dyDescent="0.3"/>
    <row r="2021" ht="14.25" hidden="1" customHeight="1" x14ac:dyDescent="0.3"/>
    <row r="2022" ht="14.25" hidden="1" customHeight="1" x14ac:dyDescent="0.3"/>
    <row r="2023" ht="14.25" hidden="1" customHeight="1" x14ac:dyDescent="0.3"/>
    <row r="2024" ht="14.25" hidden="1" customHeight="1" x14ac:dyDescent="0.3"/>
    <row r="2025" ht="14.25" hidden="1" customHeight="1" x14ac:dyDescent="0.3"/>
    <row r="2026" ht="14.25" hidden="1" customHeight="1" x14ac:dyDescent="0.3"/>
    <row r="2027" ht="14.25" hidden="1" customHeight="1" x14ac:dyDescent="0.3"/>
    <row r="2028" ht="14.25" hidden="1" customHeight="1" x14ac:dyDescent="0.3"/>
    <row r="2029" ht="14.25" hidden="1" customHeight="1" x14ac:dyDescent="0.3"/>
    <row r="2030" ht="14.25" hidden="1" customHeight="1" x14ac:dyDescent="0.3"/>
    <row r="2031" ht="14.25" hidden="1" customHeight="1" x14ac:dyDescent="0.3"/>
    <row r="2032" ht="14.25" hidden="1" customHeight="1" x14ac:dyDescent="0.3"/>
    <row r="2033" ht="14.25" hidden="1" customHeight="1" x14ac:dyDescent="0.3"/>
    <row r="2034" ht="14.25" hidden="1" customHeight="1" x14ac:dyDescent="0.3"/>
    <row r="2035" ht="14.25" hidden="1" customHeight="1" x14ac:dyDescent="0.3"/>
    <row r="2036" ht="14.25" hidden="1" customHeight="1" x14ac:dyDescent="0.3"/>
    <row r="2037" ht="14.25" hidden="1" customHeight="1" x14ac:dyDescent="0.3"/>
    <row r="2038" ht="14.25" hidden="1" customHeight="1" x14ac:dyDescent="0.3"/>
    <row r="2039" ht="14.25" hidden="1" customHeight="1" x14ac:dyDescent="0.3"/>
    <row r="2040" ht="14.25" hidden="1" customHeight="1" x14ac:dyDescent="0.3"/>
    <row r="2041" ht="14.25" hidden="1" customHeight="1" x14ac:dyDescent="0.3"/>
    <row r="2042" ht="14.25" hidden="1" customHeight="1" x14ac:dyDescent="0.3"/>
    <row r="2043" ht="14.25" hidden="1" customHeight="1" x14ac:dyDescent="0.3"/>
    <row r="2044" ht="14.25" hidden="1" customHeight="1" x14ac:dyDescent="0.3"/>
    <row r="2045" ht="14.25" hidden="1" customHeight="1" x14ac:dyDescent="0.3"/>
    <row r="2046" ht="14.25" hidden="1" customHeight="1" x14ac:dyDescent="0.3"/>
    <row r="2047" ht="14.25" hidden="1" customHeight="1" x14ac:dyDescent="0.3"/>
    <row r="2048" ht="14.25" hidden="1" customHeight="1" x14ac:dyDescent="0.3"/>
    <row r="2049" ht="14.25" hidden="1" customHeight="1" x14ac:dyDescent="0.3"/>
    <row r="2050" ht="14.25" hidden="1" customHeight="1" x14ac:dyDescent="0.3"/>
    <row r="2051" ht="14.25" hidden="1" customHeight="1" x14ac:dyDescent="0.3"/>
    <row r="2052" ht="14.25" hidden="1" customHeight="1" x14ac:dyDescent="0.3"/>
    <row r="2053" ht="14.25" hidden="1" customHeight="1" x14ac:dyDescent="0.3"/>
    <row r="2054" ht="14.25" hidden="1" customHeight="1" x14ac:dyDescent="0.3"/>
    <row r="2055" ht="14.25" hidden="1" customHeight="1" x14ac:dyDescent="0.3"/>
    <row r="2056" ht="14.25" hidden="1" customHeight="1" x14ac:dyDescent="0.3"/>
    <row r="2057" ht="14.25" hidden="1" customHeight="1" x14ac:dyDescent="0.3"/>
    <row r="2058" ht="14.25" hidden="1" customHeight="1" x14ac:dyDescent="0.3"/>
    <row r="2059" ht="14.25" hidden="1" customHeight="1" x14ac:dyDescent="0.3"/>
    <row r="2060" ht="14.25" hidden="1" customHeight="1" x14ac:dyDescent="0.3"/>
    <row r="2061" ht="14.25" hidden="1" customHeight="1" x14ac:dyDescent="0.3"/>
    <row r="2062" ht="14.25" hidden="1" customHeight="1" x14ac:dyDescent="0.3"/>
    <row r="2063" ht="14.25" hidden="1" customHeight="1" x14ac:dyDescent="0.3"/>
    <row r="2064" ht="14.25" hidden="1" customHeight="1" x14ac:dyDescent="0.3"/>
    <row r="2065" ht="14.25" hidden="1" customHeight="1" x14ac:dyDescent="0.3"/>
    <row r="2066" ht="14.25" hidden="1" customHeight="1" x14ac:dyDescent="0.3"/>
    <row r="2067" ht="14.25" hidden="1" customHeight="1" x14ac:dyDescent="0.3"/>
    <row r="2068" ht="14.25" hidden="1" customHeight="1" x14ac:dyDescent="0.3"/>
    <row r="2069" ht="14.25" hidden="1" customHeight="1" x14ac:dyDescent="0.3"/>
    <row r="2070" ht="14.25" hidden="1" customHeight="1" x14ac:dyDescent="0.3"/>
    <row r="2071" ht="14.25" hidden="1" customHeight="1" x14ac:dyDescent="0.3"/>
    <row r="2072" ht="14.25" hidden="1" customHeight="1" x14ac:dyDescent="0.3"/>
    <row r="2073" ht="14.25" hidden="1" customHeight="1" x14ac:dyDescent="0.3"/>
    <row r="2074" ht="14.25" hidden="1" customHeight="1" x14ac:dyDescent="0.3"/>
    <row r="2075" ht="14.25" hidden="1" customHeight="1" x14ac:dyDescent="0.3"/>
    <row r="2076" ht="14.25" hidden="1" customHeight="1" x14ac:dyDescent="0.3"/>
    <row r="2077" ht="14.25" hidden="1" customHeight="1" x14ac:dyDescent="0.3"/>
    <row r="2078" ht="14.25" hidden="1" customHeight="1" x14ac:dyDescent="0.3"/>
    <row r="2079" ht="14.25" hidden="1" customHeight="1" x14ac:dyDescent="0.3"/>
    <row r="2080" ht="14.25" hidden="1" customHeight="1" x14ac:dyDescent="0.3"/>
    <row r="2081" ht="14.25" hidden="1" customHeight="1" x14ac:dyDescent="0.3"/>
    <row r="2082" ht="14.25" hidden="1" customHeight="1" x14ac:dyDescent="0.3"/>
    <row r="2083" ht="14.25" hidden="1" customHeight="1" x14ac:dyDescent="0.3"/>
    <row r="2084" ht="14.25" hidden="1" customHeight="1" x14ac:dyDescent="0.3"/>
    <row r="2085" ht="14.25" hidden="1" customHeight="1" x14ac:dyDescent="0.3"/>
    <row r="2086" ht="14.25" hidden="1" customHeight="1" x14ac:dyDescent="0.3"/>
    <row r="2087" ht="14.25" hidden="1" customHeight="1" x14ac:dyDescent="0.3"/>
    <row r="2088" ht="14.25" hidden="1" customHeight="1" x14ac:dyDescent="0.3"/>
    <row r="2089" ht="14.25" hidden="1" customHeight="1" x14ac:dyDescent="0.3"/>
    <row r="2090" ht="14.25" hidden="1" customHeight="1" x14ac:dyDescent="0.3"/>
    <row r="2091" ht="14.25" hidden="1" customHeight="1" x14ac:dyDescent="0.3"/>
    <row r="2092" ht="14.25" hidden="1" customHeight="1" x14ac:dyDescent="0.3"/>
    <row r="2093" ht="14.25" hidden="1" customHeight="1" x14ac:dyDescent="0.3"/>
    <row r="2094" ht="14.25" hidden="1" customHeight="1" x14ac:dyDescent="0.3"/>
    <row r="2095" ht="14.25" hidden="1" customHeight="1" x14ac:dyDescent="0.3"/>
    <row r="2096" ht="14.25" hidden="1" customHeight="1" x14ac:dyDescent="0.3"/>
    <row r="2097" ht="14.25" hidden="1" customHeight="1" x14ac:dyDescent="0.3"/>
    <row r="2098" ht="14.25" hidden="1" customHeight="1" x14ac:dyDescent="0.3"/>
    <row r="2099" ht="14.25" hidden="1" customHeight="1" x14ac:dyDescent="0.3"/>
    <row r="2100" ht="14.25" hidden="1" customHeight="1" x14ac:dyDescent="0.3"/>
    <row r="2101" ht="14.25" hidden="1" customHeight="1" x14ac:dyDescent="0.3"/>
    <row r="2102" ht="14.25" hidden="1" customHeight="1" x14ac:dyDescent="0.3"/>
    <row r="2103" ht="14.25" hidden="1" customHeight="1" x14ac:dyDescent="0.3"/>
    <row r="2104" ht="14.25" hidden="1" customHeight="1" x14ac:dyDescent="0.3"/>
    <row r="2105" ht="14.25" hidden="1" customHeight="1" x14ac:dyDescent="0.3"/>
    <row r="2106" ht="14.25" hidden="1" customHeight="1" x14ac:dyDescent="0.3"/>
    <row r="2107" ht="14.25" hidden="1" customHeight="1" x14ac:dyDescent="0.3"/>
    <row r="2108" ht="14.25" hidden="1" customHeight="1" x14ac:dyDescent="0.3"/>
    <row r="2109" ht="14.25" hidden="1" customHeight="1" x14ac:dyDescent="0.3"/>
    <row r="2110" ht="14.25" hidden="1" customHeight="1" x14ac:dyDescent="0.3"/>
    <row r="2111" ht="14.25" hidden="1" customHeight="1" x14ac:dyDescent="0.3"/>
    <row r="2112" ht="14.25" hidden="1" customHeight="1" x14ac:dyDescent="0.3"/>
    <row r="2113" ht="14.25" hidden="1" customHeight="1" x14ac:dyDescent="0.3"/>
    <row r="2114" ht="14.25" hidden="1" customHeight="1" x14ac:dyDescent="0.3"/>
    <row r="2115" ht="14.25" hidden="1" customHeight="1" x14ac:dyDescent="0.3"/>
    <row r="2116" ht="14.25" hidden="1" customHeight="1" x14ac:dyDescent="0.3"/>
    <row r="2117" ht="14.25" hidden="1" customHeight="1" x14ac:dyDescent="0.3"/>
    <row r="2118" ht="14.25" hidden="1" customHeight="1" x14ac:dyDescent="0.3"/>
    <row r="2119" ht="14.25" hidden="1" customHeight="1" x14ac:dyDescent="0.3"/>
    <row r="2120" ht="14.25" hidden="1" customHeight="1" x14ac:dyDescent="0.3"/>
    <row r="2121" ht="14.25" hidden="1" customHeight="1" x14ac:dyDescent="0.3"/>
    <row r="2122" ht="14.25" hidden="1" customHeight="1" x14ac:dyDescent="0.3"/>
    <row r="2123" ht="14.25" hidden="1" customHeight="1" x14ac:dyDescent="0.3"/>
    <row r="2124" ht="14.25" hidden="1" customHeight="1" x14ac:dyDescent="0.3"/>
    <row r="2125" ht="14.25" hidden="1" customHeight="1" x14ac:dyDescent="0.3"/>
    <row r="2126" ht="14.25" hidden="1" customHeight="1" x14ac:dyDescent="0.3"/>
    <row r="2127" ht="14.25" hidden="1" customHeight="1" x14ac:dyDescent="0.3"/>
    <row r="2128" ht="14.25" hidden="1" customHeight="1" x14ac:dyDescent="0.3"/>
    <row r="2129" ht="14.25" hidden="1" customHeight="1" x14ac:dyDescent="0.3"/>
    <row r="2130" ht="14.25" hidden="1" customHeight="1" x14ac:dyDescent="0.3"/>
    <row r="2131" ht="14.25" hidden="1" customHeight="1" x14ac:dyDescent="0.3"/>
    <row r="2132" ht="14.25" hidden="1" customHeight="1" x14ac:dyDescent="0.3"/>
    <row r="2133" ht="14.25" hidden="1" customHeight="1" x14ac:dyDescent="0.3"/>
    <row r="2134" ht="14.25" hidden="1" customHeight="1" x14ac:dyDescent="0.3"/>
    <row r="2135" ht="14.25" hidden="1" customHeight="1" x14ac:dyDescent="0.3"/>
    <row r="2136" ht="14.25" hidden="1" customHeight="1" x14ac:dyDescent="0.3"/>
    <row r="2137" ht="14.25" hidden="1" customHeight="1" x14ac:dyDescent="0.3"/>
    <row r="2138" ht="14.25" hidden="1" customHeight="1" x14ac:dyDescent="0.3"/>
    <row r="2139" ht="14.25" hidden="1" customHeight="1" x14ac:dyDescent="0.3"/>
    <row r="2140" ht="14.25" hidden="1" customHeight="1" x14ac:dyDescent="0.3"/>
    <row r="2141" ht="14.25" hidden="1" customHeight="1" x14ac:dyDescent="0.3"/>
    <row r="2142" ht="14.25" hidden="1" customHeight="1" x14ac:dyDescent="0.3"/>
    <row r="2143" ht="14.25" hidden="1" customHeight="1" x14ac:dyDescent="0.3"/>
    <row r="2144" ht="14.25" hidden="1" customHeight="1" x14ac:dyDescent="0.3"/>
    <row r="2145" ht="14.25" hidden="1" customHeight="1" x14ac:dyDescent="0.3"/>
    <row r="2146" ht="14.25" hidden="1" customHeight="1" x14ac:dyDescent="0.3"/>
    <row r="2147" ht="14.25" hidden="1" customHeight="1" x14ac:dyDescent="0.3"/>
    <row r="2148" ht="14.25" hidden="1" customHeight="1" x14ac:dyDescent="0.3"/>
    <row r="2149" ht="14.25" hidden="1" customHeight="1" x14ac:dyDescent="0.3"/>
    <row r="2150" ht="14.25" hidden="1" customHeight="1" x14ac:dyDescent="0.3"/>
    <row r="2151" ht="14.25" hidden="1" customHeight="1" x14ac:dyDescent="0.3"/>
    <row r="2152" ht="14.25" hidden="1" customHeight="1" x14ac:dyDescent="0.3"/>
    <row r="2153" ht="14.25" hidden="1" customHeight="1" x14ac:dyDescent="0.3"/>
    <row r="2154" ht="14.25" hidden="1" customHeight="1" x14ac:dyDescent="0.3"/>
    <row r="2155" ht="14.25" hidden="1" customHeight="1" x14ac:dyDescent="0.3"/>
    <row r="2156" ht="14.25" hidden="1" customHeight="1" x14ac:dyDescent="0.3"/>
    <row r="2157" ht="14.25" hidden="1" customHeight="1" x14ac:dyDescent="0.3"/>
    <row r="2158" ht="14.25" hidden="1" customHeight="1" x14ac:dyDescent="0.3"/>
    <row r="2159" ht="14.25" hidden="1" customHeight="1" x14ac:dyDescent="0.3"/>
    <row r="2160" ht="14.25" hidden="1" customHeight="1" x14ac:dyDescent="0.3"/>
    <row r="2161" ht="14.25" hidden="1" customHeight="1" x14ac:dyDescent="0.3"/>
    <row r="2162" ht="14.25" hidden="1" customHeight="1" x14ac:dyDescent="0.3"/>
    <row r="2163" ht="14.25" hidden="1" customHeight="1" x14ac:dyDescent="0.3"/>
    <row r="2164" ht="14.25" hidden="1" customHeight="1" x14ac:dyDescent="0.3"/>
    <row r="2165" ht="14.25" hidden="1" customHeight="1" x14ac:dyDescent="0.3"/>
    <row r="2166" ht="14.25" hidden="1" customHeight="1" x14ac:dyDescent="0.3"/>
    <row r="2167" ht="14.25" hidden="1" customHeight="1" x14ac:dyDescent="0.3"/>
    <row r="2168" ht="14.25" hidden="1" customHeight="1" x14ac:dyDescent="0.3"/>
    <row r="2169" ht="14.25" hidden="1" customHeight="1" x14ac:dyDescent="0.3"/>
    <row r="2170" ht="14.25" hidden="1" customHeight="1" x14ac:dyDescent="0.3"/>
    <row r="2171" ht="14.25" hidden="1" customHeight="1" x14ac:dyDescent="0.3"/>
    <row r="2172" ht="14.25" hidden="1" customHeight="1" x14ac:dyDescent="0.3"/>
    <row r="2173" ht="14.25" hidden="1" customHeight="1" x14ac:dyDescent="0.3"/>
    <row r="2174" ht="14.25" hidden="1" customHeight="1" x14ac:dyDescent="0.3"/>
    <row r="2175" ht="14.25" hidden="1" customHeight="1" x14ac:dyDescent="0.3"/>
    <row r="2176" ht="14.25" hidden="1" customHeight="1" x14ac:dyDescent="0.3"/>
    <row r="2177" ht="14.25" hidden="1" customHeight="1" x14ac:dyDescent="0.3"/>
    <row r="2178" ht="14.25" hidden="1" customHeight="1" x14ac:dyDescent="0.3"/>
    <row r="2179" ht="14.25" hidden="1" customHeight="1" x14ac:dyDescent="0.3"/>
    <row r="2180" ht="14.25" hidden="1" customHeight="1" x14ac:dyDescent="0.3"/>
    <row r="2181" ht="14.25" hidden="1" customHeight="1" x14ac:dyDescent="0.3"/>
    <row r="2182" ht="14.25" hidden="1" customHeight="1" x14ac:dyDescent="0.3"/>
    <row r="2183" ht="14.25" hidden="1" customHeight="1" x14ac:dyDescent="0.3"/>
    <row r="2184" ht="14.25" hidden="1" customHeight="1" x14ac:dyDescent="0.3"/>
    <row r="2185" ht="14.25" hidden="1" customHeight="1" x14ac:dyDescent="0.3"/>
    <row r="2186" ht="14.25" hidden="1" customHeight="1" x14ac:dyDescent="0.3"/>
    <row r="2187" ht="14.25" hidden="1" customHeight="1" x14ac:dyDescent="0.3"/>
    <row r="2188" ht="14.25" hidden="1" customHeight="1" x14ac:dyDescent="0.3"/>
    <row r="2189" ht="14.25" hidden="1" customHeight="1" x14ac:dyDescent="0.3"/>
    <row r="2190" ht="14.25" hidden="1" customHeight="1" x14ac:dyDescent="0.3"/>
    <row r="2191" ht="14.25" hidden="1" customHeight="1" x14ac:dyDescent="0.3"/>
    <row r="2192" ht="14.25" hidden="1" customHeight="1" x14ac:dyDescent="0.3"/>
    <row r="2193" ht="14.25" hidden="1" customHeight="1" x14ac:dyDescent="0.3"/>
    <row r="2194" ht="14.25" hidden="1" customHeight="1" x14ac:dyDescent="0.3"/>
    <row r="2195" ht="14.25" hidden="1" customHeight="1" x14ac:dyDescent="0.3"/>
    <row r="2196" ht="14.25" hidden="1" customHeight="1" x14ac:dyDescent="0.3"/>
    <row r="2197" ht="14.25" hidden="1" customHeight="1" x14ac:dyDescent="0.3"/>
    <row r="2198" ht="14.25" hidden="1" customHeight="1" x14ac:dyDescent="0.3"/>
    <row r="2199" ht="14.25" hidden="1" customHeight="1" x14ac:dyDescent="0.3"/>
    <row r="2200" ht="14.25" hidden="1" customHeight="1" x14ac:dyDescent="0.3"/>
    <row r="2201" ht="14.25" hidden="1" customHeight="1" x14ac:dyDescent="0.3"/>
    <row r="2202" ht="14.25" hidden="1" customHeight="1" x14ac:dyDescent="0.3"/>
    <row r="2203" ht="14.25" hidden="1" customHeight="1" x14ac:dyDescent="0.3"/>
    <row r="2204" ht="14.25" hidden="1" customHeight="1" x14ac:dyDescent="0.3"/>
    <row r="2205" ht="14.25" hidden="1" customHeight="1" x14ac:dyDescent="0.3"/>
    <row r="2206" ht="14.25" hidden="1" customHeight="1" x14ac:dyDescent="0.3"/>
    <row r="2207" ht="14.25" hidden="1" customHeight="1" x14ac:dyDescent="0.3"/>
    <row r="2208" ht="14.25" hidden="1" customHeight="1" x14ac:dyDescent="0.3"/>
    <row r="2209" ht="14.25" hidden="1" customHeight="1" x14ac:dyDescent="0.3"/>
    <row r="2210" ht="14.25" hidden="1" customHeight="1" x14ac:dyDescent="0.3"/>
    <row r="2211" ht="14.25" hidden="1" customHeight="1" x14ac:dyDescent="0.3"/>
    <row r="2212" ht="14.25" hidden="1" customHeight="1" x14ac:dyDescent="0.3"/>
    <row r="2213" ht="14.25" hidden="1" customHeight="1" x14ac:dyDescent="0.3"/>
    <row r="2214" ht="14.25" hidden="1" customHeight="1" x14ac:dyDescent="0.3"/>
    <row r="2215" ht="14.25" hidden="1" customHeight="1" x14ac:dyDescent="0.3"/>
    <row r="2216" ht="14.25" hidden="1" customHeight="1" x14ac:dyDescent="0.3"/>
    <row r="2217" ht="14.25" hidden="1" customHeight="1" x14ac:dyDescent="0.3"/>
    <row r="2218" ht="14.25" hidden="1" customHeight="1" x14ac:dyDescent="0.3"/>
    <row r="2219" ht="14.25" hidden="1" customHeight="1" x14ac:dyDescent="0.3"/>
    <row r="2220" ht="14.25" hidden="1" customHeight="1" x14ac:dyDescent="0.3"/>
    <row r="2221" ht="14.25" hidden="1" customHeight="1" x14ac:dyDescent="0.3"/>
    <row r="2222" ht="14.25" hidden="1" customHeight="1" x14ac:dyDescent="0.3"/>
    <row r="2223" ht="14.25" hidden="1" customHeight="1" x14ac:dyDescent="0.3"/>
    <row r="2224" ht="14.25" hidden="1" customHeight="1" x14ac:dyDescent="0.3"/>
    <row r="2225" ht="14.25" hidden="1" customHeight="1" x14ac:dyDescent="0.3"/>
    <row r="2226" ht="14.25" hidden="1" customHeight="1" x14ac:dyDescent="0.3"/>
    <row r="2227" ht="14.25" hidden="1" customHeight="1" x14ac:dyDescent="0.3"/>
    <row r="2228" ht="14.25" hidden="1" customHeight="1" x14ac:dyDescent="0.3"/>
    <row r="2229" ht="14.25" hidden="1" customHeight="1" x14ac:dyDescent="0.3"/>
    <row r="2230" ht="14.25" hidden="1" customHeight="1" x14ac:dyDescent="0.3"/>
    <row r="2231" ht="14.25" hidden="1" customHeight="1" x14ac:dyDescent="0.3"/>
    <row r="2232" ht="14.25" hidden="1" customHeight="1" x14ac:dyDescent="0.3"/>
    <row r="2233" ht="14.25" hidden="1" customHeight="1" x14ac:dyDescent="0.3"/>
    <row r="2234" ht="14.25" hidden="1" customHeight="1" x14ac:dyDescent="0.3"/>
    <row r="2235" ht="14.25" hidden="1" customHeight="1" x14ac:dyDescent="0.3"/>
    <row r="2236" ht="14.25" hidden="1" customHeight="1" x14ac:dyDescent="0.3"/>
    <row r="2237" ht="14.25" hidden="1" customHeight="1" x14ac:dyDescent="0.3"/>
    <row r="2238" ht="14.25" hidden="1" customHeight="1" x14ac:dyDescent="0.3"/>
    <row r="2239" ht="14.25" hidden="1" customHeight="1" x14ac:dyDescent="0.3"/>
    <row r="2240" ht="14.25" hidden="1" customHeight="1" x14ac:dyDescent="0.3"/>
    <row r="2241" ht="14.25" hidden="1" customHeight="1" x14ac:dyDescent="0.3"/>
    <row r="2242" ht="14.25" hidden="1" customHeight="1" x14ac:dyDescent="0.3"/>
    <row r="2243" ht="14.25" hidden="1" customHeight="1" x14ac:dyDescent="0.3"/>
    <row r="2244" ht="14.25" hidden="1" customHeight="1" x14ac:dyDescent="0.3"/>
    <row r="2245" ht="14.25" hidden="1" customHeight="1" x14ac:dyDescent="0.3"/>
    <row r="2246" ht="14.25" hidden="1" customHeight="1" x14ac:dyDescent="0.3"/>
    <row r="2247" ht="14.25" hidden="1" customHeight="1" x14ac:dyDescent="0.3"/>
    <row r="2248" ht="14.25" hidden="1" customHeight="1" x14ac:dyDescent="0.3"/>
    <row r="2249" ht="14.25" hidden="1" customHeight="1" x14ac:dyDescent="0.3"/>
    <row r="2250" ht="14.25" hidden="1" customHeight="1" x14ac:dyDescent="0.3"/>
    <row r="2251" ht="14.25" hidden="1" customHeight="1" x14ac:dyDescent="0.3"/>
    <row r="2252" ht="14.25" hidden="1" customHeight="1" x14ac:dyDescent="0.3"/>
    <row r="2253" ht="14.25" hidden="1" customHeight="1" x14ac:dyDescent="0.3"/>
    <row r="2254" ht="14.25" hidden="1" customHeight="1" x14ac:dyDescent="0.3"/>
    <row r="2255" ht="14.25" hidden="1" customHeight="1" x14ac:dyDescent="0.3"/>
    <row r="2256" ht="14.25" hidden="1" customHeight="1" x14ac:dyDescent="0.3"/>
    <row r="2257" ht="14.25" hidden="1" customHeight="1" x14ac:dyDescent="0.3"/>
    <row r="2258" ht="14.25" hidden="1" customHeight="1" x14ac:dyDescent="0.3"/>
    <row r="2259" ht="14.25" hidden="1" customHeight="1" x14ac:dyDescent="0.3"/>
    <row r="2260" ht="14.25" hidden="1" customHeight="1" x14ac:dyDescent="0.3"/>
    <row r="2261" ht="14.25" hidden="1" customHeight="1" x14ac:dyDescent="0.3"/>
    <row r="2262" ht="14.25" hidden="1" customHeight="1" x14ac:dyDescent="0.3"/>
    <row r="2263" ht="14.25" hidden="1" customHeight="1" x14ac:dyDescent="0.3"/>
    <row r="2264" ht="14.25" hidden="1" customHeight="1" x14ac:dyDescent="0.3"/>
    <row r="2265" ht="14.25" hidden="1" customHeight="1" x14ac:dyDescent="0.3"/>
    <row r="2266" ht="14.25" hidden="1" customHeight="1" x14ac:dyDescent="0.3"/>
    <row r="2267" ht="14.25" hidden="1" customHeight="1" x14ac:dyDescent="0.3"/>
    <row r="2268" ht="14.25" hidden="1" customHeight="1" x14ac:dyDescent="0.3"/>
    <row r="2269" ht="14.25" hidden="1" customHeight="1" x14ac:dyDescent="0.3"/>
    <row r="2270" ht="14.25" hidden="1" customHeight="1" x14ac:dyDescent="0.3"/>
    <row r="2271" ht="14.25" hidden="1" customHeight="1" x14ac:dyDescent="0.3"/>
    <row r="2272" ht="14.25" hidden="1" customHeight="1" x14ac:dyDescent="0.3"/>
    <row r="2273" ht="14.25" hidden="1" customHeight="1" x14ac:dyDescent="0.3"/>
    <row r="2274" ht="14.25" hidden="1" customHeight="1" x14ac:dyDescent="0.3"/>
    <row r="2275" ht="14.25" hidden="1" customHeight="1" x14ac:dyDescent="0.3"/>
    <row r="2276" ht="14.25" hidden="1" customHeight="1" x14ac:dyDescent="0.3"/>
    <row r="2277" ht="14.25" hidden="1" customHeight="1" x14ac:dyDescent="0.3"/>
    <row r="2278" ht="14.25" hidden="1" customHeight="1" x14ac:dyDescent="0.3"/>
    <row r="2279" ht="14.25" hidden="1" customHeight="1" x14ac:dyDescent="0.3"/>
    <row r="2280" ht="14.25" hidden="1" customHeight="1" x14ac:dyDescent="0.3"/>
    <row r="2281" ht="14.25" hidden="1" customHeight="1" x14ac:dyDescent="0.3"/>
    <row r="2282" ht="14.25" hidden="1" customHeight="1" x14ac:dyDescent="0.3"/>
    <row r="2283" ht="14.25" hidden="1" customHeight="1" x14ac:dyDescent="0.3"/>
    <row r="2284" ht="14.25" hidden="1" customHeight="1" x14ac:dyDescent="0.3"/>
    <row r="2285" ht="14.25" hidden="1" customHeight="1" x14ac:dyDescent="0.3"/>
    <row r="2286" ht="14.25" hidden="1" customHeight="1" x14ac:dyDescent="0.3"/>
    <row r="2287" ht="14.25" hidden="1" customHeight="1" x14ac:dyDescent="0.3"/>
    <row r="2288" ht="14.25" hidden="1" customHeight="1" x14ac:dyDescent="0.3"/>
    <row r="2289" ht="14.25" hidden="1" customHeight="1" x14ac:dyDescent="0.3"/>
    <row r="2290" ht="14.25" hidden="1" customHeight="1" x14ac:dyDescent="0.3"/>
    <row r="2291" ht="14.25" hidden="1" customHeight="1" x14ac:dyDescent="0.3"/>
    <row r="2292" ht="14.25" hidden="1" customHeight="1" x14ac:dyDescent="0.3"/>
    <row r="2293" ht="14.25" hidden="1" customHeight="1" x14ac:dyDescent="0.3"/>
    <row r="2294" ht="14.25" hidden="1" customHeight="1" x14ac:dyDescent="0.3"/>
    <row r="2295" ht="14.25" hidden="1" customHeight="1" x14ac:dyDescent="0.3"/>
    <row r="2296" ht="14.25" hidden="1" customHeight="1" x14ac:dyDescent="0.3"/>
    <row r="2297" ht="14.25" hidden="1" customHeight="1" x14ac:dyDescent="0.3"/>
    <row r="2298" ht="14.25" hidden="1" customHeight="1" x14ac:dyDescent="0.3"/>
    <row r="2299" ht="14.25" hidden="1" customHeight="1" x14ac:dyDescent="0.3"/>
    <row r="2300" ht="14.25" hidden="1" customHeight="1" x14ac:dyDescent="0.3"/>
    <row r="2301" ht="14.25" hidden="1" customHeight="1" x14ac:dyDescent="0.3"/>
    <row r="2302" ht="14.25" hidden="1" customHeight="1" x14ac:dyDescent="0.3"/>
    <row r="2303" ht="14.25" hidden="1" customHeight="1" x14ac:dyDescent="0.3"/>
    <row r="2304" ht="14.25" hidden="1" customHeight="1" x14ac:dyDescent="0.3"/>
    <row r="2305" ht="14.25" hidden="1" customHeight="1" x14ac:dyDescent="0.3"/>
    <row r="2306" ht="14.25" hidden="1" customHeight="1" x14ac:dyDescent="0.3"/>
    <row r="2307" ht="14.25" hidden="1" customHeight="1" x14ac:dyDescent="0.3"/>
    <row r="2308" ht="14.25" hidden="1" customHeight="1" x14ac:dyDescent="0.3"/>
    <row r="2309" ht="14.25" hidden="1" customHeight="1" x14ac:dyDescent="0.3"/>
    <row r="2310" ht="14.25" hidden="1" customHeight="1" x14ac:dyDescent="0.3"/>
    <row r="2311" ht="14.25" hidden="1" customHeight="1" x14ac:dyDescent="0.3"/>
    <row r="2312" ht="14.25" hidden="1" customHeight="1" x14ac:dyDescent="0.3"/>
    <row r="2313" ht="14.25" hidden="1" customHeight="1" x14ac:dyDescent="0.3"/>
    <row r="2314" ht="14.25" hidden="1" customHeight="1" x14ac:dyDescent="0.3"/>
    <row r="2315" ht="14.25" hidden="1" customHeight="1" x14ac:dyDescent="0.3"/>
    <row r="2316" ht="14.25" hidden="1" customHeight="1" x14ac:dyDescent="0.3"/>
    <row r="2317" ht="14.25" hidden="1" customHeight="1" x14ac:dyDescent="0.3"/>
    <row r="2318" ht="14.25" hidden="1" customHeight="1" x14ac:dyDescent="0.3"/>
    <row r="2319" ht="14.25" hidden="1" customHeight="1" x14ac:dyDescent="0.3"/>
    <row r="2320" ht="14.25" hidden="1" customHeight="1" x14ac:dyDescent="0.3"/>
    <row r="2321" ht="14.25" hidden="1" customHeight="1" x14ac:dyDescent="0.3"/>
    <row r="2322" ht="14.25" hidden="1" customHeight="1" x14ac:dyDescent="0.3"/>
    <row r="2323" ht="14.25" hidden="1" customHeight="1" x14ac:dyDescent="0.3"/>
    <row r="2324" ht="14.25" hidden="1" customHeight="1" x14ac:dyDescent="0.3"/>
    <row r="2325" ht="14.25" hidden="1" customHeight="1" x14ac:dyDescent="0.3"/>
    <row r="2326" ht="14.25" hidden="1" customHeight="1" x14ac:dyDescent="0.3"/>
    <row r="2327" ht="14.25" hidden="1" customHeight="1" x14ac:dyDescent="0.3"/>
    <row r="2328" ht="14.25" hidden="1" customHeight="1" x14ac:dyDescent="0.3"/>
    <row r="2329" ht="14.25" hidden="1" customHeight="1" x14ac:dyDescent="0.3"/>
    <row r="2330" ht="14.25" hidden="1" customHeight="1" x14ac:dyDescent="0.3"/>
    <row r="2331" ht="14.25" hidden="1" customHeight="1" x14ac:dyDescent="0.3"/>
    <row r="2332" ht="14.25" hidden="1" customHeight="1" x14ac:dyDescent="0.3"/>
    <row r="2333" ht="14.25" hidden="1" customHeight="1" x14ac:dyDescent="0.3"/>
    <row r="2334" ht="14.25" hidden="1" customHeight="1" x14ac:dyDescent="0.3"/>
    <row r="2335" ht="14.25" hidden="1" customHeight="1" x14ac:dyDescent="0.3"/>
    <row r="2336" ht="14.25" hidden="1" customHeight="1" x14ac:dyDescent="0.3"/>
    <row r="2337" ht="14.25" hidden="1" customHeight="1" x14ac:dyDescent="0.3"/>
    <row r="2338" ht="14.25" hidden="1" customHeight="1" x14ac:dyDescent="0.3"/>
    <row r="2339" ht="14.25" hidden="1" customHeight="1" x14ac:dyDescent="0.3"/>
    <row r="2340" ht="14.25" hidden="1" customHeight="1" x14ac:dyDescent="0.3"/>
    <row r="2341" ht="14.25" hidden="1" customHeight="1" x14ac:dyDescent="0.3"/>
    <row r="2342" ht="14.25" hidden="1" customHeight="1" x14ac:dyDescent="0.3"/>
    <row r="2343" ht="14.25" hidden="1" customHeight="1" x14ac:dyDescent="0.3"/>
    <row r="2344" ht="14.25" hidden="1" customHeight="1" x14ac:dyDescent="0.3"/>
    <row r="2345" ht="14.25" hidden="1" customHeight="1" x14ac:dyDescent="0.3"/>
    <row r="2346" ht="14.25" hidden="1" customHeight="1" x14ac:dyDescent="0.3"/>
    <row r="2347" ht="14.25" hidden="1" customHeight="1" x14ac:dyDescent="0.3"/>
    <row r="2348" ht="14.25" hidden="1" customHeight="1" x14ac:dyDescent="0.3"/>
    <row r="2349" ht="14.25" hidden="1" customHeight="1" x14ac:dyDescent="0.3"/>
    <row r="2350" ht="14.25" hidden="1" customHeight="1" x14ac:dyDescent="0.3"/>
    <row r="2351" ht="14.25" hidden="1" customHeight="1" x14ac:dyDescent="0.3"/>
    <row r="2352" ht="14.25" hidden="1" customHeight="1" x14ac:dyDescent="0.3"/>
    <row r="2353" ht="14.25" hidden="1" customHeight="1" x14ac:dyDescent="0.3"/>
    <row r="2354" ht="14.25" hidden="1" customHeight="1" x14ac:dyDescent="0.3"/>
    <row r="2355" ht="14.25" hidden="1" customHeight="1" x14ac:dyDescent="0.3"/>
    <row r="2356" ht="14.25" hidden="1" customHeight="1" x14ac:dyDescent="0.3"/>
    <row r="2357" ht="14.25" hidden="1" customHeight="1" x14ac:dyDescent="0.3"/>
    <row r="2358" ht="14.25" hidden="1" customHeight="1" x14ac:dyDescent="0.3"/>
    <row r="2359" ht="14.25" hidden="1" customHeight="1" x14ac:dyDescent="0.3"/>
    <row r="2360" ht="14.25" hidden="1" customHeight="1" x14ac:dyDescent="0.3"/>
    <row r="2361" ht="14.25" hidden="1" customHeight="1" x14ac:dyDescent="0.3"/>
    <row r="2362" ht="14.25" hidden="1" customHeight="1" x14ac:dyDescent="0.3"/>
    <row r="2363" ht="14.25" hidden="1" customHeight="1" x14ac:dyDescent="0.3"/>
    <row r="2364" ht="14.25" hidden="1" customHeight="1" x14ac:dyDescent="0.3"/>
    <row r="2365" ht="14.25" hidden="1" customHeight="1" x14ac:dyDescent="0.3"/>
    <row r="2366" ht="14.25" hidden="1" customHeight="1" x14ac:dyDescent="0.3"/>
    <row r="2367" ht="14.25" hidden="1" customHeight="1" x14ac:dyDescent="0.3"/>
    <row r="2368" ht="14.25" hidden="1" customHeight="1" x14ac:dyDescent="0.3"/>
    <row r="2369" ht="14.25" hidden="1" customHeight="1" x14ac:dyDescent="0.3"/>
    <row r="2370" ht="14.25" hidden="1" customHeight="1" x14ac:dyDescent="0.3"/>
    <row r="2371" ht="14.25" hidden="1" customHeight="1" x14ac:dyDescent="0.3"/>
    <row r="2372" ht="14.25" hidden="1" customHeight="1" x14ac:dyDescent="0.3"/>
    <row r="2373" ht="14.25" hidden="1" customHeight="1" x14ac:dyDescent="0.3"/>
    <row r="2374" ht="14.25" hidden="1" customHeight="1" x14ac:dyDescent="0.3"/>
    <row r="2375" ht="14.25" hidden="1" customHeight="1" x14ac:dyDescent="0.3"/>
    <row r="2376" ht="14.25" hidden="1" customHeight="1" x14ac:dyDescent="0.3"/>
    <row r="2377" ht="14.25" hidden="1" customHeight="1" x14ac:dyDescent="0.3"/>
    <row r="2378" ht="14.25" hidden="1" customHeight="1" x14ac:dyDescent="0.3"/>
    <row r="2379" ht="14.25" hidden="1" customHeight="1" x14ac:dyDescent="0.3"/>
    <row r="2380" ht="14.25" hidden="1" customHeight="1" x14ac:dyDescent="0.3"/>
    <row r="2381" ht="14.25" hidden="1" customHeight="1" x14ac:dyDescent="0.3"/>
    <row r="2382" ht="14.25" hidden="1" customHeight="1" x14ac:dyDescent="0.3"/>
    <row r="2383" ht="14.25" hidden="1" customHeight="1" x14ac:dyDescent="0.3"/>
    <row r="2384" ht="14.25" hidden="1" customHeight="1" x14ac:dyDescent="0.3"/>
    <row r="2385" ht="14.25" hidden="1" customHeight="1" x14ac:dyDescent="0.3"/>
    <row r="2386" ht="14.25" hidden="1" customHeight="1" x14ac:dyDescent="0.3"/>
    <row r="2387" ht="14.25" hidden="1" customHeight="1" x14ac:dyDescent="0.3"/>
    <row r="2388" ht="14.25" hidden="1" customHeight="1" x14ac:dyDescent="0.3"/>
    <row r="2389" ht="14.25" hidden="1" customHeight="1" x14ac:dyDescent="0.3"/>
    <row r="2390" ht="14.25" hidden="1" customHeight="1" x14ac:dyDescent="0.3"/>
    <row r="2391" ht="14.25" hidden="1" customHeight="1" x14ac:dyDescent="0.3"/>
    <row r="2392" ht="14.25" hidden="1" customHeight="1" x14ac:dyDescent="0.3"/>
    <row r="2393" ht="14.25" hidden="1" customHeight="1" x14ac:dyDescent="0.3"/>
    <row r="2394" ht="14.25" hidden="1" customHeight="1" x14ac:dyDescent="0.3"/>
    <row r="2395" ht="14.25" hidden="1" customHeight="1" x14ac:dyDescent="0.3"/>
    <row r="2396" ht="14.25" hidden="1" customHeight="1" x14ac:dyDescent="0.3"/>
    <row r="2397" ht="14.25" hidden="1" customHeight="1" x14ac:dyDescent="0.3"/>
    <row r="2398" ht="14.25" hidden="1" customHeight="1" x14ac:dyDescent="0.3"/>
    <row r="2399" ht="14.25" hidden="1" customHeight="1" x14ac:dyDescent="0.3"/>
    <row r="2400" ht="14.25" hidden="1" customHeight="1" x14ac:dyDescent="0.3"/>
    <row r="2401" ht="14.25" hidden="1" customHeight="1" x14ac:dyDescent="0.3"/>
    <row r="2402" ht="14.25" hidden="1" customHeight="1" x14ac:dyDescent="0.3"/>
    <row r="2403" ht="14.25" hidden="1" customHeight="1" x14ac:dyDescent="0.3"/>
    <row r="2404" ht="14.25" hidden="1" customHeight="1" x14ac:dyDescent="0.3"/>
    <row r="2405" ht="14.25" hidden="1" customHeight="1" x14ac:dyDescent="0.3"/>
    <row r="2406" ht="14.25" hidden="1" customHeight="1" x14ac:dyDescent="0.3"/>
    <row r="2407" ht="14.25" hidden="1" customHeight="1" x14ac:dyDescent="0.3"/>
    <row r="2408" ht="14.25" hidden="1" customHeight="1" x14ac:dyDescent="0.3"/>
    <row r="2409" ht="14.25" hidden="1" customHeight="1" x14ac:dyDescent="0.3"/>
    <row r="2410" ht="14.25" hidden="1" customHeight="1" x14ac:dyDescent="0.3"/>
    <row r="2411" ht="14.25" hidden="1" customHeight="1" x14ac:dyDescent="0.3"/>
    <row r="2412" ht="14.25" hidden="1" customHeight="1" x14ac:dyDescent="0.3"/>
    <row r="2413" ht="14.25" hidden="1" customHeight="1" x14ac:dyDescent="0.3"/>
    <row r="2414" ht="14.25" hidden="1" customHeight="1" x14ac:dyDescent="0.3"/>
    <row r="2415" ht="14.25" hidden="1" customHeight="1" x14ac:dyDescent="0.3"/>
    <row r="2416" ht="14.25" hidden="1" customHeight="1" x14ac:dyDescent="0.3"/>
    <row r="2417" ht="14.25" hidden="1" customHeight="1" x14ac:dyDescent="0.3"/>
    <row r="2418" ht="14.25" hidden="1" customHeight="1" x14ac:dyDescent="0.3"/>
    <row r="2419" ht="14.25" hidden="1" customHeight="1" x14ac:dyDescent="0.3"/>
    <row r="2420" ht="14.25" hidden="1" customHeight="1" x14ac:dyDescent="0.3"/>
    <row r="2421" ht="14.25" hidden="1" customHeight="1" x14ac:dyDescent="0.3"/>
    <row r="2422" ht="14.25" hidden="1" customHeight="1" x14ac:dyDescent="0.3"/>
    <row r="2423" ht="14.25" hidden="1" customHeight="1" x14ac:dyDescent="0.3"/>
    <row r="2424" ht="14.25" hidden="1" customHeight="1" x14ac:dyDescent="0.3"/>
    <row r="2425" ht="14.25" hidden="1" customHeight="1" x14ac:dyDescent="0.3"/>
    <row r="2426" ht="14.25" hidden="1" customHeight="1" x14ac:dyDescent="0.3"/>
    <row r="2427" ht="14.25" hidden="1" customHeight="1" x14ac:dyDescent="0.3"/>
    <row r="2428" ht="14.25" hidden="1" customHeight="1" x14ac:dyDescent="0.3"/>
    <row r="2429" ht="14.25" hidden="1" customHeight="1" x14ac:dyDescent="0.3"/>
    <row r="2430" ht="14.25" hidden="1" customHeight="1" x14ac:dyDescent="0.3"/>
    <row r="2431" ht="14.25" hidden="1" customHeight="1" x14ac:dyDescent="0.3"/>
    <row r="2432" ht="14.25" hidden="1" customHeight="1" x14ac:dyDescent="0.3"/>
    <row r="2433" ht="14.25" hidden="1" customHeight="1" x14ac:dyDescent="0.3"/>
    <row r="2434" ht="14.25" hidden="1" customHeight="1" x14ac:dyDescent="0.3"/>
    <row r="2435" ht="14.25" hidden="1" customHeight="1" x14ac:dyDescent="0.3"/>
    <row r="2436" ht="14.25" hidden="1" customHeight="1" x14ac:dyDescent="0.3"/>
    <row r="2437" ht="14.25" hidden="1" customHeight="1" x14ac:dyDescent="0.3"/>
    <row r="2438" ht="14.25" hidden="1" customHeight="1" x14ac:dyDescent="0.3"/>
    <row r="2439" ht="14.25" hidden="1" customHeight="1" x14ac:dyDescent="0.3"/>
    <row r="2440" ht="14.25" hidden="1" customHeight="1" x14ac:dyDescent="0.3"/>
    <row r="2441" ht="14.25" hidden="1" customHeight="1" x14ac:dyDescent="0.3"/>
    <row r="2442" ht="14.25" hidden="1" customHeight="1" x14ac:dyDescent="0.3"/>
    <row r="2443" ht="14.25" hidden="1" customHeight="1" x14ac:dyDescent="0.3"/>
    <row r="2444" ht="14.25" hidden="1" customHeight="1" x14ac:dyDescent="0.3"/>
    <row r="2445" ht="14.25" hidden="1" customHeight="1" x14ac:dyDescent="0.3"/>
    <row r="2446" ht="14.25" hidden="1" customHeight="1" x14ac:dyDescent="0.3"/>
    <row r="2447" ht="14.25" hidden="1" customHeight="1" x14ac:dyDescent="0.3"/>
    <row r="2448" ht="14.25" hidden="1" customHeight="1" x14ac:dyDescent="0.3"/>
    <row r="2449" ht="14.25" hidden="1" customHeight="1" x14ac:dyDescent="0.3"/>
    <row r="2450" ht="14.25" hidden="1" customHeight="1" x14ac:dyDescent="0.3"/>
    <row r="2451" ht="14.25" hidden="1" customHeight="1" x14ac:dyDescent="0.3"/>
    <row r="2452" ht="14.25" hidden="1" customHeight="1" x14ac:dyDescent="0.3"/>
    <row r="2453" ht="14.25" hidden="1" customHeight="1" x14ac:dyDescent="0.3"/>
    <row r="2454" ht="14.25" hidden="1" customHeight="1" x14ac:dyDescent="0.3"/>
    <row r="2455" ht="14.25" hidden="1" customHeight="1" x14ac:dyDescent="0.3"/>
    <row r="2456" ht="14.25" hidden="1" customHeight="1" x14ac:dyDescent="0.3"/>
    <row r="2457" ht="14.25" hidden="1" customHeight="1" x14ac:dyDescent="0.3"/>
    <row r="2458" ht="14.25" hidden="1" customHeight="1" x14ac:dyDescent="0.3"/>
    <row r="2459" ht="14.25" hidden="1" customHeight="1" x14ac:dyDescent="0.3"/>
    <row r="2460" ht="14.25" hidden="1" customHeight="1" x14ac:dyDescent="0.3"/>
    <row r="2461" ht="14.25" hidden="1" customHeight="1" x14ac:dyDescent="0.3"/>
    <row r="2462" ht="14.25" hidden="1" customHeight="1" x14ac:dyDescent="0.3"/>
    <row r="2463" ht="14.25" hidden="1" customHeight="1" x14ac:dyDescent="0.3"/>
    <row r="2464" ht="14.25" hidden="1" customHeight="1" x14ac:dyDescent="0.3"/>
    <row r="2465" ht="14.25" hidden="1" customHeight="1" x14ac:dyDescent="0.3"/>
    <row r="2466" ht="14.25" hidden="1" customHeight="1" x14ac:dyDescent="0.3"/>
    <row r="2467" ht="14.25" hidden="1" customHeight="1" x14ac:dyDescent="0.3"/>
    <row r="2468" ht="14.25" hidden="1" customHeight="1" x14ac:dyDescent="0.3"/>
    <row r="2469" ht="14.25" hidden="1" customHeight="1" x14ac:dyDescent="0.3"/>
    <row r="2470" ht="14.25" hidden="1" customHeight="1" x14ac:dyDescent="0.3"/>
    <row r="2471" ht="14.25" hidden="1" customHeight="1" x14ac:dyDescent="0.3"/>
    <row r="2472" ht="14.25" hidden="1" customHeight="1" x14ac:dyDescent="0.3"/>
    <row r="2473" ht="14.25" hidden="1" customHeight="1" x14ac:dyDescent="0.3"/>
    <row r="2474" ht="14.25" hidden="1" customHeight="1" x14ac:dyDescent="0.3"/>
    <row r="2475" ht="14.25" hidden="1" customHeight="1" x14ac:dyDescent="0.3"/>
    <row r="2476" ht="14.25" hidden="1" customHeight="1" x14ac:dyDescent="0.3"/>
    <row r="2477" ht="14.25" hidden="1" customHeight="1" x14ac:dyDescent="0.3"/>
    <row r="2478" ht="14.25" hidden="1" customHeight="1" x14ac:dyDescent="0.3"/>
    <row r="2479" ht="14.25" hidden="1" customHeight="1" x14ac:dyDescent="0.3"/>
    <row r="2480" ht="14.25" hidden="1" customHeight="1" x14ac:dyDescent="0.3"/>
    <row r="2481" ht="14.25" hidden="1" customHeight="1" x14ac:dyDescent="0.3"/>
    <row r="2482" ht="14.25" hidden="1" customHeight="1" x14ac:dyDescent="0.3"/>
    <row r="2483" ht="14.25" hidden="1" customHeight="1" x14ac:dyDescent="0.3"/>
    <row r="2484" ht="14.25" hidden="1" customHeight="1" x14ac:dyDescent="0.3"/>
    <row r="2485" ht="14.25" hidden="1" customHeight="1" x14ac:dyDescent="0.3"/>
    <row r="2486" ht="14.25" hidden="1" customHeight="1" x14ac:dyDescent="0.3"/>
    <row r="2487" ht="14.25" hidden="1" customHeight="1" x14ac:dyDescent="0.3"/>
    <row r="2488" ht="14.25" hidden="1" customHeight="1" x14ac:dyDescent="0.3"/>
    <row r="2489" ht="14.25" hidden="1" customHeight="1" x14ac:dyDescent="0.3"/>
    <row r="2490" ht="14.25" hidden="1" customHeight="1" x14ac:dyDescent="0.3"/>
    <row r="2491" ht="14.25" hidden="1" customHeight="1" x14ac:dyDescent="0.3"/>
    <row r="2492" ht="14.25" hidden="1" customHeight="1" x14ac:dyDescent="0.3"/>
    <row r="2493" ht="14.25" hidden="1" customHeight="1" x14ac:dyDescent="0.3"/>
    <row r="2494" ht="14.25" hidden="1" customHeight="1" x14ac:dyDescent="0.3"/>
    <row r="2495" ht="14.25" hidden="1" customHeight="1" x14ac:dyDescent="0.3"/>
    <row r="2496" ht="14.25" hidden="1" customHeight="1" x14ac:dyDescent="0.3"/>
    <row r="2497" ht="14.25" hidden="1" customHeight="1" x14ac:dyDescent="0.3"/>
    <row r="2498" ht="14.25" hidden="1" customHeight="1" x14ac:dyDescent="0.3"/>
    <row r="2499" ht="14.25" hidden="1" customHeight="1" x14ac:dyDescent="0.3"/>
    <row r="2500" ht="14.25" hidden="1" customHeight="1" x14ac:dyDescent="0.3"/>
    <row r="2501" ht="14.25" hidden="1" customHeight="1" x14ac:dyDescent="0.3"/>
    <row r="2502" ht="14.25" hidden="1" customHeight="1" x14ac:dyDescent="0.3"/>
    <row r="2503" ht="14.25" hidden="1" customHeight="1" x14ac:dyDescent="0.3"/>
    <row r="2504" ht="14.25" hidden="1" customHeight="1" x14ac:dyDescent="0.3"/>
    <row r="2505" ht="14.25" hidden="1" customHeight="1" x14ac:dyDescent="0.3"/>
    <row r="2506" ht="14.25" hidden="1" customHeight="1" x14ac:dyDescent="0.3"/>
    <row r="2507" ht="14.25" hidden="1" customHeight="1" x14ac:dyDescent="0.3"/>
    <row r="2508" ht="14.25" hidden="1" customHeight="1" x14ac:dyDescent="0.3"/>
    <row r="2509" ht="14.25" hidden="1" customHeight="1" x14ac:dyDescent="0.3"/>
    <row r="2510" ht="14.25" hidden="1" customHeight="1" x14ac:dyDescent="0.3"/>
    <row r="2511" ht="14.25" hidden="1" customHeight="1" x14ac:dyDescent="0.3"/>
    <row r="2512" ht="14.25" hidden="1" customHeight="1" x14ac:dyDescent="0.3"/>
    <row r="2513" ht="14.25" hidden="1" customHeight="1" x14ac:dyDescent="0.3"/>
    <row r="2514" ht="14.25" hidden="1" customHeight="1" x14ac:dyDescent="0.3"/>
    <row r="2515" ht="14.25" hidden="1" customHeight="1" x14ac:dyDescent="0.3"/>
    <row r="2516" ht="14.25" hidden="1" customHeight="1" x14ac:dyDescent="0.3"/>
    <row r="2517" ht="14.25" hidden="1" customHeight="1" x14ac:dyDescent="0.3"/>
    <row r="2518" ht="14.25" hidden="1" customHeight="1" x14ac:dyDescent="0.3"/>
    <row r="2519" ht="14.25" hidden="1" customHeight="1" x14ac:dyDescent="0.3"/>
    <row r="2520" ht="14.25" hidden="1" customHeight="1" x14ac:dyDescent="0.3"/>
    <row r="2521" ht="14.25" hidden="1" customHeight="1" x14ac:dyDescent="0.3"/>
    <row r="2522" ht="14.25" hidden="1" customHeight="1" x14ac:dyDescent="0.3"/>
    <row r="2523" ht="14.25" hidden="1" customHeight="1" x14ac:dyDescent="0.3"/>
    <row r="2524" ht="14.25" hidden="1" customHeight="1" x14ac:dyDescent="0.3"/>
    <row r="2525" ht="14.25" hidden="1" customHeight="1" x14ac:dyDescent="0.3"/>
    <row r="2526" ht="14.25" hidden="1" customHeight="1" x14ac:dyDescent="0.3"/>
    <row r="2527" ht="14.25" hidden="1" customHeight="1" x14ac:dyDescent="0.3"/>
    <row r="2528" ht="14.25" hidden="1" customHeight="1" x14ac:dyDescent="0.3"/>
    <row r="2529" ht="14.25" hidden="1" customHeight="1" x14ac:dyDescent="0.3"/>
    <row r="2530" ht="14.25" hidden="1" customHeight="1" x14ac:dyDescent="0.3"/>
    <row r="2531" ht="14.25" hidden="1" customHeight="1" x14ac:dyDescent="0.3"/>
    <row r="2532" ht="14.25" hidden="1" customHeight="1" x14ac:dyDescent="0.3"/>
    <row r="2533" ht="14.25" hidden="1" customHeight="1" x14ac:dyDescent="0.3"/>
    <row r="2534" ht="14.25" hidden="1" customHeight="1" x14ac:dyDescent="0.3"/>
    <row r="2535" ht="14.25" hidden="1" customHeight="1" x14ac:dyDescent="0.3"/>
    <row r="2536" ht="14.25" hidden="1" customHeight="1" x14ac:dyDescent="0.3"/>
    <row r="2537" ht="14.25" hidden="1" customHeight="1" x14ac:dyDescent="0.3"/>
    <row r="2538" ht="14.25" hidden="1" customHeight="1" x14ac:dyDescent="0.3"/>
    <row r="2539" ht="14.25" hidden="1" customHeight="1" x14ac:dyDescent="0.3"/>
    <row r="2540" ht="14.25" hidden="1" customHeight="1" x14ac:dyDescent="0.3"/>
    <row r="2541" ht="14.25" hidden="1" customHeight="1" x14ac:dyDescent="0.3"/>
    <row r="2542" ht="14.25" hidden="1" customHeight="1" x14ac:dyDescent="0.3"/>
    <row r="2543" ht="14.25" hidden="1" customHeight="1" x14ac:dyDescent="0.3"/>
    <row r="2544" ht="14.25" hidden="1" customHeight="1" x14ac:dyDescent="0.3"/>
    <row r="2545" ht="14.25" hidden="1" customHeight="1" x14ac:dyDescent="0.3"/>
    <row r="2546" ht="14.25" hidden="1" customHeight="1" x14ac:dyDescent="0.3"/>
    <row r="2547" ht="14.25" hidden="1" customHeight="1" x14ac:dyDescent="0.3"/>
    <row r="2548" ht="14.25" hidden="1" customHeight="1" x14ac:dyDescent="0.3"/>
    <row r="2549" ht="14.25" hidden="1" customHeight="1" x14ac:dyDescent="0.3"/>
    <row r="2550" ht="14.25" hidden="1" customHeight="1" x14ac:dyDescent="0.3"/>
    <row r="2551" ht="14.25" hidden="1" customHeight="1" x14ac:dyDescent="0.3"/>
    <row r="2552" ht="14.25" hidden="1" customHeight="1" x14ac:dyDescent="0.3"/>
    <row r="2553" ht="14.25" hidden="1" customHeight="1" x14ac:dyDescent="0.3"/>
    <row r="2554" ht="14.25" hidden="1" customHeight="1" x14ac:dyDescent="0.3"/>
    <row r="2555" ht="14.25" hidden="1" customHeight="1" x14ac:dyDescent="0.3"/>
    <row r="2556" ht="14.25" hidden="1" customHeight="1" x14ac:dyDescent="0.3"/>
    <row r="2557" ht="14.25" hidden="1" customHeight="1" x14ac:dyDescent="0.3"/>
    <row r="2558" ht="14.25" hidden="1" customHeight="1" x14ac:dyDescent="0.3"/>
    <row r="2559" ht="14.25" hidden="1" customHeight="1" x14ac:dyDescent="0.3"/>
    <row r="2560" ht="14.25" hidden="1" customHeight="1" x14ac:dyDescent="0.3"/>
    <row r="2561" ht="14.25" hidden="1" customHeight="1" x14ac:dyDescent="0.3"/>
    <row r="2562" ht="14.25" hidden="1" customHeight="1" x14ac:dyDescent="0.3"/>
    <row r="2563" ht="14.25" hidden="1" customHeight="1" x14ac:dyDescent="0.3"/>
    <row r="2564" ht="14.25" hidden="1" customHeight="1" x14ac:dyDescent="0.3"/>
    <row r="2565" ht="14.25" hidden="1" customHeight="1" x14ac:dyDescent="0.3"/>
    <row r="2566" ht="14.25" hidden="1" customHeight="1" x14ac:dyDescent="0.3"/>
    <row r="2567" ht="14.25" hidden="1" customHeight="1" x14ac:dyDescent="0.3"/>
    <row r="2568" ht="14.25" hidden="1" customHeight="1" x14ac:dyDescent="0.3"/>
    <row r="2569" ht="14.25" hidden="1" customHeight="1" x14ac:dyDescent="0.3"/>
    <row r="2570" ht="14.25" hidden="1" customHeight="1" x14ac:dyDescent="0.3"/>
    <row r="2571" ht="14.25" hidden="1" customHeight="1" x14ac:dyDescent="0.3"/>
    <row r="2572" ht="14.25" hidden="1" customHeight="1" x14ac:dyDescent="0.3"/>
    <row r="2573" ht="14.25" hidden="1" customHeight="1" x14ac:dyDescent="0.3"/>
    <row r="2574" ht="14.25" hidden="1" customHeight="1" x14ac:dyDescent="0.3"/>
    <row r="2575" ht="14.25" hidden="1" customHeight="1" x14ac:dyDescent="0.3"/>
    <row r="2576" ht="14.25" hidden="1" customHeight="1" x14ac:dyDescent="0.3"/>
    <row r="2577" ht="14.25" hidden="1" customHeight="1" x14ac:dyDescent="0.3"/>
    <row r="2578" ht="14.25" hidden="1" customHeight="1" x14ac:dyDescent="0.3"/>
    <row r="2579" ht="14.25" hidden="1" customHeight="1" x14ac:dyDescent="0.3"/>
    <row r="2580" ht="14.25" hidden="1" customHeight="1" x14ac:dyDescent="0.3"/>
    <row r="2581" ht="14.25" hidden="1" customHeight="1" x14ac:dyDescent="0.3"/>
    <row r="2582" ht="14.25" hidden="1" customHeight="1" x14ac:dyDescent="0.3"/>
    <row r="2583" ht="14.25" hidden="1" customHeight="1" x14ac:dyDescent="0.3"/>
    <row r="2584" ht="14.25" hidden="1" customHeight="1" x14ac:dyDescent="0.3"/>
    <row r="2585" ht="14.25" hidden="1" customHeight="1" x14ac:dyDescent="0.3"/>
    <row r="2586" ht="14.25" hidden="1" customHeight="1" x14ac:dyDescent="0.3"/>
    <row r="2587" ht="14.25" hidden="1" customHeight="1" x14ac:dyDescent="0.3"/>
    <row r="2588" ht="14.25" hidden="1" customHeight="1" x14ac:dyDescent="0.3"/>
    <row r="2589" ht="14.25" hidden="1" customHeight="1" x14ac:dyDescent="0.3"/>
    <row r="2590" ht="14.25" hidden="1" customHeight="1" x14ac:dyDescent="0.3"/>
    <row r="2591" ht="14.25" hidden="1" customHeight="1" x14ac:dyDescent="0.3"/>
    <row r="2592" ht="14.25" hidden="1" customHeight="1" x14ac:dyDescent="0.3"/>
    <row r="2593" ht="14.25" hidden="1" customHeight="1" x14ac:dyDescent="0.3"/>
    <row r="2594" ht="14.25" hidden="1" customHeight="1" x14ac:dyDescent="0.3"/>
    <row r="2595" ht="14.25" hidden="1" customHeight="1" x14ac:dyDescent="0.3"/>
    <row r="2596" ht="14.25" hidden="1" customHeight="1" x14ac:dyDescent="0.3"/>
    <row r="2597" ht="14.25" hidden="1" customHeight="1" x14ac:dyDescent="0.3"/>
    <row r="2598" ht="14.25" hidden="1" customHeight="1" x14ac:dyDescent="0.3"/>
    <row r="2599" ht="14.25" hidden="1" customHeight="1" x14ac:dyDescent="0.3"/>
    <row r="2600" ht="14.25" hidden="1" customHeight="1" x14ac:dyDescent="0.3"/>
    <row r="2601" ht="14.25" hidden="1" customHeight="1" x14ac:dyDescent="0.3"/>
    <row r="2602" ht="14.25" hidden="1" customHeight="1" x14ac:dyDescent="0.3"/>
    <row r="2603" ht="14.25" hidden="1" customHeight="1" x14ac:dyDescent="0.3"/>
    <row r="2604" ht="14.25" hidden="1" customHeight="1" x14ac:dyDescent="0.3"/>
    <row r="2605" ht="14.25" hidden="1" customHeight="1" x14ac:dyDescent="0.3"/>
    <row r="2606" ht="14.25" hidden="1" customHeight="1" x14ac:dyDescent="0.3"/>
    <row r="2607" ht="14.25" hidden="1" customHeight="1" x14ac:dyDescent="0.3"/>
    <row r="2608" ht="14.25" hidden="1" customHeight="1" x14ac:dyDescent="0.3"/>
    <row r="2609" ht="14.25" hidden="1" customHeight="1" x14ac:dyDescent="0.3"/>
    <row r="2610" ht="14.25" hidden="1" customHeight="1" x14ac:dyDescent="0.3"/>
    <row r="2611" ht="14.25" hidden="1" customHeight="1" x14ac:dyDescent="0.3"/>
    <row r="2612" ht="14.25" hidden="1" customHeight="1" x14ac:dyDescent="0.3"/>
    <row r="2613" ht="14.25" hidden="1" customHeight="1" x14ac:dyDescent="0.3"/>
    <row r="2614" ht="14.25" hidden="1" customHeight="1" x14ac:dyDescent="0.3"/>
    <row r="2615" ht="14.25" hidden="1" customHeight="1" x14ac:dyDescent="0.3"/>
    <row r="2616" ht="14.25" hidden="1" customHeight="1" x14ac:dyDescent="0.3"/>
    <row r="2617" ht="14.25" hidden="1" customHeight="1" x14ac:dyDescent="0.3"/>
    <row r="2618" ht="14.25" hidden="1" customHeight="1" x14ac:dyDescent="0.3"/>
    <row r="2619" ht="14.25" hidden="1" customHeight="1" x14ac:dyDescent="0.3"/>
    <row r="2620" ht="14.25" hidden="1" customHeight="1" x14ac:dyDescent="0.3"/>
    <row r="2621" ht="14.25" hidden="1" customHeight="1" x14ac:dyDescent="0.3"/>
    <row r="2622" ht="14.25" hidden="1" customHeight="1" x14ac:dyDescent="0.3"/>
    <row r="2623" ht="14.25" hidden="1" customHeight="1" x14ac:dyDescent="0.3"/>
    <row r="2624" ht="14.25" hidden="1" customHeight="1" x14ac:dyDescent="0.3"/>
    <row r="2625" ht="14.25" hidden="1" customHeight="1" x14ac:dyDescent="0.3"/>
    <row r="2626" ht="14.25" hidden="1" customHeight="1" x14ac:dyDescent="0.3"/>
    <row r="2627" ht="14.25" hidden="1" customHeight="1" x14ac:dyDescent="0.3"/>
    <row r="2628" ht="14.25" hidden="1" customHeight="1" x14ac:dyDescent="0.3"/>
    <row r="2629" ht="14.25" hidden="1" customHeight="1" x14ac:dyDescent="0.3"/>
    <row r="2630" ht="14.25" hidden="1" customHeight="1" x14ac:dyDescent="0.3"/>
    <row r="2631" ht="14.25" hidden="1" customHeight="1" x14ac:dyDescent="0.3"/>
    <row r="2632" ht="14.25" hidden="1" customHeight="1" x14ac:dyDescent="0.3"/>
    <row r="2633" ht="14.25" hidden="1" customHeight="1" x14ac:dyDescent="0.3"/>
    <row r="2634" ht="14.25" hidden="1" customHeight="1" x14ac:dyDescent="0.3"/>
    <row r="2635" ht="14.25" hidden="1" customHeight="1" x14ac:dyDescent="0.3"/>
    <row r="2636" ht="14.25" hidden="1" customHeight="1" x14ac:dyDescent="0.3"/>
    <row r="2637" ht="14.25" hidden="1" customHeight="1" x14ac:dyDescent="0.3"/>
    <row r="2638" ht="14.25" hidden="1" customHeight="1" x14ac:dyDescent="0.3"/>
    <row r="2639" ht="14.25" hidden="1" customHeight="1" x14ac:dyDescent="0.3"/>
    <row r="2640" ht="14.25" hidden="1" customHeight="1" x14ac:dyDescent="0.3"/>
    <row r="2641" ht="14.25" hidden="1" customHeight="1" x14ac:dyDescent="0.3"/>
    <row r="2642" ht="14.25" hidden="1" customHeight="1" x14ac:dyDescent="0.3"/>
    <row r="2643" ht="14.25" hidden="1" customHeight="1" x14ac:dyDescent="0.3"/>
    <row r="2644" ht="14.25" hidden="1" customHeight="1" x14ac:dyDescent="0.3"/>
    <row r="2645" ht="14.25" hidden="1" customHeight="1" x14ac:dyDescent="0.3"/>
    <row r="2646" ht="14.25" hidden="1" customHeight="1" x14ac:dyDescent="0.3"/>
    <row r="2647" ht="14.25" hidden="1" customHeight="1" x14ac:dyDescent="0.3"/>
    <row r="2648" ht="14.25" hidden="1" customHeight="1" x14ac:dyDescent="0.3"/>
    <row r="2649" ht="14.25" hidden="1" customHeight="1" x14ac:dyDescent="0.3"/>
    <row r="2650" ht="14.25" hidden="1" customHeight="1" x14ac:dyDescent="0.3"/>
    <row r="2651" ht="14.25" hidden="1" customHeight="1" x14ac:dyDescent="0.3"/>
    <row r="2652" ht="14.25" hidden="1" customHeight="1" x14ac:dyDescent="0.3"/>
    <row r="2653" ht="14.25" hidden="1" customHeight="1" x14ac:dyDescent="0.3"/>
    <row r="2654" ht="14.25" hidden="1" customHeight="1" x14ac:dyDescent="0.3"/>
    <row r="2655" ht="14.25" hidden="1" customHeight="1" x14ac:dyDescent="0.3"/>
    <row r="2656" ht="14.25" hidden="1" customHeight="1" x14ac:dyDescent="0.3"/>
    <row r="2657" ht="14.25" hidden="1" customHeight="1" x14ac:dyDescent="0.3"/>
    <row r="2658" ht="14.25" hidden="1" customHeight="1" x14ac:dyDescent="0.3"/>
    <row r="2659" ht="14.25" hidden="1" customHeight="1" x14ac:dyDescent="0.3"/>
    <row r="2660" ht="14.25" hidden="1" customHeight="1" x14ac:dyDescent="0.3"/>
    <row r="2661" ht="14.25" hidden="1" customHeight="1" x14ac:dyDescent="0.3"/>
    <row r="2662" ht="14.25" hidden="1" customHeight="1" x14ac:dyDescent="0.3"/>
    <row r="2663" ht="14.25" hidden="1" customHeight="1" x14ac:dyDescent="0.3"/>
    <row r="2664" ht="14.25" hidden="1" customHeight="1" x14ac:dyDescent="0.3"/>
    <row r="2665" ht="14.25" hidden="1" customHeight="1" x14ac:dyDescent="0.3"/>
    <row r="2666" ht="14.25" hidden="1" customHeight="1" x14ac:dyDescent="0.3"/>
    <row r="2667" ht="14.25" hidden="1" customHeight="1" x14ac:dyDescent="0.3"/>
    <row r="2668" ht="14.25" hidden="1" customHeight="1" x14ac:dyDescent="0.3"/>
    <row r="2669" ht="14.25" hidden="1" customHeight="1" x14ac:dyDescent="0.3"/>
    <row r="2670" ht="14.25" hidden="1" customHeight="1" x14ac:dyDescent="0.3"/>
    <row r="2671" ht="14.25" hidden="1" customHeight="1" x14ac:dyDescent="0.3"/>
    <row r="2672" ht="14.25" hidden="1" customHeight="1" x14ac:dyDescent="0.3"/>
    <row r="2673" ht="14.25" hidden="1" customHeight="1" x14ac:dyDescent="0.3"/>
    <row r="2674" ht="14.25" hidden="1" customHeight="1" x14ac:dyDescent="0.3"/>
    <row r="2675" ht="14.25" hidden="1" customHeight="1" x14ac:dyDescent="0.3"/>
    <row r="2676" ht="14.25" hidden="1" customHeight="1" x14ac:dyDescent="0.3"/>
    <row r="2677" ht="14.25" hidden="1" customHeight="1" x14ac:dyDescent="0.3"/>
    <row r="2678" ht="14.25" hidden="1" customHeight="1" x14ac:dyDescent="0.3"/>
    <row r="2679" ht="14.25" hidden="1" customHeight="1" x14ac:dyDescent="0.3"/>
    <row r="2680" ht="14.25" hidden="1" customHeight="1" x14ac:dyDescent="0.3"/>
    <row r="2681" ht="14.25" hidden="1" customHeight="1" x14ac:dyDescent="0.3"/>
    <row r="2682" ht="14.25" hidden="1" customHeight="1" x14ac:dyDescent="0.3"/>
    <row r="2683" ht="14.25" hidden="1" customHeight="1" x14ac:dyDescent="0.3"/>
    <row r="2684" ht="14.25" hidden="1" customHeight="1" x14ac:dyDescent="0.3"/>
    <row r="2685" ht="14.25" hidden="1" customHeight="1" x14ac:dyDescent="0.3"/>
    <row r="2686" ht="14.25" hidden="1" customHeight="1" x14ac:dyDescent="0.3"/>
  </sheetData>
  <sheetProtection algorithmName="SHA-512" hashValue="EDd8nj1FD2bYnFLk/nQzUXmXfzol0wDdMolE+0NHm1ch6QzLwjvLl/m5mFEOVpnN2ORRCl6ImKYcgBOe+mWsqQ==" saltValue="KkQLG8GdTeV/YyxFTuguiw==" spinCount="100000" sheet="1" formatCells="0" formatColumns="0" formatRows="0" insertHyperlinks="0"/>
  <mergeCells count="139">
    <mergeCell ref="CW8:CW9"/>
    <mergeCell ref="C7:E7"/>
    <mergeCell ref="F7:H7"/>
    <mergeCell ref="I7:K7"/>
    <mergeCell ref="L7:N7"/>
    <mergeCell ref="O7:Q7"/>
    <mergeCell ref="R7:T7"/>
    <mergeCell ref="U7:W7"/>
    <mergeCell ref="AG10:AI10"/>
    <mergeCell ref="AJ10:AL10"/>
    <mergeCell ref="C10:E10"/>
    <mergeCell ref="F10:H10"/>
    <mergeCell ref="I10:K10"/>
    <mergeCell ref="L10:N10"/>
    <mergeCell ref="O10:Q10"/>
    <mergeCell ref="R10:T10"/>
    <mergeCell ref="U10:W10"/>
    <mergeCell ref="AA10:AC10"/>
    <mergeCell ref="AD10:AF10"/>
    <mergeCell ref="X7:Z7"/>
    <mergeCell ref="X10:Z10"/>
    <mergeCell ref="CS8:CS9"/>
    <mergeCell ref="CO10:CP10"/>
    <mergeCell ref="CK10:CL10"/>
    <mergeCell ref="CK8:CK9"/>
    <mergeCell ref="CI8:CI9"/>
    <mergeCell ref="BQ10:BR10"/>
    <mergeCell ref="BU10:BV10"/>
    <mergeCell ref="CE10:CF10"/>
    <mergeCell ref="CG10:CH10"/>
    <mergeCell ref="CI10:CJ10"/>
    <mergeCell ref="CC7:CD7"/>
    <mergeCell ref="BW10:BX10"/>
    <mergeCell ref="BY10:BZ10"/>
    <mergeCell ref="CC10:CD10"/>
    <mergeCell ref="BG8:BG9"/>
    <mergeCell ref="BH8:BH9"/>
    <mergeCell ref="BG10:BH10"/>
    <mergeCell ref="BI7:BJ7"/>
    <mergeCell ref="BI8:BI9"/>
    <mergeCell ref="BJ8:BJ9"/>
    <mergeCell ref="BI10:BJ10"/>
    <mergeCell ref="BK7:BL7"/>
    <mergeCell ref="BK8:BK9"/>
    <mergeCell ref="BL8:BL9"/>
    <mergeCell ref="BK10:BL10"/>
    <mergeCell ref="BO7:BP7"/>
    <mergeCell ref="CO7:CP7"/>
    <mergeCell ref="CO8:CO9"/>
    <mergeCell ref="CQ8:CQ9"/>
    <mergeCell ref="CR8:CR9"/>
    <mergeCell ref="AU7:AV7"/>
    <mergeCell ref="BN6:BN9"/>
    <mergeCell ref="BU8:BU9"/>
    <mergeCell ref="CI7:CJ7"/>
    <mergeCell ref="CK7:CL7"/>
    <mergeCell ref="AU8:AU9"/>
    <mergeCell ref="CE8:CE9"/>
    <mergeCell ref="BU7:BV7"/>
    <mergeCell ref="BW7:BX7"/>
    <mergeCell ref="BY7:BZ7"/>
    <mergeCell ref="CE7:CF7"/>
    <mergeCell ref="CG7:CH7"/>
    <mergeCell ref="BW8:BW9"/>
    <mergeCell ref="AW7:AX7"/>
    <mergeCell ref="AY7:AZ7"/>
    <mergeCell ref="BA7:BB7"/>
    <mergeCell ref="CC8:CC9"/>
    <mergeCell ref="CN6:CN9"/>
    <mergeCell ref="BG7:BH7"/>
    <mergeCell ref="O8:O9"/>
    <mergeCell ref="AJ7:AL7"/>
    <mergeCell ref="AG7:AI7"/>
    <mergeCell ref="AD7:AF7"/>
    <mergeCell ref="AA7:AC7"/>
    <mergeCell ref="B6:B9"/>
    <mergeCell ref="C8:C9"/>
    <mergeCell ref="R8:R9"/>
    <mergeCell ref="AW8:AW9"/>
    <mergeCell ref="X8:X9"/>
    <mergeCell ref="AD8:AD9"/>
    <mergeCell ref="U8:U9"/>
    <mergeCell ref="I8:I9"/>
    <mergeCell ref="F8:F9"/>
    <mergeCell ref="L8:L9"/>
    <mergeCell ref="AA8:AA9"/>
    <mergeCell ref="AG8:AG9"/>
    <mergeCell ref="AJ8:AJ9"/>
    <mergeCell ref="AO7:AP7"/>
    <mergeCell ref="AQ7:AR7"/>
    <mergeCell ref="AS7:AT7"/>
    <mergeCell ref="AO10:AP10"/>
    <mergeCell ref="BS10:BT10"/>
    <mergeCell ref="BQ7:BR7"/>
    <mergeCell ref="AQ10:AR10"/>
    <mergeCell ref="AN6:AN9"/>
    <mergeCell ref="BS7:BT7"/>
    <mergeCell ref="CA7:CB7"/>
    <mergeCell ref="BO10:BP10"/>
    <mergeCell ref="BS8:BS9"/>
    <mergeCell ref="AW10:AX10"/>
    <mergeCell ref="AY10:AZ10"/>
    <mergeCell ref="BA10:BB10"/>
    <mergeCell ref="BE10:BF10"/>
    <mergeCell ref="AY8:AY9"/>
    <mergeCell ref="BB8:BB9"/>
    <mergeCell ref="BF8:BF9"/>
    <mergeCell ref="AS8:AS9"/>
    <mergeCell ref="BE7:BF7"/>
    <mergeCell ref="BO8:BO9"/>
    <mergeCell ref="AZ8:AZ9"/>
    <mergeCell ref="BC7:BD7"/>
    <mergeCell ref="BC8:BC9"/>
    <mergeCell ref="BD8:BD9"/>
    <mergeCell ref="BC10:BD10"/>
    <mergeCell ref="CX8:CX9"/>
    <mergeCell ref="CY8:CY9"/>
    <mergeCell ref="CZ8:CZ9"/>
    <mergeCell ref="DA8:DA9"/>
    <mergeCell ref="DB8:DB9"/>
    <mergeCell ref="AS10:AT10"/>
    <mergeCell ref="AT8:AT9"/>
    <mergeCell ref="AQ8:AQ9"/>
    <mergeCell ref="AO8:AO9"/>
    <mergeCell ref="AR8:AR9"/>
    <mergeCell ref="AP8:AP9"/>
    <mergeCell ref="CA8:CA9"/>
    <mergeCell ref="CA10:CB10"/>
    <mergeCell ref="CG8:CG9"/>
    <mergeCell ref="BY8:BY9"/>
    <mergeCell ref="BE8:BE9"/>
    <mergeCell ref="BQ8:BQ9"/>
    <mergeCell ref="AU10:AV10"/>
    <mergeCell ref="AV8:AV9"/>
    <mergeCell ref="CT8:CT9"/>
    <mergeCell ref="CU8:CU9"/>
    <mergeCell ref="CV8:CV9"/>
    <mergeCell ref="BA8:BA9"/>
    <mergeCell ref="AX8:AX9"/>
  </mergeCells>
  <dataValidations count="1">
    <dataValidation type="decimal" operator="greaterThanOrEqual" allowBlank="1" showInputMessage="1" showErrorMessage="1" error="Please enter non-negative number." sqref="BO30:CL31 AO11:BL28 CO11:DB28 BO11:CL28 C11:AL28">
      <formula1>0</formula1>
    </dataValidation>
  </dataValidations>
  <pageMargins left="0.70866141732283472" right="0.70866141732283472" top="0.74803149606299213" bottom="0.74803149606299213" header="0.31496062992125984" footer="0.31496062992125984"/>
  <pageSetup paperSize="8" scale="16" orientation="landscape" cellComments="asDisplayed" r:id="rId1"/>
  <headerFooter>
    <oddHeader>&amp;RConfidential when completed&amp;L&amp;"Times New Roman,Regular"&amp;12&amp;K000000Central Bank of Ireland - RESTRICTED</oddHeader>
    <oddFooter>&amp;C&amp;P of &amp;N</oddFooter>
    <evenHeader>&amp;L&amp;"Times New Roman,Regular"&amp;12&amp;K000000Central Bank of Ireland - RESTRICTED</evenHeader>
    <firstHeader>&amp;L&amp;"Times New Roman,Regular"&amp;12&amp;K000000Central Bank of Ireland - RESTRICTED</firstHeader>
  </headerFooter>
  <colBreaks count="1" manualBreakCount="1">
    <brk id="64" min="1" max="3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P2754"/>
  <sheetViews>
    <sheetView zoomScaleNormal="100" workbookViewId="0">
      <selection activeCell="G64" sqref="G64"/>
    </sheetView>
  </sheetViews>
  <sheetFormatPr defaultColWidth="0" defaultRowHeight="14" zeroHeight="1" x14ac:dyDescent="0.3"/>
  <cols>
    <col min="1" max="1" width="3.58203125" style="3" customWidth="1"/>
    <col min="2" max="2" width="11.58203125" style="3" customWidth="1"/>
    <col min="3" max="67" width="12.5" style="3" customWidth="1"/>
    <col min="68" max="68" width="10.75" style="3" customWidth="1"/>
    <col min="69" max="69" width="9" style="3" customWidth="1"/>
    <col min="70" max="16384" width="0" style="3" hidden="1"/>
  </cols>
  <sheetData>
    <row r="1" spans="1:68" x14ac:dyDescent="0.3"/>
    <row r="2" spans="1:68" ht="23.5" customHeight="1" x14ac:dyDescent="0.3">
      <c r="B2" s="1966" t="s">
        <v>1673</v>
      </c>
      <c r="C2" s="1966"/>
      <c r="D2" s="1966"/>
      <c r="F2" s="1967" t="s">
        <v>1674</v>
      </c>
      <c r="G2" s="1967"/>
      <c r="H2" s="1967"/>
    </row>
    <row r="3" spans="1:68" s="2" customFormat="1" ht="14.25" customHeight="1" x14ac:dyDescent="0.3">
      <c r="A3" s="45" t="s">
        <v>194</v>
      </c>
      <c r="B3" s="35"/>
      <c r="BP3" s="3"/>
    </row>
    <row r="4" spans="1:68" s="2" customFormat="1" ht="19.5" customHeight="1" x14ac:dyDescent="0.3">
      <c r="B4" s="1615" t="s">
        <v>1675</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109"/>
    </row>
    <row r="5" spans="1:68" ht="10" customHeight="1" x14ac:dyDescent="0.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row>
    <row r="6" spans="1:68" s="2" customFormat="1" ht="12" customHeight="1" x14ac:dyDescent="0.3">
      <c r="B6" s="66" t="s">
        <v>214</v>
      </c>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134" t="s">
        <v>290</v>
      </c>
    </row>
    <row r="7" spans="1:68" s="2" customFormat="1" ht="12" customHeight="1" thickBot="1" x14ac:dyDescent="0.35">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row>
    <row r="8" spans="1:68" s="2" customFormat="1" ht="14.25" customHeight="1" x14ac:dyDescent="0.3">
      <c r="B8" s="1940" t="s">
        <v>113</v>
      </c>
      <c r="C8" s="135" t="s">
        <v>1</v>
      </c>
      <c r="D8" s="60" t="s">
        <v>2</v>
      </c>
      <c r="E8" s="135" t="s">
        <v>3</v>
      </c>
      <c r="F8" s="60" t="s">
        <v>85</v>
      </c>
      <c r="G8" s="135" t="s">
        <v>4</v>
      </c>
      <c r="H8" s="60" t="s">
        <v>5</v>
      </c>
      <c r="I8" s="135" t="s">
        <v>6</v>
      </c>
      <c r="J8" s="60" t="s">
        <v>7</v>
      </c>
      <c r="K8" s="135" t="s">
        <v>8</v>
      </c>
      <c r="L8" s="60" t="s">
        <v>9</v>
      </c>
      <c r="M8" s="135" t="s">
        <v>10</v>
      </c>
      <c r="N8" s="60" t="s">
        <v>11</v>
      </c>
      <c r="O8" s="135" t="s">
        <v>12</v>
      </c>
      <c r="P8" s="60" t="s">
        <v>13</v>
      </c>
      <c r="Q8" s="135" t="s">
        <v>14</v>
      </c>
      <c r="R8" s="60" t="s">
        <v>15</v>
      </c>
      <c r="S8" s="135" t="s">
        <v>16</v>
      </c>
      <c r="T8" s="60" t="s">
        <v>17</v>
      </c>
      <c r="U8" s="135" t="s">
        <v>18</v>
      </c>
      <c r="V8" s="60" t="s">
        <v>19</v>
      </c>
      <c r="W8" s="135" t="s">
        <v>20</v>
      </c>
      <c r="X8" s="60" t="s">
        <v>21</v>
      </c>
      <c r="Y8" s="135" t="s">
        <v>22</v>
      </c>
      <c r="Z8" s="60" t="s">
        <v>23</v>
      </c>
      <c r="AA8" s="135" t="s">
        <v>24</v>
      </c>
      <c r="AB8" s="60" t="s">
        <v>25</v>
      </c>
      <c r="AC8" s="135" t="s">
        <v>28</v>
      </c>
      <c r="AD8" s="60" t="s">
        <v>29</v>
      </c>
      <c r="AE8" s="135" t="s">
        <v>30</v>
      </c>
      <c r="AF8" s="60" t="s">
        <v>31</v>
      </c>
      <c r="AG8" s="135" t="s">
        <v>32</v>
      </c>
      <c r="AH8" s="60" t="s">
        <v>33</v>
      </c>
      <c r="AI8" s="135" t="s">
        <v>34</v>
      </c>
      <c r="AJ8" s="60" t="s">
        <v>35</v>
      </c>
      <c r="AK8" s="135" t="s">
        <v>87</v>
      </c>
      <c r="AL8" s="60" t="s">
        <v>111</v>
      </c>
      <c r="AM8" s="135" t="s">
        <v>112</v>
      </c>
      <c r="AN8" s="60" t="s">
        <v>216</v>
      </c>
      <c r="AO8" s="135" t="s">
        <v>402</v>
      </c>
      <c r="AP8" s="60" t="s">
        <v>1068</v>
      </c>
      <c r="AQ8" s="135" t="s">
        <v>1079</v>
      </c>
      <c r="AR8" s="60" t="s">
        <v>1567</v>
      </c>
      <c r="AS8" s="135" t="s">
        <v>1592</v>
      </c>
      <c r="AT8" s="60" t="s">
        <v>1593</v>
      </c>
      <c r="AU8" s="135" t="s">
        <v>1594</v>
      </c>
      <c r="AV8" s="60" t="s">
        <v>1595</v>
      </c>
      <c r="AW8" s="135" t="s">
        <v>1596</v>
      </c>
      <c r="AX8" s="60" t="s">
        <v>1597</v>
      </c>
      <c r="AY8" s="135" t="s">
        <v>1598</v>
      </c>
      <c r="AZ8" s="60" t="s">
        <v>1599</v>
      </c>
      <c r="BA8" s="135" t="s">
        <v>1600</v>
      </c>
      <c r="BB8" s="60" t="s">
        <v>1601</v>
      </c>
      <c r="BC8" s="53"/>
    </row>
    <row r="9" spans="1:68" s="2" customFormat="1" ht="32.15" customHeight="1" x14ac:dyDescent="0.3">
      <c r="B9" s="1931"/>
      <c r="C9" s="2010" t="s">
        <v>304</v>
      </c>
      <c r="D9" s="138"/>
      <c r="E9" s="2011" t="s">
        <v>305</v>
      </c>
      <c r="F9" s="138"/>
      <c r="G9" s="2015" t="s">
        <v>843</v>
      </c>
      <c r="H9" s="1039"/>
      <c r="I9" s="2015" t="s">
        <v>844</v>
      </c>
      <c r="J9" s="1039"/>
      <c r="K9" s="2015" t="s">
        <v>845</v>
      </c>
      <c r="L9" s="1039"/>
      <c r="M9" s="2015" t="s">
        <v>846</v>
      </c>
      <c r="N9" s="1039"/>
      <c r="O9" s="2024" t="s">
        <v>1563</v>
      </c>
      <c r="P9" s="2024" t="s">
        <v>1564</v>
      </c>
      <c r="Q9" s="2024" t="s">
        <v>1628</v>
      </c>
      <c r="R9" s="2024" t="s">
        <v>1629</v>
      </c>
      <c r="S9" s="2024" t="s">
        <v>1565</v>
      </c>
      <c r="T9" s="2024" t="s">
        <v>1566</v>
      </c>
      <c r="U9" s="2024" t="s">
        <v>1568</v>
      </c>
      <c r="V9" s="1579"/>
      <c r="W9" s="2024" t="s">
        <v>1569</v>
      </c>
      <c r="X9" s="1579"/>
      <c r="Y9" s="2024" t="s">
        <v>1570</v>
      </c>
      <c r="Z9" s="1579"/>
      <c r="AA9" s="2024" t="s">
        <v>1571</v>
      </c>
      <c r="AB9" s="1579"/>
      <c r="AC9" s="2015" t="s">
        <v>682</v>
      </c>
      <c r="AD9" s="1039"/>
      <c r="AE9" s="2015" t="s">
        <v>683</v>
      </c>
      <c r="AF9" s="1039"/>
      <c r="AG9" s="2015" t="s">
        <v>684</v>
      </c>
      <c r="AH9" s="1039"/>
      <c r="AI9" s="2015" t="s">
        <v>685</v>
      </c>
      <c r="AJ9" s="1039"/>
      <c r="AK9" s="2026" t="s">
        <v>1602</v>
      </c>
      <c r="AL9" s="2026" t="s">
        <v>1603</v>
      </c>
      <c r="AM9" s="2026" t="s">
        <v>1630</v>
      </c>
      <c r="AN9" s="2026" t="s">
        <v>1631</v>
      </c>
      <c r="AO9" s="2026" t="s">
        <v>1604</v>
      </c>
      <c r="AP9" s="2026" t="s">
        <v>1605</v>
      </c>
      <c r="AQ9" s="2026" t="s">
        <v>1606</v>
      </c>
      <c r="AR9" s="1579"/>
      <c r="AS9" s="2026" t="s">
        <v>1607</v>
      </c>
      <c r="AT9" s="1579"/>
      <c r="AU9" s="2026" t="s">
        <v>1608</v>
      </c>
      <c r="AV9" s="1579"/>
      <c r="AW9" s="2026" t="s">
        <v>1609</v>
      </c>
      <c r="AX9" s="1579"/>
      <c r="AY9" s="2015" t="s">
        <v>876</v>
      </c>
      <c r="AZ9" s="1039"/>
      <c r="BA9" s="2015" t="s">
        <v>875</v>
      </c>
      <c r="BB9" s="1039"/>
      <c r="BC9" s="1518"/>
    </row>
    <row r="10" spans="1:68" s="2" customFormat="1" ht="68.150000000000006" customHeight="1" x14ac:dyDescent="0.3">
      <c r="B10" s="1931"/>
      <c r="C10" s="2013"/>
      <c r="D10" s="985" t="s">
        <v>229</v>
      </c>
      <c r="E10" s="2014"/>
      <c r="F10" s="985" t="s">
        <v>229</v>
      </c>
      <c r="G10" s="2016"/>
      <c r="H10" s="1040" t="s">
        <v>229</v>
      </c>
      <c r="I10" s="2016"/>
      <c r="J10" s="1040" t="s">
        <v>229</v>
      </c>
      <c r="K10" s="2016"/>
      <c r="L10" s="1040" t="s">
        <v>229</v>
      </c>
      <c r="M10" s="2016"/>
      <c r="N10" s="1040" t="s">
        <v>229</v>
      </c>
      <c r="O10" s="2025"/>
      <c r="P10" s="2025"/>
      <c r="Q10" s="2025"/>
      <c r="R10" s="2025"/>
      <c r="S10" s="2025"/>
      <c r="T10" s="2025"/>
      <c r="U10" s="2025"/>
      <c r="V10" s="1580" t="s">
        <v>1633</v>
      </c>
      <c r="W10" s="2025"/>
      <c r="X10" s="1580" t="s">
        <v>1633</v>
      </c>
      <c r="Y10" s="2025"/>
      <c r="Z10" s="1580" t="s">
        <v>1633</v>
      </c>
      <c r="AA10" s="2025"/>
      <c r="AB10" s="1580" t="s">
        <v>1633</v>
      </c>
      <c r="AC10" s="2016"/>
      <c r="AD10" s="1040" t="s">
        <v>229</v>
      </c>
      <c r="AE10" s="2016"/>
      <c r="AF10" s="1040" t="s">
        <v>229</v>
      </c>
      <c r="AG10" s="2016"/>
      <c r="AH10" s="1040" t="s">
        <v>229</v>
      </c>
      <c r="AI10" s="2016"/>
      <c r="AJ10" s="1040" t="s">
        <v>229</v>
      </c>
      <c r="AK10" s="2025"/>
      <c r="AL10" s="2025"/>
      <c r="AM10" s="2025"/>
      <c r="AN10" s="2025"/>
      <c r="AO10" s="2025"/>
      <c r="AP10" s="2025"/>
      <c r="AQ10" s="2025"/>
      <c r="AR10" s="1580" t="s">
        <v>1633</v>
      </c>
      <c r="AS10" s="2025"/>
      <c r="AT10" s="1580" t="s">
        <v>1633</v>
      </c>
      <c r="AU10" s="2025"/>
      <c r="AV10" s="1580" t="s">
        <v>1633</v>
      </c>
      <c r="AW10" s="2025"/>
      <c r="AX10" s="1580" t="s">
        <v>1633</v>
      </c>
      <c r="AY10" s="2016"/>
      <c r="AZ10" s="1040" t="s">
        <v>229</v>
      </c>
      <c r="BA10" s="2016"/>
      <c r="BB10" s="1040" t="s">
        <v>229</v>
      </c>
      <c r="BC10" s="1518"/>
    </row>
    <row r="11" spans="1:68" s="47" customFormat="1" ht="27.75" customHeight="1" thickBot="1" x14ac:dyDescent="0.25">
      <c r="A11" s="46"/>
      <c r="B11" s="1517" t="s">
        <v>95</v>
      </c>
      <c r="C11" s="2017" t="s">
        <v>307</v>
      </c>
      <c r="D11" s="2018"/>
      <c r="E11" s="2019" t="s">
        <v>308</v>
      </c>
      <c r="F11" s="2020"/>
      <c r="G11" s="2021" t="s">
        <v>847</v>
      </c>
      <c r="H11" s="2022"/>
      <c r="I11" s="2021" t="s">
        <v>848</v>
      </c>
      <c r="J11" s="2023"/>
      <c r="K11" s="2021" t="s">
        <v>849</v>
      </c>
      <c r="L11" s="2022"/>
      <c r="M11" s="2021" t="s">
        <v>850</v>
      </c>
      <c r="N11" s="2022"/>
      <c r="O11" s="1589" t="s">
        <v>1640</v>
      </c>
      <c r="P11" s="1589" t="s">
        <v>1641</v>
      </c>
      <c r="Q11" s="1589" t="s">
        <v>1642</v>
      </c>
      <c r="R11" s="1589" t="s">
        <v>1643</v>
      </c>
      <c r="S11" s="1589" t="s">
        <v>1644</v>
      </c>
      <c r="T11" s="1589" t="s">
        <v>1645</v>
      </c>
      <c r="U11" s="2021" t="s">
        <v>1646</v>
      </c>
      <c r="V11" s="2022"/>
      <c r="W11" s="2021" t="s">
        <v>1647</v>
      </c>
      <c r="X11" s="2022"/>
      <c r="Y11" s="2021" t="s">
        <v>1648</v>
      </c>
      <c r="Z11" s="2022"/>
      <c r="AA11" s="2021" t="s">
        <v>1649</v>
      </c>
      <c r="AB11" s="2022"/>
      <c r="AC11" s="2023" t="s">
        <v>851</v>
      </c>
      <c r="AD11" s="2022"/>
      <c r="AE11" s="2021" t="s">
        <v>852</v>
      </c>
      <c r="AF11" s="2022"/>
      <c r="AG11" s="2023" t="s">
        <v>853</v>
      </c>
      <c r="AH11" s="2022"/>
      <c r="AI11" s="2021" t="s">
        <v>854</v>
      </c>
      <c r="AJ11" s="2022"/>
      <c r="AK11" s="1589" t="s">
        <v>1650</v>
      </c>
      <c r="AL11" s="1589" t="s">
        <v>1651</v>
      </c>
      <c r="AM11" s="1589" t="s">
        <v>1652</v>
      </c>
      <c r="AN11" s="1589" t="s">
        <v>1653</v>
      </c>
      <c r="AO11" s="1589" t="s">
        <v>1654</v>
      </c>
      <c r="AP11" s="1589" t="s">
        <v>1655</v>
      </c>
      <c r="AQ11" s="2021" t="s">
        <v>1656</v>
      </c>
      <c r="AR11" s="2022"/>
      <c r="AS11" s="2021" t="s">
        <v>1657</v>
      </c>
      <c r="AT11" s="2022"/>
      <c r="AU11" s="2021" t="s">
        <v>1658</v>
      </c>
      <c r="AV11" s="2022"/>
      <c r="AW11" s="2021" t="s">
        <v>1659</v>
      </c>
      <c r="AX11" s="2022"/>
      <c r="AY11" s="2023" t="s">
        <v>877</v>
      </c>
      <c r="AZ11" s="2022"/>
      <c r="BA11" s="2021" t="s">
        <v>878</v>
      </c>
      <c r="BB11" s="2022"/>
      <c r="BC11" s="55"/>
    </row>
    <row r="12" spans="1:68" s="2" customFormat="1" ht="14.25" customHeight="1" x14ac:dyDescent="0.3">
      <c r="A12" s="6"/>
      <c r="B12" s="76">
        <v>2002</v>
      </c>
      <c r="C12" s="139"/>
      <c r="D12" s="113"/>
      <c r="E12" s="129"/>
      <c r="F12" s="113"/>
      <c r="G12" s="1032"/>
      <c r="H12" s="1019"/>
      <c r="I12" s="1032"/>
      <c r="J12" s="1019"/>
      <c r="K12" s="1032"/>
      <c r="L12" s="1019"/>
      <c r="M12" s="1032"/>
      <c r="N12" s="1019"/>
      <c r="O12" s="1032"/>
      <c r="P12" s="1032"/>
      <c r="Q12" s="1032"/>
      <c r="R12" s="1032"/>
      <c r="S12" s="1032"/>
      <c r="T12" s="1032"/>
      <c r="U12" s="1032"/>
      <c r="V12" s="1019"/>
      <c r="W12" s="1032"/>
      <c r="X12" s="1019"/>
      <c r="Y12" s="1032"/>
      <c r="Z12" s="1019"/>
      <c r="AA12" s="1032"/>
      <c r="AB12" s="1019"/>
      <c r="AC12" s="1032"/>
      <c r="AD12" s="1019"/>
      <c r="AE12" s="1032"/>
      <c r="AF12" s="1019"/>
      <c r="AG12" s="1032"/>
      <c r="AH12" s="1019"/>
      <c r="AI12" s="1032"/>
      <c r="AJ12" s="1019"/>
      <c r="AK12" s="1032"/>
      <c r="AL12" s="1032"/>
      <c r="AM12" s="1032"/>
      <c r="AN12" s="1032"/>
      <c r="AO12" s="1032"/>
      <c r="AP12" s="1032"/>
      <c r="AQ12" s="1032"/>
      <c r="AR12" s="1019"/>
      <c r="AS12" s="1032"/>
      <c r="AT12" s="1019"/>
      <c r="AU12" s="1032"/>
      <c r="AV12" s="1019"/>
      <c r="AW12" s="1032"/>
      <c r="AX12" s="1019"/>
      <c r="AY12" s="1032"/>
      <c r="AZ12" s="1019"/>
      <c r="BA12" s="1032"/>
      <c r="BB12" s="1019"/>
      <c r="BC12" s="395"/>
    </row>
    <row r="13" spans="1:68" s="2" customFormat="1" ht="14.25" customHeight="1" x14ac:dyDescent="0.3">
      <c r="A13" s="6"/>
      <c r="B13" s="77">
        <v>2003</v>
      </c>
      <c r="C13" s="140"/>
      <c r="D13" s="115"/>
      <c r="E13" s="141"/>
      <c r="F13" s="115"/>
      <c r="G13" s="1041"/>
      <c r="H13" s="1020"/>
      <c r="I13" s="1041"/>
      <c r="J13" s="1020"/>
      <c r="K13" s="1041"/>
      <c r="L13" s="1020"/>
      <c r="M13" s="1041"/>
      <c r="N13" s="1020"/>
      <c r="O13" s="1041"/>
      <c r="P13" s="1041"/>
      <c r="Q13" s="1041"/>
      <c r="R13" s="1041"/>
      <c r="S13" s="1041"/>
      <c r="T13" s="1041"/>
      <c r="U13" s="1041"/>
      <c r="V13" s="1020"/>
      <c r="W13" s="1041"/>
      <c r="X13" s="1020"/>
      <c r="Y13" s="1041"/>
      <c r="Z13" s="1020"/>
      <c r="AA13" s="1041"/>
      <c r="AB13" s="1020"/>
      <c r="AC13" s="1041"/>
      <c r="AD13" s="1020"/>
      <c r="AE13" s="1041"/>
      <c r="AF13" s="1020"/>
      <c r="AG13" s="1041"/>
      <c r="AH13" s="1020"/>
      <c r="AI13" s="1041"/>
      <c r="AJ13" s="1020"/>
      <c r="AK13" s="1041"/>
      <c r="AL13" s="1041"/>
      <c r="AM13" s="1041"/>
      <c r="AN13" s="1041"/>
      <c r="AO13" s="1041"/>
      <c r="AP13" s="1041"/>
      <c r="AQ13" s="1041"/>
      <c r="AR13" s="1020"/>
      <c r="AS13" s="1041"/>
      <c r="AT13" s="1020"/>
      <c r="AU13" s="1041"/>
      <c r="AV13" s="1020"/>
      <c r="AW13" s="1041"/>
      <c r="AX13" s="1020"/>
      <c r="AY13" s="1041"/>
      <c r="AZ13" s="1020"/>
      <c r="BA13" s="1041"/>
      <c r="BB13" s="1020"/>
      <c r="BC13" s="395"/>
    </row>
    <row r="14" spans="1:68" s="2" customFormat="1" ht="14.25" customHeight="1" x14ac:dyDescent="0.3">
      <c r="A14" s="6"/>
      <c r="B14" s="77">
        <v>2004</v>
      </c>
      <c r="C14" s="140"/>
      <c r="D14" s="115"/>
      <c r="E14" s="141"/>
      <c r="F14" s="115"/>
      <c r="G14" s="1041"/>
      <c r="H14" s="1020"/>
      <c r="I14" s="1041"/>
      <c r="J14" s="1020"/>
      <c r="K14" s="1041"/>
      <c r="L14" s="1020"/>
      <c r="M14" s="1041"/>
      <c r="N14" s="1020"/>
      <c r="O14" s="1041"/>
      <c r="P14" s="1041"/>
      <c r="Q14" s="1041"/>
      <c r="R14" s="1041"/>
      <c r="S14" s="1041"/>
      <c r="T14" s="1041"/>
      <c r="U14" s="1041"/>
      <c r="V14" s="1020"/>
      <c r="W14" s="1041"/>
      <c r="X14" s="1020"/>
      <c r="Y14" s="1041"/>
      <c r="Z14" s="1020"/>
      <c r="AA14" s="1041"/>
      <c r="AB14" s="1020"/>
      <c r="AC14" s="1041"/>
      <c r="AD14" s="1020"/>
      <c r="AE14" s="1041"/>
      <c r="AF14" s="1020"/>
      <c r="AG14" s="1041"/>
      <c r="AH14" s="1020"/>
      <c r="AI14" s="1041"/>
      <c r="AJ14" s="1020"/>
      <c r="AK14" s="1041"/>
      <c r="AL14" s="1041"/>
      <c r="AM14" s="1041"/>
      <c r="AN14" s="1041"/>
      <c r="AO14" s="1041"/>
      <c r="AP14" s="1041"/>
      <c r="AQ14" s="1041"/>
      <c r="AR14" s="1020"/>
      <c r="AS14" s="1041"/>
      <c r="AT14" s="1020"/>
      <c r="AU14" s="1041"/>
      <c r="AV14" s="1020"/>
      <c r="AW14" s="1041"/>
      <c r="AX14" s="1020"/>
      <c r="AY14" s="1041"/>
      <c r="AZ14" s="1020"/>
      <c r="BA14" s="1041"/>
      <c r="BB14" s="1020"/>
      <c r="BC14" s="395"/>
    </row>
    <row r="15" spans="1:68" s="2" customFormat="1" ht="14.25" customHeight="1" x14ac:dyDescent="0.3">
      <c r="A15" s="6"/>
      <c r="B15" s="77">
        <v>2005</v>
      </c>
      <c r="C15" s="140"/>
      <c r="D15" s="115"/>
      <c r="E15" s="141"/>
      <c r="F15" s="115"/>
      <c r="G15" s="1041"/>
      <c r="H15" s="1020"/>
      <c r="I15" s="1041"/>
      <c r="J15" s="1020"/>
      <c r="K15" s="1041"/>
      <c r="L15" s="1020"/>
      <c r="M15" s="1041"/>
      <c r="N15" s="1020"/>
      <c r="O15" s="1041"/>
      <c r="P15" s="1041"/>
      <c r="Q15" s="1041"/>
      <c r="R15" s="1041"/>
      <c r="S15" s="1041"/>
      <c r="T15" s="1041"/>
      <c r="U15" s="1041"/>
      <c r="V15" s="1020"/>
      <c r="W15" s="1041"/>
      <c r="X15" s="1020"/>
      <c r="Y15" s="1041"/>
      <c r="Z15" s="1020"/>
      <c r="AA15" s="1041"/>
      <c r="AB15" s="1020"/>
      <c r="AC15" s="1041"/>
      <c r="AD15" s="1020"/>
      <c r="AE15" s="1041"/>
      <c r="AF15" s="1020"/>
      <c r="AG15" s="1041"/>
      <c r="AH15" s="1020"/>
      <c r="AI15" s="1041"/>
      <c r="AJ15" s="1020"/>
      <c r="AK15" s="1041"/>
      <c r="AL15" s="1041"/>
      <c r="AM15" s="1041"/>
      <c r="AN15" s="1041"/>
      <c r="AO15" s="1041"/>
      <c r="AP15" s="1041"/>
      <c r="AQ15" s="1041"/>
      <c r="AR15" s="1020"/>
      <c r="AS15" s="1041"/>
      <c r="AT15" s="1020"/>
      <c r="AU15" s="1041"/>
      <c r="AV15" s="1020"/>
      <c r="AW15" s="1041"/>
      <c r="AX15" s="1020"/>
      <c r="AY15" s="1041"/>
      <c r="AZ15" s="1020"/>
      <c r="BA15" s="1041"/>
      <c r="BB15" s="1020"/>
      <c r="BC15" s="395"/>
    </row>
    <row r="16" spans="1:68" s="2" customFormat="1" ht="14.15" customHeight="1" x14ac:dyDescent="0.3">
      <c r="A16" s="6"/>
      <c r="B16" s="77">
        <v>2006</v>
      </c>
      <c r="C16" s="140"/>
      <c r="D16" s="115"/>
      <c r="E16" s="141"/>
      <c r="F16" s="115"/>
      <c r="G16" s="1041"/>
      <c r="H16" s="1020"/>
      <c r="I16" s="1041"/>
      <c r="J16" s="1020"/>
      <c r="K16" s="1041"/>
      <c r="L16" s="1020"/>
      <c r="M16" s="1041"/>
      <c r="N16" s="1020"/>
      <c r="O16" s="1041"/>
      <c r="P16" s="1041"/>
      <c r="Q16" s="1041"/>
      <c r="R16" s="1041"/>
      <c r="S16" s="1041"/>
      <c r="T16" s="1041"/>
      <c r="U16" s="1041"/>
      <c r="V16" s="1020"/>
      <c r="W16" s="1041"/>
      <c r="X16" s="1020"/>
      <c r="Y16" s="1041"/>
      <c r="Z16" s="1020"/>
      <c r="AA16" s="1041"/>
      <c r="AB16" s="1020"/>
      <c r="AC16" s="1041"/>
      <c r="AD16" s="1020"/>
      <c r="AE16" s="1041"/>
      <c r="AF16" s="1020"/>
      <c r="AG16" s="1041"/>
      <c r="AH16" s="1020"/>
      <c r="AI16" s="1041"/>
      <c r="AJ16" s="1020"/>
      <c r="AK16" s="1041"/>
      <c r="AL16" s="1041"/>
      <c r="AM16" s="1041"/>
      <c r="AN16" s="1041"/>
      <c r="AO16" s="1041"/>
      <c r="AP16" s="1041"/>
      <c r="AQ16" s="1041"/>
      <c r="AR16" s="1020"/>
      <c r="AS16" s="1041"/>
      <c r="AT16" s="1020"/>
      <c r="AU16" s="1041"/>
      <c r="AV16" s="1020"/>
      <c r="AW16" s="1041"/>
      <c r="AX16" s="1020"/>
      <c r="AY16" s="1041"/>
      <c r="AZ16" s="1020"/>
      <c r="BA16" s="1041"/>
      <c r="BB16" s="1020"/>
      <c r="BC16" s="395"/>
    </row>
    <row r="17" spans="1:55" s="2" customFormat="1" x14ac:dyDescent="0.3">
      <c r="A17" s="6"/>
      <c r="B17" s="77">
        <v>2007</v>
      </c>
      <c r="C17" s="140"/>
      <c r="D17" s="115"/>
      <c r="E17" s="141"/>
      <c r="F17" s="115"/>
      <c r="G17" s="1041"/>
      <c r="H17" s="1020"/>
      <c r="I17" s="1041"/>
      <c r="J17" s="1020"/>
      <c r="K17" s="1041"/>
      <c r="L17" s="1020"/>
      <c r="M17" s="1041"/>
      <c r="N17" s="1020"/>
      <c r="O17" s="1041"/>
      <c r="P17" s="1041"/>
      <c r="Q17" s="1041"/>
      <c r="R17" s="1041"/>
      <c r="S17" s="1041"/>
      <c r="T17" s="1041"/>
      <c r="U17" s="1041"/>
      <c r="V17" s="1020"/>
      <c r="W17" s="1041"/>
      <c r="X17" s="1020"/>
      <c r="Y17" s="1041"/>
      <c r="Z17" s="1020"/>
      <c r="AA17" s="1041"/>
      <c r="AB17" s="1020"/>
      <c r="AC17" s="1041"/>
      <c r="AD17" s="1020"/>
      <c r="AE17" s="1041"/>
      <c r="AF17" s="1020"/>
      <c r="AG17" s="1041"/>
      <c r="AH17" s="1020"/>
      <c r="AI17" s="1041"/>
      <c r="AJ17" s="1020"/>
      <c r="AK17" s="1041"/>
      <c r="AL17" s="1041"/>
      <c r="AM17" s="1041"/>
      <c r="AN17" s="1041"/>
      <c r="AO17" s="1041"/>
      <c r="AP17" s="1041"/>
      <c r="AQ17" s="1041"/>
      <c r="AR17" s="1020"/>
      <c r="AS17" s="1041"/>
      <c r="AT17" s="1020"/>
      <c r="AU17" s="1041"/>
      <c r="AV17" s="1020"/>
      <c r="AW17" s="1041"/>
      <c r="AX17" s="1020"/>
      <c r="AY17" s="1041"/>
      <c r="AZ17" s="1020"/>
      <c r="BA17" s="1041"/>
      <c r="BB17" s="1020"/>
      <c r="BC17" s="395"/>
    </row>
    <row r="18" spans="1:55" s="2" customFormat="1" x14ac:dyDescent="0.3">
      <c r="A18" s="6"/>
      <c r="B18" s="77">
        <v>2008</v>
      </c>
      <c r="C18" s="140"/>
      <c r="D18" s="115"/>
      <c r="E18" s="141"/>
      <c r="F18" s="115"/>
      <c r="G18" s="1041"/>
      <c r="H18" s="1020"/>
      <c r="I18" s="1041"/>
      <c r="J18" s="1020"/>
      <c r="K18" s="1041"/>
      <c r="L18" s="1020"/>
      <c r="M18" s="1041"/>
      <c r="N18" s="1020"/>
      <c r="O18" s="1041"/>
      <c r="P18" s="1041"/>
      <c r="Q18" s="1041"/>
      <c r="R18" s="1041"/>
      <c r="S18" s="1041"/>
      <c r="T18" s="1041"/>
      <c r="U18" s="1041"/>
      <c r="V18" s="1020"/>
      <c r="W18" s="1041"/>
      <c r="X18" s="1020"/>
      <c r="Y18" s="1041"/>
      <c r="Z18" s="1020"/>
      <c r="AA18" s="1041"/>
      <c r="AB18" s="1020"/>
      <c r="AC18" s="1041"/>
      <c r="AD18" s="1020"/>
      <c r="AE18" s="1041"/>
      <c r="AF18" s="1020"/>
      <c r="AG18" s="1041"/>
      <c r="AH18" s="1020"/>
      <c r="AI18" s="1041"/>
      <c r="AJ18" s="1020"/>
      <c r="AK18" s="1041"/>
      <c r="AL18" s="1041"/>
      <c r="AM18" s="1041"/>
      <c r="AN18" s="1041"/>
      <c r="AO18" s="1041"/>
      <c r="AP18" s="1041"/>
      <c r="AQ18" s="1041"/>
      <c r="AR18" s="1020"/>
      <c r="AS18" s="1041"/>
      <c r="AT18" s="1020"/>
      <c r="AU18" s="1041"/>
      <c r="AV18" s="1020"/>
      <c r="AW18" s="1041"/>
      <c r="AX18" s="1020"/>
      <c r="AY18" s="1041"/>
      <c r="AZ18" s="1020"/>
      <c r="BA18" s="1041"/>
      <c r="BB18" s="1020"/>
      <c r="BC18" s="395"/>
    </row>
    <row r="19" spans="1:55" s="2" customFormat="1" x14ac:dyDescent="0.3">
      <c r="A19" s="6"/>
      <c r="B19" s="77">
        <v>2009</v>
      </c>
      <c r="C19" s="140"/>
      <c r="D19" s="115"/>
      <c r="E19" s="141"/>
      <c r="F19" s="115"/>
      <c r="G19" s="1041"/>
      <c r="H19" s="1020"/>
      <c r="I19" s="1041"/>
      <c r="J19" s="1020"/>
      <c r="K19" s="1041"/>
      <c r="L19" s="1020"/>
      <c r="M19" s="1041"/>
      <c r="N19" s="1020"/>
      <c r="O19" s="1041"/>
      <c r="P19" s="1041"/>
      <c r="Q19" s="1041"/>
      <c r="R19" s="1041"/>
      <c r="S19" s="1041"/>
      <c r="T19" s="1041"/>
      <c r="U19" s="1041"/>
      <c r="V19" s="1020"/>
      <c r="W19" s="1041"/>
      <c r="X19" s="1020"/>
      <c r="Y19" s="1041"/>
      <c r="Z19" s="1020"/>
      <c r="AA19" s="1041"/>
      <c r="AB19" s="1020"/>
      <c r="AC19" s="1041"/>
      <c r="AD19" s="1020"/>
      <c r="AE19" s="1041"/>
      <c r="AF19" s="1020"/>
      <c r="AG19" s="1041"/>
      <c r="AH19" s="1020"/>
      <c r="AI19" s="1041"/>
      <c r="AJ19" s="1020"/>
      <c r="AK19" s="1041"/>
      <c r="AL19" s="1041"/>
      <c r="AM19" s="1041"/>
      <c r="AN19" s="1041"/>
      <c r="AO19" s="1041"/>
      <c r="AP19" s="1041"/>
      <c r="AQ19" s="1041"/>
      <c r="AR19" s="1020"/>
      <c r="AS19" s="1041"/>
      <c r="AT19" s="1020"/>
      <c r="AU19" s="1041"/>
      <c r="AV19" s="1020"/>
      <c r="AW19" s="1041"/>
      <c r="AX19" s="1020"/>
      <c r="AY19" s="1041"/>
      <c r="AZ19" s="1020"/>
      <c r="BA19" s="1041"/>
      <c r="BB19" s="1020"/>
      <c r="BC19" s="395"/>
    </row>
    <row r="20" spans="1:55" s="2" customFormat="1" ht="14.25" customHeight="1" x14ac:dyDescent="0.3">
      <c r="A20" s="6"/>
      <c r="B20" s="77">
        <v>2010</v>
      </c>
      <c r="C20" s="140"/>
      <c r="D20" s="115"/>
      <c r="E20" s="141"/>
      <c r="F20" s="115"/>
      <c r="G20" s="1041"/>
      <c r="H20" s="1020"/>
      <c r="I20" s="1041"/>
      <c r="J20" s="1020"/>
      <c r="K20" s="1041"/>
      <c r="L20" s="1020"/>
      <c r="M20" s="1041"/>
      <c r="N20" s="1020"/>
      <c r="O20" s="1041"/>
      <c r="P20" s="1041"/>
      <c r="Q20" s="1041"/>
      <c r="R20" s="1041"/>
      <c r="S20" s="1041"/>
      <c r="T20" s="1041"/>
      <c r="U20" s="1041"/>
      <c r="V20" s="1020"/>
      <c r="W20" s="1041"/>
      <c r="X20" s="1020"/>
      <c r="Y20" s="1041"/>
      <c r="Z20" s="1020"/>
      <c r="AA20" s="1041"/>
      <c r="AB20" s="1020"/>
      <c r="AC20" s="1041"/>
      <c r="AD20" s="1020"/>
      <c r="AE20" s="1041"/>
      <c r="AF20" s="1020"/>
      <c r="AG20" s="1041"/>
      <c r="AH20" s="1020"/>
      <c r="AI20" s="1041"/>
      <c r="AJ20" s="1020"/>
      <c r="AK20" s="1041"/>
      <c r="AL20" s="1041"/>
      <c r="AM20" s="1041"/>
      <c r="AN20" s="1041"/>
      <c r="AO20" s="1041"/>
      <c r="AP20" s="1041"/>
      <c r="AQ20" s="1041"/>
      <c r="AR20" s="1020"/>
      <c r="AS20" s="1041"/>
      <c r="AT20" s="1020"/>
      <c r="AU20" s="1041"/>
      <c r="AV20" s="1020"/>
      <c r="AW20" s="1041"/>
      <c r="AX20" s="1020"/>
      <c r="AY20" s="1041"/>
      <c r="AZ20" s="1020"/>
      <c r="BA20" s="1041"/>
      <c r="BB20" s="1020"/>
      <c r="BC20" s="395"/>
    </row>
    <row r="21" spans="1:55" s="2" customFormat="1" x14ac:dyDescent="0.3">
      <c r="A21" s="6"/>
      <c r="B21" s="77">
        <v>2011</v>
      </c>
      <c r="C21" s="140"/>
      <c r="D21" s="115"/>
      <c r="E21" s="141"/>
      <c r="F21" s="115"/>
      <c r="G21" s="1041"/>
      <c r="H21" s="1020"/>
      <c r="I21" s="1041"/>
      <c r="J21" s="1020"/>
      <c r="K21" s="1041"/>
      <c r="L21" s="1020"/>
      <c r="M21" s="1041"/>
      <c r="N21" s="1020"/>
      <c r="O21" s="1041"/>
      <c r="P21" s="1041"/>
      <c r="Q21" s="1041"/>
      <c r="R21" s="1041"/>
      <c r="S21" s="1041"/>
      <c r="T21" s="1041"/>
      <c r="U21" s="1041"/>
      <c r="V21" s="1020"/>
      <c r="W21" s="1041"/>
      <c r="X21" s="1020"/>
      <c r="Y21" s="1041"/>
      <c r="Z21" s="1020"/>
      <c r="AA21" s="1041"/>
      <c r="AB21" s="1020"/>
      <c r="AC21" s="1041"/>
      <c r="AD21" s="1020"/>
      <c r="AE21" s="1041"/>
      <c r="AF21" s="1020"/>
      <c r="AG21" s="1041"/>
      <c r="AH21" s="1020"/>
      <c r="AI21" s="1041"/>
      <c r="AJ21" s="1020"/>
      <c r="AK21" s="1041"/>
      <c r="AL21" s="1041"/>
      <c r="AM21" s="1041"/>
      <c r="AN21" s="1041"/>
      <c r="AO21" s="1041"/>
      <c r="AP21" s="1041"/>
      <c r="AQ21" s="1041"/>
      <c r="AR21" s="1020"/>
      <c r="AS21" s="1041"/>
      <c r="AT21" s="1020"/>
      <c r="AU21" s="1041"/>
      <c r="AV21" s="1020"/>
      <c r="AW21" s="1041"/>
      <c r="AX21" s="1020"/>
      <c r="AY21" s="1041"/>
      <c r="AZ21" s="1020"/>
      <c r="BA21" s="1041"/>
      <c r="BB21" s="1020"/>
      <c r="BC21" s="395"/>
    </row>
    <row r="22" spans="1:55" s="2" customFormat="1" ht="14.25" customHeight="1" x14ac:dyDescent="0.3">
      <c r="A22" s="6"/>
      <c r="B22" s="77">
        <v>2012</v>
      </c>
      <c r="C22" s="140"/>
      <c r="D22" s="115"/>
      <c r="E22" s="141"/>
      <c r="F22" s="115"/>
      <c r="G22" s="1041"/>
      <c r="H22" s="1020"/>
      <c r="I22" s="1041"/>
      <c r="J22" s="1020"/>
      <c r="K22" s="1041"/>
      <c r="L22" s="1020"/>
      <c r="M22" s="1041"/>
      <c r="N22" s="1020"/>
      <c r="O22" s="1041"/>
      <c r="P22" s="1041"/>
      <c r="Q22" s="1041"/>
      <c r="R22" s="1041"/>
      <c r="S22" s="1041"/>
      <c r="T22" s="1041"/>
      <c r="U22" s="1041"/>
      <c r="V22" s="1020"/>
      <c r="W22" s="1041"/>
      <c r="X22" s="1020"/>
      <c r="Y22" s="1041"/>
      <c r="Z22" s="1020"/>
      <c r="AA22" s="1041"/>
      <c r="AB22" s="1020"/>
      <c r="AC22" s="1041"/>
      <c r="AD22" s="1020"/>
      <c r="AE22" s="1041"/>
      <c r="AF22" s="1020"/>
      <c r="AG22" s="1041"/>
      <c r="AH22" s="1020"/>
      <c r="AI22" s="1041"/>
      <c r="AJ22" s="1020"/>
      <c r="AK22" s="1041"/>
      <c r="AL22" s="1041"/>
      <c r="AM22" s="1041"/>
      <c r="AN22" s="1041"/>
      <c r="AO22" s="1041"/>
      <c r="AP22" s="1041"/>
      <c r="AQ22" s="1041"/>
      <c r="AR22" s="1020"/>
      <c r="AS22" s="1041"/>
      <c r="AT22" s="1020"/>
      <c r="AU22" s="1041"/>
      <c r="AV22" s="1020"/>
      <c r="AW22" s="1041"/>
      <c r="AX22" s="1020"/>
      <c r="AY22" s="1041"/>
      <c r="AZ22" s="1020"/>
      <c r="BA22" s="1041"/>
      <c r="BB22" s="1020"/>
      <c r="BC22" s="395"/>
    </row>
    <row r="23" spans="1:55" s="2" customFormat="1" x14ac:dyDescent="0.3">
      <c r="A23" s="6"/>
      <c r="B23" s="77">
        <v>2013</v>
      </c>
      <c r="C23" s="140"/>
      <c r="D23" s="115"/>
      <c r="E23" s="141"/>
      <c r="F23" s="115"/>
      <c r="G23" s="1041"/>
      <c r="H23" s="1020"/>
      <c r="I23" s="1041"/>
      <c r="J23" s="1020"/>
      <c r="K23" s="1041"/>
      <c r="L23" s="1020"/>
      <c r="M23" s="1041"/>
      <c r="N23" s="1020"/>
      <c r="O23" s="1041"/>
      <c r="P23" s="1041"/>
      <c r="Q23" s="1041"/>
      <c r="R23" s="1041"/>
      <c r="S23" s="1041"/>
      <c r="T23" s="1041"/>
      <c r="U23" s="1041"/>
      <c r="V23" s="1020"/>
      <c r="W23" s="1041"/>
      <c r="X23" s="1020"/>
      <c r="Y23" s="1041"/>
      <c r="Z23" s="1020"/>
      <c r="AA23" s="1041"/>
      <c r="AB23" s="1020"/>
      <c r="AC23" s="1041"/>
      <c r="AD23" s="1020"/>
      <c r="AE23" s="1041"/>
      <c r="AF23" s="1020"/>
      <c r="AG23" s="1041"/>
      <c r="AH23" s="1020"/>
      <c r="AI23" s="1041"/>
      <c r="AJ23" s="1020"/>
      <c r="AK23" s="1041"/>
      <c r="AL23" s="1041"/>
      <c r="AM23" s="1041"/>
      <c r="AN23" s="1041"/>
      <c r="AO23" s="1041"/>
      <c r="AP23" s="1041"/>
      <c r="AQ23" s="1041"/>
      <c r="AR23" s="1020"/>
      <c r="AS23" s="1041"/>
      <c r="AT23" s="1020"/>
      <c r="AU23" s="1041"/>
      <c r="AV23" s="1020"/>
      <c r="AW23" s="1041"/>
      <c r="AX23" s="1020"/>
      <c r="AY23" s="1041"/>
      <c r="AZ23" s="1020"/>
      <c r="BA23" s="1041"/>
      <c r="BB23" s="1020"/>
      <c r="BC23" s="395"/>
    </row>
    <row r="24" spans="1:55" s="20" customFormat="1" ht="14.25" customHeight="1" x14ac:dyDescent="0.3">
      <c r="A24" s="24"/>
      <c r="B24" s="37">
        <v>2014</v>
      </c>
      <c r="C24" s="142"/>
      <c r="D24" s="117"/>
      <c r="E24" s="143"/>
      <c r="F24" s="117"/>
      <c r="G24" s="1042"/>
      <c r="H24" s="1021"/>
      <c r="I24" s="1042"/>
      <c r="J24" s="1021"/>
      <c r="K24" s="1042"/>
      <c r="L24" s="1021"/>
      <c r="M24" s="1042"/>
      <c r="N24" s="1021"/>
      <c r="O24" s="1042"/>
      <c r="P24" s="1042"/>
      <c r="Q24" s="1042"/>
      <c r="R24" s="1042"/>
      <c r="S24" s="1042"/>
      <c r="T24" s="1042"/>
      <c r="U24" s="1042"/>
      <c r="V24" s="1021"/>
      <c r="W24" s="1042"/>
      <c r="X24" s="1021"/>
      <c r="Y24" s="1042"/>
      <c r="Z24" s="1021"/>
      <c r="AA24" s="1042"/>
      <c r="AB24" s="1021"/>
      <c r="AC24" s="1042"/>
      <c r="AD24" s="1021"/>
      <c r="AE24" s="1042"/>
      <c r="AF24" s="1021"/>
      <c r="AG24" s="1042"/>
      <c r="AH24" s="1021"/>
      <c r="AI24" s="1042"/>
      <c r="AJ24" s="1021"/>
      <c r="AK24" s="1042"/>
      <c r="AL24" s="1042"/>
      <c r="AM24" s="1042"/>
      <c r="AN24" s="1042"/>
      <c r="AO24" s="1042"/>
      <c r="AP24" s="1042"/>
      <c r="AQ24" s="1042"/>
      <c r="AR24" s="1021"/>
      <c r="AS24" s="1042"/>
      <c r="AT24" s="1021"/>
      <c r="AU24" s="1042"/>
      <c r="AV24" s="1021"/>
      <c r="AW24" s="1042"/>
      <c r="AX24" s="1021"/>
      <c r="AY24" s="1042"/>
      <c r="AZ24" s="1021"/>
      <c r="BA24" s="1042"/>
      <c r="BB24" s="1021"/>
      <c r="BC24" s="395"/>
    </row>
    <row r="25" spans="1:55" s="20" customFormat="1" x14ac:dyDescent="0.3">
      <c r="A25" s="24"/>
      <c r="B25" s="77">
        <v>2015</v>
      </c>
      <c r="C25" s="140"/>
      <c r="D25" s="115"/>
      <c r="E25" s="141"/>
      <c r="F25" s="115"/>
      <c r="G25" s="1041"/>
      <c r="H25" s="1020"/>
      <c r="I25" s="1041"/>
      <c r="J25" s="1020"/>
      <c r="K25" s="1041"/>
      <c r="L25" s="1020"/>
      <c r="M25" s="1041"/>
      <c r="N25" s="1020"/>
      <c r="O25" s="1041"/>
      <c r="P25" s="1041"/>
      <c r="Q25" s="1041"/>
      <c r="R25" s="1041"/>
      <c r="S25" s="1041"/>
      <c r="T25" s="1041"/>
      <c r="U25" s="1041"/>
      <c r="V25" s="1020"/>
      <c r="W25" s="1041"/>
      <c r="X25" s="1020"/>
      <c r="Y25" s="1041"/>
      <c r="Z25" s="1020"/>
      <c r="AA25" s="1041"/>
      <c r="AB25" s="1020"/>
      <c r="AC25" s="1041"/>
      <c r="AD25" s="1020"/>
      <c r="AE25" s="1041"/>
      <c r="AF25" s="1020"/>
      <c r="AG25" s="1041"/>
      <c r="AH25" s="1020"/>
      <c r="AI25" s="1041"/>
      <c r="AJ25" s="1020"/>
      <c r="AK25" s="1041"/>
      <c r="AL25" s="1041"/>
      <c r="AM25" s="1041"/>
      <c r="AN25" s="1041"/>
      <c r="AO25" s="1041"/>
      <c r="AP25" s="1041"/>
      <c r="AQ25" s="1041"/>
      <c r="AR25" s="1020"/>
      <c r="AS25" s="1041"/>
      <c r="AT25" s="1020"/>
      <c r="AU25" s="1041"/>
      <c r="AV25" s="1020"/>
      <c r="AW25" s="1041"/>
      <c r="AX25" s="1020"/>
      <c r="AY25" s="1041"/>
      <c r="AZ25" s="1020"/>
      <c r="BA25" s="1041"/>
      <c r="BB25" s="1020"/>
      <c r="BC25" s="395"/>
    </row>
    <row r="26" spans="1:55" s="20" customFormat="1" ht="14.25" customHeight="1" x14ac:dyDescent="0.3">
      <c r="A26" s="24"/>
      <c r="B26" s="77">
        <v>2016</v>
      </c>
      <c r="C26" s="140"/>
      <c r="D26" s="115"/>
      <c r="E26" s="141"/>
      <c r="F26" s="115"/>
      <c r="G26" s="1041"/>
      <c r="H26" s="1020"/>
      <c r="I26" s="1041"/>
      <c r="J26" s="1020"/>
      <c r="K26" s="1041"/>
      <c r="L26" s="1020"/>
      <c r="M26" s="1041"/>
      <c r="N26" s="1020"/>
      <c r="O26" s="1041"/>
      <c r="P26" s="1041"/>
      <c r="Q26" s="1041"/>
      <c r="R26" s="1041"/>
      <c r="S26" s="1041"/>
      <c r="T26" s="1041"/>
      <c r="U26" s="1041"/>
      <c r="V26" s="1020"/>
      <c r="W26" s="1041"/>
      <c r="X26" s="1020"/>
      <c r="Y26" s="1041"/>
      <c r="Z26" s="1020"/>
      <c r="AA26" s="1041"/>
      <c r="AB26" s="1020"/>
      <c r="AC26" s="1041"/>
      <c r="AD26" s="1020"/>
      <c r="AE26" s="1041"/>
      <c r="AF26" s="1020"/>
      <c r="AG26" s="1041"/>
      <c r="AH26" s="1020"/>
      <c r="AI26" s="1041"/>
      <c r="AJ26" s="1020"/>
      <c r="AK26" s="1041"/>
      <c r="AL26" s="1041"/>
      <c r="AM26" s="1041"/>
      <c r="AN26" s="1041"/>
      <c r="AO26" s="1041"/>
      <c r="AP26" s="1041"/>
      <c r="AQ26" s="1041"/>
      <c r="AR26" s="1020"/>
      <c r="AS26" s="1041"/>
      <c r="AT26" s="1020"/>
      <c r="AU26" s="1041"/>
      <c r="AV26" s="1020"/>
      <c r="AW26" s="1041"/>
      <c r="AX26" s="1020"/>
      <c r="AY26" s="1041"/>
      <c r="AZ26" s="1020"/>
      <c r="BA26" s="1041"/>
      <c r="BB26" s="1020"/>
      <c r="BC26" s="395"/>
    </row>
    <row r="27" spans="1:55" s="20" customFormat="1" ht="15" customHeight="1" x14ac:dyDescent="0.3">
      <c r="A27" s="24"/>
      <c r="B27" s="77">
        <v>2017</v>
      </c>
      <c r="C27" s="140"/>
      <c r="D27" s="115"/>
      <c r="E27" s="141"/>
      <c r="F27" s="115"/>
      <c r="G27" s="1041"/>
      <c r="H27" s="1020"/>
      <c r="I27" s="1041"/>
      <c r="J27" s="1020"/>
      <c r="K27" s="1041"/>
      <c r="L27" s="1020"/>
      <c r="M27" s="1041"/>
      <c r="N27" s="1020"/>
      <c r="O27" s="1041"/>
      <c r="P27" s="1041"/>
      <c r="Q27" s="1041"/>
      <c r="R27" s="1041"/>
      <c r="S27" s="1041"/>
      <c r="T27" s="1041"/>
      <c r="U27" s="1041"/>
      <c r="V27" s="1020"/>
      <c r="W27" s="1041"/>
      <c r="X27" s="1020"/>
      <c r="Y27" s="1041"/>
      <c r="Z27" s="1020"/>
      <c r="AA27" s="1041"/>
      <c r="AB27" s="1020"/>
      <c r="AC27" s="1041"/>
      <c r="AD27" s="1020"/>
      <c r="AE27" s="1041"/>
      <c r="AF27" s="1020"/>
      <c r="AG27" s="1041"/>
      <c r="AH27" s="1020"/>
      <c r="AI27" s="1041"/>
      <c r="AJ27" s="1020"/>
      <c r="AK27" s="1041"/>
      <c r="AL27" s="1041"/>
      <c r="AM27" s="1041"/>
      <c r="AN27" s="1041"/>
      <c r="AO27" s="1041"/>
      <c r="AP27" s="1041"/>
      <c r="AQ27" s="1041"/>
      <c r="AR27" s="1020"/>
      <c r="AS27" s="1041"/>
      <c r="AT27" s="1020"/>
      <c r="AU27" s="1041"/>
      <c r="AV27" s="1020"/>
      <c r="AW27" s="1041"/>
      <c r="AX27" s="1020"/>
      <c r="AY27" s="1041"/>
      <c r="AZ27" s="1020"/>
      <c r="BA27" s="1041"/>
      <c r="BB27" s="1020"/>
      <c r="BC27" s="395"/>
    </row>
    <row r="28" spans="1:55" s="20" customFormat="1" x14ac:dyDescent="0.3">
      <c r="A28" s="24"/>
      <c r="B28" s="77">
        <v>2018</v>
      </c>
      <c r="C28" s="140"/>
      <c r="D28" s="115"/>
      <c r="E28" s="141"/>
      <c r="F28" s="115"/>
      <c r="G28" s="1041"/>
      <c r="H28" s="1020"/>
      <c r="I28" s="1041"/>
      <c r="J28" s="1020"/>
      <c r="K28" s="1041"/>
      <c r="L28" s="1020"/>
      <c r="M28" s="1041"/>
      <c r="N28" s="1020"/>
      <c r="O28" s="1041"/>
      <c r="P28" s="1041"/>
      <c r="Q28" s="1041"/>
      <c r="R28" s="1041"/>
      <c r="S28" s="1041"/>
      <c r="T28" s="1041"/>
      <c r="U28" s="1041"/>
      <c r="V28" s="1020"/>
      <c r="W28" s="1041"/>
      <c r="X28" s="1020"/>
      <c r="Y28" s="1041"/>
      <c r="Z28" s="1020"/>
      <c r="AA28" s="1041"/>
      <c r="AB28" s="1020"/>
      <c r="AC28" s="1041"/>
      <c r="AD28" s="1020"/>
      <c r="AE28" s="1041"/>
      <c r="AF28" s="1020"/>
      <c r="AG28" s="1041"/>
      <c r="AH28" s="1020"/>
      <c r="AI28" s="1041"/>
      <c r="AJ28" s="1020"/>
      <c r="AK28" s="1041"/>
      <c r="AL28" s="1041"/>
      <c r="AM28" s="1041"/>
      <c r="AN28" s="1041"/>
      <c r="AO28" s="1041"/>
      <c r="AP28" s="1041"/>
      <c r="AQ28" s="1041"/>
      <c r="AR28" s="1020"/>
      <c r="AS28" s="1041"/>
      <c r="AT28" s="1020"/>
      <c r="AU28" s="1041"/>
      <c r="AV28" s="1020"/>
      <c r="AW28" s="1041"/>
      <c r="AX28" s="1020"/>
      <c r="AY28" s="1041"/>
      <c r="AZ28" s="1020"/>
      <c r="BA28" s="1041"/>
      <c r="BB28" s="1020"/>
      <c r="BC28" s="395"/>
    </row>
    <row r="29" spans="1:55" s="20" customFormat="1" ht="14.5" thickBot="1" x14ac:dyDescent="0.35">
      <c r="A29" s="24"/>
      <c r="B29" s="77">
        <v>2019</v>
      </c>
      <c r="C29" s="140"/>
      <c r="D29" s="115"/>
      <c r="E29" s="141"/>
      <c r="F29" s="115"/>
      <c r="G29" s="141"/>
      <c r="H29" s="115"/>
      <c r="I29" s="141"/>
      <c r="J29" s="115"/>
      <c r="K29" s="141"/>
      <c r="L29" s="115"/>
      <c r="M29" s="141"/>
      <c r="N29" s="115"/>
      <c r="O29" s="141"/>
      <c r="P29" s="141"/>
      <c r="Q29" s="141"/>
      <c r="R29" s="141"/>
      <c r="S29" s="141"/>
      <c r="T29" s="141"/>
      <c r="U29" s="141"/>
      <c r="V29" s="141"/>
      <c r="W29" s="141"/>
      <c r="X29" s="141"/>
      <c r="Y29" s="141"/>
      <c r="Z29" s="115"/>
      <c r="AA29" s="141"/>
      <c r="AB29" s="115"/>
      <c r="AC29" s="141"/>
      <c r="AD29" s="115"/>
      <c r="AE29" s="141"/>
      <c r="AF29" s="115"/>
      <c r="AG29" s="141"/>
      <c r="AH29" s="115"/>
      <c r="AI29" s="141"/>
      <c r="AJ29" s="115"/>
      <c r="AK29" s="141"/>
      <c r="AL29" s="141"/>
      <c r="AM29" s="141"/>
      <c r="AN29" s="141"/>
      <c r="AO29" s="141"/>
      <c r="AP29" s="141"/>
      <c r="AQ29" s="141"/>
      <c r="AR29" s="115"/>
      <c r="AS29" s="141"/>
      <c r="AT29" s="115"/>
      <c r="AU29" s="141"/>
      <c r="AV29" s="115"/>
      <c r="AW29" s="141"/>
      <c r="AX29" s="115"/>
      <c r="AY29" s="141"/>
      <c r="AZ29" s="115"/>
      <c r="BA29" s="141"/>
      <c r="BB29" s="115"/>
      <c r="BC29" s="395"/>
    </row>
    <row r="30" spans="1:55" s="20" customFormat="1" ht="78" customHeight="1" thickBot="1" x14ac:dyDescent="0.35">
      <c r="A30" s="24"/>
      <c r="B30" s="530" t="s">
        <v>1618</v>
      </c>
      <c r="C30" s="878" t="str">
        <f>IF(COUNT(C29)=0,"Please fill in value for 2019 or provide an expected submission date in the notes","")</f>
        <v>Please fill in value for 2019 or provide an expected submission date in the notes</v>
      </c>
      <c r="D30" s="1582"/>
      <c r="E30" s="867" t="str">
        <f t="shared" ref="E30:T30" si="0">IF(COUNT(E29)=0,"Please fill in value for 2019 or provide an expected submission date in the notes","")</f>
        <v>Please fill in value for 2019 or provide an expected submission date in the notes</v>
      </c>
      <c r="F30" s="1582"/>
      <c r="G30" s="878" t="str">
        <f>IF(COUNT(G29)=0,"Please fill in value for 2019 or provide an expected submission date in the notes","")</f>
        <v>Please fill in value for 2019 or provide an expected submission date in the notes</v>
      </c>
      <c r="H30" s="1582"/>
      <c r="I30" s="867" t="str">
        <f t="shared" ref="I30" si="1">IF(COUNT(I29)=0,"Please fill in value for 2019 or provide an expected submission date in the notes","")</f>
        <v>Please fill in value for 2019 or provide an expected submission date in the notes</v>
      </c>
      <c r="J30" s="1582"/>
      <c r="K30" s="878" t="str">
        <f>IF(COUNT(K29)=0,"Please fill in value for 2019 or provide an expected submission date in the notes","")</f>
        <v>Please fill in value for 2019 or provide an expected submission date in the notes</v>
      </c>
      <c r="L30" s="1582"/>
      <c r="M30" s="867" t="str">
        <f t="shared" ref="M30" si="2">IF(COUNT(M29)=0,"Please fill in value for 2019 or provide an expected submission date in the notes","")</f>
        <v>Please fill in value for 2019 or provide an expected submission date in the notes</v>
      </c>
      <c r="N30" s="1582"/>
      <c r="O30" s="1584" t="str">
        <f>IF(COUNT(O29)=0,"Please fill in value for 2019 or provide an expected submission date in the notes","")</f>
        <v>Please fill in value for 2019 or provide an expected submission date in the notes</v>
      </c>
      <c r="P30" s="1584" t="str">
        <f t="shared" si="0"/>
        <v>Please fill in value for 2019 or provide an expected submission date in the notes</v>
      </c>
      <c r="Q30" s="1584" t="str">
        <f>IF(COUNT(Q29)=0,"Please fill in value for 2019 or provide an expected submission date in the notes","")</f>
        <v>Please fill in value for 2019 or provide an expected submission date in the notes</v>
      </c>
      <c r="R30" s="1584" t="str">
        <f t="shared" si="0"/>
        <v>Please fill in value for 2019 or provide an expected submission date in the notes</v>
      </c>
      <c r="S30" s="1584" t="str">
        <f>IF(COUNT(S29)=0,"Please fill in value for 2019 or provide an expected submission date in the notes","")</f>
        <v>Please fill in value for 2019 or provide an expected submission date in the notes</v>
      </c>
      <c r="T30" s="1584" t="str">
        <f t="shared" si="0"/>
        <v>Please fill in value for 2019 or provide an expected submission date in the notes</v>
      </c>
      <c r="U30" s="878" t="str">
        <f>IF(COUNT(U29)=0,"Please fill in value for 2019 or provide an expected submission date in the notes","")</f>
        <v>Please fill in value for 2019 or provide an expected submission date in the notes</v>
      </c>
      <c r="V30" s="1582"/>
      <c r="W30" s="867" t="str">
        <f t="shared" ref="W30" si="3">IF(COUNT(W29)=0,"Please fill in value for 2019 or provide an expected submission date in the notes","")</f>
        <v>Please fill in value for 2019 or provide an expected submission date in the notes</v>
      </c>
      <c r="X30" s="1582"/>
      <c r="Y30" s="878" t="str">
        <f>IF(COUNT(Y29)=0,"Please fill in value for 2019 or provide an expected submission date in the notes","")</f>
        <v>Please fill in value for 2019 or provide an expected submission date in the notes</v>
      </c>
      <c r="Z30" s="1582"/>
      <c r="AA30" s="867" t="str">
        <f t="shared" ref="AA30" si="4">IF(COUNT(AA29)=0,"Please fill in value for 2019 or provide an expected submission date in the notes","")</f>
        <v>Please fill in value for 2019 or provide an expected submission date in the notes</v>
      </c>
      <c r="AB30" s="1582"/>
      <c r="AC30" s="878" t="str">
        <f>IF(COUNT(AC29)=0,"Please fill in value for 2019 or provide an expected submission date in the notes","")</f>
        <v>Please fill in value for 2019 or provide an expected submission date in the notes</v>
      </c>
      <c r="AD30" s="1582"/>
      <c r="AE30" s="867" t="str">
        <f t="shared" ref="AE30" si="5">IF(COUNT(AE29)=0,"Please fill in value for 2019 or provide an expected submission date in the notes","")</f>
        <v>Please fill in value for 2019 or provide an expected submission date in the notes</v>
      </c>
      <c r="AF30" s="1582"/>
      <c r="AG30" s="878" t="str">
        <f>IF(COUNT(AG29)=0,"Please fill in value for 2019 or provide an expected submission date in the notes","")</f>
        <v>Please fill in value for 2019 or provide an expected submission date in the notes</v>
      </c>
      <c r="AH30" s="1582"/>
      <c r="AI30" s="867" t="str">
        <f t="shared" ref="AI30" si="6">IF(COUNT(AI29)=0,"Please fill in value for 2019 or provide an expected submission date in the notes","")</f>
        <v>Please fill in value for 2019 or provide an expected submission date in the notes</v>
      </c>
      <c r="AJ30" s="1582"/>
      <c r="AK30" s="1584" t="str">
        <f>IF(COUNT(AK29)=0,"Please fill in value for 2019 or provide an expected submission date in the notes","")</f>
        <v>Please fill in value for 2019 or provide an expected submission date in the notes</v>
      </c>
      <c r="AL30" s="1584" t="str">
        <f t="shared" ref="AL30" si="7">IF(COUNT(AL29)=0,"Please fill in value for 2019 or provide an expected submission date in the notes","")</f>
        <v>Please fill in value for 2019 or provide an expected submission date in the notes</v>
      </c>
      <c r="AM30" s="1584" t="str">
        <f>IF(COUNT(AM29)=0,"Please fill in value for 2019 or provide an expected submission date in the notes","")</f>
        <v>Please fill in value for 2019 or provide an expected submission date in the notes</v>
      </c>
      <c r="AN30" s="1584" t="str">
        <f t="shared" ref="AN30" si="8">IF(COUNT(AN29)=0,"Please fill in value for 2019 or provide an expected submission date in the notes","")</f>
        <v>Please fill in value for 2019 or provide an expected submission date in the notes</v>
      </c>
      <c r="AO30" s="1584" t="str">
        <f>IF(COUNT(AO29)=0,"Please fill in value for 2019 or provide an expected submission date in the notes","")</f>
        <v>Please fill in value for 2019 or provide an expected submission date in the notes</v>
      </c>
      <c r="AP30" s="1584" t="str">
        <f t="shared" ref="AP30" si="9">IF(COUNT(AP29)=0,"Please fill in value for 2019 or provide an expected submission date in the notes","")</f>
        <v>Please fill in value for 2019 or provide an expected submission date in the notes</v>
      </c>
      <c r="AQ30" s="878" t="str">
        <f>IF(COUNT(AQ29)=0,"Please fill in value for 2019 or provide an expected submission date in the notes","")</f>
        <v>Please fill in value for 2019 or provide an expected submission date in the notes</v>
      </c>
      <c r="AR30" s="1582"/>
      <c r="AS30" s="867" t="str">
        <f t="shared" ref="AS30" si="10">IF(COUNT(AS29)=0,"Please fill in value for 2019 or provide an expected submission date in the notes","")</f>
        <v>Please fill in value for 2019 or provide an expected submission date in the notes</v>
      </c>
      <c r="AT30" s="1582"/>
      <c r="AU30" s="878" t="str">
        <f>IF(COUNT(AU29)=0,"Please fill in value for 2019 or provide an expected submission date in the notes","")</f>
        <v>Please fill in value for 2019 or provide an expected submission date in the notes</v>
      </c>
      <c r="AV30" s="1582"/>
      <c r="AW30" s="867" t="str">
        <f t="shared" ref="AW30" si="11">IF(COUNT(AW29)=0,"Please fill in value for 2019 or provide an expected submission date in the notes","")</f>
        <v>Please fill in value for 2019 or provide an expected submission date in the notes</v>
      </c>
      <c r="AX30" s="1582"/>
      <c r="AY30" s="878" t="str">
        <f>IF(COUNT(AY29)=0,"Please fill in value for 2019 or provide an expected submission date in the notes","")</f>
        <v>Please fill in value for 2019 or provide an expected submission date in the notes</v>
      </c>
      <c r="AZ30" s="1582"/>
      <c r="BA30" s="867" t="str">
        <f t="shared" ref="BA30" si="12">IF(COUNT(BA29)=0,"Please fill in value for 2019 or provide an expected submission date in the notes","")</f>
        <v>Please fill in value for 2019 or provide an expected submission date in the notes</v>
      </c>
      <c r="BB30" s="1582"/>
      <c r="BC30" s="395"/>
    </row>
    <row r="31" spans="1:55" s="20" customFormat="1" ht="101.5" customHeight="1" thickBot="1" x14ac:dyDescent="0.35">
      <c r="A31" s="24"/>
      <c r="B31" s="553" t="s">
        <v>474</v>
      </c>
      <c r="C31" s="1581" t="str">
        <f>IF(COUNT(C29)&lt;&gt;0,IF(AND(C29&gt;'1 macro-mapping'!$F$33,COUNT('1 macro-mapping'!$F$33)&lt;&gt;0),CONCATENATE(C9,"&gt; Banks total assets. Please revise",""),""),"")</f>
        <v/>
      </c>
      <c r="D31" s="1583"/>
      <c r="E31" s="1581" t="str">
        <f>IF(COUNT(E29)&lt;&gt;0,IF(AND(E29&gt;'2 sup_templates'!$CP$28,COUNT('2 sup_templates'!$CP$28)&lt;&gt;0),CONCATENATE(E9,"&gt; Banks total liabilities. Please revise",""),""),"")</f>
        <v/>
      </c>
      <c r="F31" s="1583"/>
      <c r="G31" s="1581" t="str">
        <f>IF(COUNT(G29)&lt;&gt;0,IF(AND(G29&gt;'1 macro-mapping'!$F$33,COUNT('1 macro-mapping'!$F$33)&lt;&gt;0),CONCATENATE(G9,"&gt; Banks total assets. Please revise",""),""),"")</f>
        <v/>
      </c>
      <c r="H31" s="1583"/>
      <c r="I31" s="1581" t="str">
        <f>IF(COUNT(I29)&lt;&gt;0,IF(AND(I29&gt;'2 sup_templates'!$CP$28,COUNT('2 sup_templates'!$CP$28)&lt;&gt;0),CONCATENATE(I9,"&gt; Banks total liabilities. Please revise",""),""),"")</f>
        <v/>
      </c>
      <c r="J31" s="1583"/>
      <c r="K31" s="1581" t="str">
        <f>IF(COUNT(K29)&lt;&gt;0,IF(AND(K29&gt;'1 macro-mapping'!$F$33,COUNT('1 macro-mapping'!$F$33)&lt;&gt;0),CONCATENATE(K9,"&gt; Banks total assets. Please revise",""),""),"")</f>
        <v/>
      </c>
      <c r="L31" s="1583"/>
      <c r="M31" s="1581" t="str">
        <f>IF(COUNT(M29)&lt;&gt;0,IF(AND(M29&gt;'2 sup_templates'!$CP$28,COUNT('2 sup_templates'!$CP$28)&lt;&gt;0),CONCATENATE(M9,"&gt; Banks total liabilities. Please revise",""),""),"")</f>
        <v/>
      </c>
      <c r="N31" s="1583"/>
      <c r="O31" s="1584" t="str">
        <f>IF(COUNT(O29)&lt;&gt;0,IF(AND(O29&gt;'1 macro-mapping'!$F$33,COUNT('1 macro-mapping'!$F$33)&lt;&gt;0),CONCATENATE(O9,"&gt; Banks total assets. Please revise",""),""),"")</f>
        <v/>
      </c>
      <c r="P31" s="1584" t="str">
        <f>IF(COUNT(P29)&lt;&gt;0,IF(AND(P29&gt;'2 sup_templates'!$CP$28,COUNT('2 sup_templates'!$CP$28)&lt;&gt;0),CONCATENATE(P9,"&gt; Banks total liabilities. Please revise",""),""),"")</f>
        <v/>
      </c>
      <c r="Q31" s="1584" t="str">
        <f>IF(COUNT(Q29)&lt;&gt;0,IF(AND(Q29&gt;'1 macro-mapping'!$F$33,COUNT('1 macro-mapping'!$F$33)&lt;&gt;0),CONCATENATE(Q9,"&gt; Banks total assets. Please revise",""),""),"")</f>
        <v/>
      </c>
      <c r="R31" s="1584" t="str">
        <f>IF(COUNT(R29)&lt;&gt;0,IF(AND(R29&gt;'2 sup_templates'!$CP$28,COUNT('2 sup_templates'!$CP$28)&lt;&gt;0),CONCATENATE(R9,"&gt; Banks total liabilities. Please revise",""),""),"")</f>
        <v/>
      </c>
      <c r="S31" s="1584" t="str">
        <f>IF(COUNT(S29)&lt;&gt;0,IF(AND(S29&gt;'1 macro-mapping'!$F$33,COUNT('1 macro-mapping'!$F$33)&lt;&gt;0),CONCATENATE(S9,"&gt; Banks total assets. Please revise",""),""),"")</f>
        <v/>
      </c>
      <c r="T31" s="1584" t="str">
        <f>IF(COUNT(T29)&lt;&gt;0,IF(AND(T29&gt;'2 sup_templates'!$CP$28,COUNT('2 sup_templates'!$CP$28)&lt;&gt;0),CONCATENATE(T9,"&gt; Banks total liabilities. Please revise",""),""),"")</f>
        <v/>
      </c>
      <c r="U31" s="1581" t="str">
        <f>IF(COUNT(U29)&lt;&gt;0,IF(AND(U29&gt;'1 macro-mapping'!$F$33,COUNT('1 macro-mapping'!$F$33)&lt;&gt;0),CONCATENATE(U9,"&gt; Banks total assets. Please revise",""),""),"")</f>
        <v/>
      </c>
      <c r="V31" s="1583"/>
      <c r="W31" s="1581" t="str">
        <f>IF(COUNT(W29)&lt;&gt;0,IF(AND(W29&gt;'2 sup_templates'!$CP$28,COUNT('2 sup_templates'!$CP$28)&lt;&gt;0),CONCATENATE(W9,"&gt; Banks total liabilities. Please revise",""),""),"")</f>
        <v/>
      </c>
      <c r="X31" s="1583"/>
      <c r="Y31" s="1581" t="str">
        <f>IF(COUNT(Y29)&lt;&gt;0,IF(AND(Y29&gt;'1 macro-mapping'!$F$33,COUNT('1 macro-mapping'!$F$33)&lt;&gt;0),CONCATENATE(Y9,"&gt; Banks total assets. Please revise",""),""),"")</f>
        <v/>
      </c>
      <c r="Z31" s="1583"/>
      <c r="AA31" s="1581" t="str">
        <f>IF(COUNT(AA29)&lt;&gt;0,IF(AND(AA29&gt;'2 sup_templates'!$CP$28,COUNT('2 sup_templates'!$CP$28)&lt;&gt;0),CONCATENATE(AA9,"&gt; Banks total liabilities. Please revise",""),""),"")</f>
        <v/>
      </c>
      <c r="AB31" s="1583"/>
      <c r="AC31" s="1581" t="str">
        <f>IF(COUNT(AC29)&lt;&gt;0,IF(AND(AC29&gt;'1 macro-mapping'!$M$33,COUNT('1 macro-mapping'!$M$33)&lt;&gt;0),CONCATENATE(AC9,"&gt; OFIs total assets. Please revise",""),""),"")</f>
        <v/>
      </c>
      <c r="AD31" s="1583"/>
      <c r="AE31" s="1581" t="str">
        <f>IF(COUNT(AE29)&lt;&gt;0,IF(AND(AE29&gt;'2 sup_templates'!$CS$28,COUNT('2 sup_templates'!$CS$28)&lt;&gt;0),CONCATENATE(AE9,"&gt; OFIs total liabilities. Please revise",""),""),"")</f>
        <v/>
      </c>
      <c r="AF31" s="1583"/>
      <c r="AG31" s="1581" t="str">
        <f>IF(COUNT(AG29)&lt;&gt;0,IF(AND(AG29&gt;'1 macro-mapping'!$M$33,COUNT('1 macro-mapping'!$M$33)&lt;&gt;0),CONCATENATE(AG9,"&gt; OFIs total assets. Please revise",""),""),"")</f>
        <v/>
      </c>
      <c r="AH31" s="1583"/>
      <c r="AI31" s="1581" t="str">
        <f>IF(COUNT(AI29)&lt;&gt;0,IF(AND(AI29&gt;'2 sup_templates'!$CS$28,COUNT('2 sup_templates'!$CS$28)&lt;&gt;0),CONCATENATE(AI9,"&gt; OFIs total liabilities. Please revise",""),""),"")</f>
        <v/>
      </c>
      <c r="AJ31" s="1583"/>
      <c r="AK31" s="1584" t="str">
        <f>IF(COUNT(AK29)&lt;&gt;0,IF(AND(AK29&gt;'1 macro-mapping'!$M$33,COUNT('1 macro-mapping'!$M$33)&lt;&gt;0),CONCATENATE(AK9,"&gt; OFIs total assets. Please revise",""),""),"")</f>
        <v/>
      </c>
      <c r="AL31" s="1584" t="str">
        <f>IF(COUNT(AL29)&lt;&gt;0,IF(AND(AL29&gt;'2 sup_templates'!$CS$28,COUNT('2 sup_templates'!$CS$28)&lt;&gt;0),CONCATENATE(AL9,"&gt; OFIs total liabilities. Please revise",""),""),"")</f>
        <v/>
      </c>
      <c r="AM31" s="1584" t="str">
        <f>IF(COUNT(AM29)&lt;&gt;0,IF(AND(AM29&gt;'1 macro-mapping'!$M$33,COUNT('1 macro-mapping'!$M$33)&lt;&gt;0),CONCATENATE(AM9,"&gt; OFIs total assets. Please revise",""),""),"")</f>
        <v/>
      </c>
      <c r="AN31" s="1584" t="str">
        <f>IF(COUNT(AN29)&lt;&gt;0,IF(AND(AN29&gt;'2 sup_templates'!$CS$28,COUNT('2 sup_templates'!$CS$28)&lt;&gt;0),CONCATENATE(AN9,"&gt; OFIs total liabilities. Please revise",""),""),"")</f>
        <v/>
      </c>
      <c r="AO31" s="1584" t="str">
        <f>IF(COUNT(AO29)&lt;&gt;0,IF(AND(AO29&gt;'1 macro-mapping'!$M$33,COUNT('1 macro-mapping'!$M$33)&lt;&gt;0),CONCATENATE(AO9,"&gt; OFIs total assets. Please revise",""),""),"")</f>
        <v/>
      </c>
      <c r="AP31" s="1584" t="str">
        <f>IF(COUNT(AP29)&lt;&gt;0,IF(AND(AP29&gt;'2 sup_templates'!$CS$28,COUNT('2 sup_templates'!$CS$28)&lt;&gt;0),CONCATENATE(AP9,"&gt; OFIs total liabilities. Please revise",""),""),"")</f>
        <v/>
      </c>
      <c r="AQ31" s="1581" t="str">
        <f>IF(COUNT(AQ29)&lt;&gt;0,IF(AND(AQ29&gt;'1 macro-mapping'!$M$33,COUNT('1 macro-mapping'!$M$33)&lt;&gt;0),CONCATENATE(AQ9,"&gt; OFIs total assets. Please revise",""),""),"")</f>
        <v/>
      </c>
      <c r="AR31" s="1583"/>
      <c r="AS31" s="1581" t="str">
        <f>IF(COUNT(AS29)&lt;&gt;0,IF(AND(AS29&gt;'2 sup_templates'!$CS$28,COUNT('2 sup_templates'!$CS$28)&lt;&gt;0),CONCATENATE(AS9,"&gt; OFIs total liabilities. Please revise",""),""),"")</f>
        <v/>
      </c>
      <c r="AT31" s="1583"/>
      <c r="AU31" s="1581" t="str">
        <f>IF(COUNT(AU29)&lt;&gt;0,IF(AND(AU29&gt;'1 macro-mapping'!$M$33,COUNT('1 macro-mapping'!$M$33)&lt;&gt;0),CONCATENATE(AU9,"&gt; OFIs total assets. Please revise",""),""),"")</f>
        <v/>
      </c>
      <c r="AV31" s="1583"/>
      <c r="AW31" s="1581" t="str">
        <f>IF(COUNT(AW29)&lt;&gt;0,IF(AND(AW29&gt;'2 sup_templates'!$CS$28,COUNT('2 sup_templates'!$CS$28)&lt;&gt;0),CONCATENATE(AW9,"&gt; OFIs total liabilities. Please revise",""),""),"")</f>
        <v/>
      </c>
      <c r="AX31" s="1583"/>
      <c r="AY31" s="1581" t="str">
        <f>IF(COUNT(AY29)&lt;&gt;0,IF(AND(AY29&gt;'1 macro-mapping'!$I$33,COUNT('1 macro-mapping'!$I$33)&lt;&gt;0),CONCATENATE(AY9,"&gt; ICs total assets. Please revise",""),""),"")</f>
        <v/>
      </c>
      <c r="AZ31" s="1583"/>
      <c r="BA31" s="1581" t="str">
        <f>IF(COUNT(BA29)&lt;&gt;0,IF(AND(BA29&gt;'2 sup_templates'!$CQ$28,COUNT('2 sup_templates'!$CQ$28)&lt;&gt;0),CONCATENATE(BA9,"&gt; ICs total liabilities. Please revise",""),""),"")</f>
        <v/>
      </c>
      <c r="BB31" s="1583"/>
      <c r="BC31" s="395"/>
    </row>
    <row r="32" spans="1:55" s="14" customFormat="1" ht="37.5" customHeight="1" x14ac:dyDescent="0.3">
      <c r="A32" s="2"/>
      <c r="B32" s="78" t="s">
        <v>88</v>
      </c>
      <c r="C32" s="144"/>
      <c r="D32" s="120"/>
      <c r="E32" s="131"/>
      <c r="F32" s="120"/>
      <c r="G32" s="131"/>
      <c r="H32" s="120"/>
      <c r="I32" s="131"/>
      <c r="J32" s="120"/>
      <c r="K32" s="131"/>
      <c r="L32" s="120"/>
      <c r="M32" s="131"/>
      <c r="N32" s="120"/>
      <c r="O32" s="131"/>
      <c r="P32" s="131"/>
      <c r="Q32" s="131"/>
      <c r="R32" s="131"/>
      <c r="S32" s="131"/>
      <c r="T32" s="131"/>
      <c r="U32" s="131"/>
      <c r="V32" s="120"/>
      <c r="W32" s="131"/>
      <c r="X32" s="120"/>
      <c r="Y32" s="131"/>
      <c r="Z32" s="120"/>
      <c r="AA32" s="131"/>
      <c r="AB32" s="120"/>
      <c r="AC32" s="131"/>
      <c r="AD32" s="120"/>
      <c r="AE32" s="131"/>
      <c r="AF32" s="120"/>
      <c r="AG32" s="131"/>
      <c r="AH32" s="120"/>
      <c r="AI32" s="131"/>
      <c r="AJ32" s="120"/>
      <c r="AK32" s="131"/>
      <c r="AL32" s="131"/>
      <c r="AM32" s="131"/>
      <c r="AN32" s="131"/>
      <c r="AO32" s="131"/>
      <c r="AP32" s="131"/>
      <c r="AQ32" s="131"/>
      <c r="AR32" s="120"/>
      <c r="AS32" s="131"/>
      <c r="AT32" s="120"/>
      <c r="AU32" s="131"/>
      <c r="AV32" s="120"/>
      <c r="AW32" s="131"/>
      <c r="AX32" s="120"/>
      <c r="AY32" s="131"/>
      <c r="AZ32" s="120"/>
      <c r="BA32" s="131"/>
      <c r="BB32" s="120"/>
      <c r="BC32" s="396"/>
    </row>
    <row r="33" spans="1:68" ht="63.65" customHeight="1" thickBot="1" x14ac:dyDescent="0.35">
      <c r="B33" s="79" t="s">
        <v>92</v>
      </c>
      <c r="C33" s="132"/>
      <c r="D33" s="123"/>
      <c r="E33" s="132"/>
      <c r="F33" s="123"/>
      <c r="G33" s="132"/>
      <c r="H33" s="123"/>
      <c r="I33" s="132"/>
      <c r="J33" s="123"/>
      <c r="K33" s="132"/>
      <c r="L33" s="123"/>
      <c r="M33" s="132"/>
      <c r="N33" s="123"/>
      <c r="O33" s="132"/>
      <c r="P33" s="132"/>
      <c r="Q33" s="132"/>
      <c r="R33" s="132"/>
      <c r="S33" s="132"/>
      <c r="T33" s="132"/>
      <c r="U33" s="132"/>
      <c r="V33" s="123"/>
      <c r="W33" s="132"/>
      <c r="X33" s="123"/>
      <c r="Y33" s="132"/>
      <c r="Z33" s="123"/>
      <c r="AA33" s="132"/>
      <c r="AB33" s="123"/>
      <c r="AC33" s="132"/>
      <c r="AD33" s="123"/>
      <c r="AE33" s="132"/>
      <c r="AF33" s="123"/>
      <c r="AG33" s="132"/>
      <c r="AH33" s="123"/>
      <c r="AI33" s="132"/>
      <c r="AJ33" s="123"/>
      <c r="AK33" s="132"/>
      <c r="AL33" s="132"/>
      <c r="AM33" s="132"/>
      <c r="AN33" s="132"/>
      <c r="AO33" s="132"/>
      <c r="AP33" s="132"/>
      <c r="AQ33" s="132"/>
      <c r="AR33" s="123"/>
      <c r="AS33" s="132"/>
      <c r="AT33" s="123"/>
      <c r="AU33" s="132"/>
      <c r="AV33" s="123"/>
      <c r="AW33" s="132"/>
      <c r="AX33" s="123"/>
      <c r="AY33" s="132"/>
      <c r="AZ33" s="123"/>
      <c r="BA33" s="132"/>
      <c r="BB33" s="123"/>
      <c r="BC33" s="20"/>
    </row>
    <row r="34" spans="1:68" s="21" customFormat="1" ht="16" customHeight="1" x14ac:dyDescent="0.3">
      <c r="A34" s="19"/>
      <c r="B34" s="1011" t="s">
        <v>570</v>
      </c>
      <c r="C34" s="1011" t="s">
        <v>668</v>
      </c>
      <c r="D34" s="1011" t="s">
        <v>669</v>
      </c>
      <c r="E34" s="1011" t="s">
        <v>670</v>
      </c>
      <c r="F34" s="1011" t="s">
        <v>671</v>
      </c>
      <c r="G34" s="1011" t="s">
        <v>672</v>
      </c>
      <c r="H34" s="1011" t="s">
        <v>673</v>
      </c>
      <c r="I34" s="1011" t="s">
        <v>674</v>
      </c>
      <c r="J34" s="1011" t="s">
        <v>675</v>
      </c>
      <c r="K34" s="1011" t="s">
        <v>676</v>
      </c>
      <c r="L34" s="1011" t="s">
        <v>677</v>
      </c>
      <c r="M34" s="1011" t="s">
        <v>678</v>
      </c>
      <c r="N34" s="1011" t="s">
        <v>679</v>
      </c>
      <c r="O34" s="1559" t="s">
        <v>1572</v>
      </c>
      <c r="P34" s="1559" t="s">
        <v>1573</v>
      </c>
      <c r="Q34" s="1559" t="s">
        <v>1574</v>
      </c>
      <c r="R34" s="1559" t="s">
        <v>1575</v>
      </c>
      <c r="S34" s="1559" t="s">
        <v>1576</v>
      </c>
      <c r="T34" s="1559" t="s">
        <v>1577</v>
      </c>
      <c r="U34" s="1559" t="s">
        <v>1578</v>
      </c>
      <c r="V34" s="1559" t="s">
        <v>1579</v>
      </c>
      <c r="W34" s="1559" t="s">
        <v>1580</v>
      </c>
      <c r="X34" s="1559" t="s">
        <v>1581</v>
      </c>
      <c r="Y34" s="1559" t="s">
        <v>1582</v>
      </c>
      <c r="Z34" s="1559" t="s">
        <v>1583</v>
      </c>
      <c r="AA34" s="1559" t="s">
        <v>1584</v>
      </c>
      <c r="AB34" s="1559" t="s">
        <v>1585</v>
      </c>
      <c r="AC34" s="1011" t="s">
        <v>855</v>
      </c>
      <c r="AD34" s="1011" t="s">
        <v>856</v>
      </c>
      <c r="AE34" s="1011" t="s">
        <v>857</v>
      </c>
      <c r="AF34" s="1011" t="s">
        <v>858</v>
      </c>
      <c r="AG34" s="1011" t="s">
        <v>859</v>
      </c>
      <c r="AH34" s="1011" t="s">
        <v>860</v>
      </c>
      <c r="AI34" s="1011" t="s">
        <v>861</v>
      </c>
      <c r="AJ34" s="1011" t="s">
        <v>862</v>
      </c>
      <c r="AK34" s="1559" t="s">
        <v>1586</v>
      </c>
      <c r="AL34" s="1559" t="s">
        <v>1587</v>
      </c>
      <c r="AM34" s="1559" t="s">
        <v>1588</v>
      </c>
      <c r="AN34" s="1559" t="s">
        <v>1589</v>
      </c>
      <c r="AO34" s="1559" t="s">
        <v>1590</v>
      </c>
      <c r="AP34" s="1559" t="s">
        <v>1591</v>
      </c>
      <c r="AQ34" s="1559" t="s">
        <v>1610</v>
      </c>
      <c r="AR34" s="1559" t="s">
        <v>1611</v>
      </c>
      <c r="AS34" s="1559" t="s">
        <v>1612</v>
      </c>
      <c r="AT34" s="1559" t="s">
        <v>1613</v>
      </c>
      <c r="AU34" s="1559" t="s">
        <v>1614</v>
      </c>
      <c r="AV34" s="1559" t="s">
        <v>1615</v>
      </c>
      <c r="AW34" s="1559" t="s">
        <v>1616</v>
      </c>
      <c r="AX34" s="1559" t="s">
        <v>1617</v>
      </c>
      <c r="AY34" s="1011" t="s">
        <v>879</v>
      </c>
      <c r="AZ34" s="1011" t="s">
        <v>880</v>
      </c>
      <c r="BA34" s="1011" t="s">
        <v>881</v>
      </c>
      <c r="BB34" s="1011" t="s">
        <v>882</v>
      </c>
      <c r="BC34" s="56"/>
    </row>
    <row r="35" spans="1:68" s="74" customFormat="1" ht="15.75" customHeight="1" x14ac:dyDescent="0.3">
      <c r="A35" s="70"/>
      <c r="B35" s="21"/>
      <c r="C35" s="21"/>
      <c r="D35" s="21"/>
      <c r="E35" s="22"/>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73" t="s">
        <v>290</v>
      </c>
    </row>
    <row r="36" spans="1:68" ht="26.25" customHeight="1" x14ac:dyDescent="0.3">
      <c r="B36" s="22" t="s">
        <v>89</v>
      </c>
      <c r="C36" s="74"/>
      <c r="D36" s="74"/>
      <c r="E36" s="33"/>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29" t="s">
        <v>290</v>
      </c>
    </row>
    <row r="37" spans="1:68" ht="14.15" customHeight="1" x14ac:dyDescent="0.3">
      <c r="B37" s="21" t="s">
        <v>918</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34" t="s">
        <v>290</v>
      </c>
    </row>
    <row r="38" spans="1:68" ht="25.5" customHeight="1" x14ac:dyDescent="0.3">
      <c r="B38" s="29" t="s">
        <v>306</v>
      </c>
      <c r="E38" s="68"/>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row>
    <row r="39" spans="1:68" ht="14.25" customHeight="1" x14ac:dyDescent="0.3">
      <c r="B39" s="68" t="s">
        <v>681</v>
      </c>
      <c r="E39" s="68"/>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row>
    <row r="40" spans="1:68" ht="14.25" customHeight="1" x14ac:dyDescent="0.3">
      <c r="B40" s="29"/>
      <c r="E40" s="68"/>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row>
    <row r="41" spans="1:68" ht="14.25" customHeight="1" x14ac:dyDescent="0.3">
      <c r="B41" s="29"/>
      <c r="E41" s="68"/>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row>
    <row r="42" spans="1:68" ht="14.25" customHeight="1" x14ac:dyDescent="0.3">
      <c r="B42" s="29"/>
      <c r="E42" s="68"/>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row>
    <row r="43" spans="1:68" ht="14.25" customHeight="1" x14ac:dyDescent="0.3">
      <c r="B43" s="67" t="s">
        <v>126</v>
      </c>
      <c r="C43" s="67"/>
      <c r="D43" s="67"/>
      <c r="E43" s="67"/>
      <c r="F43" s="67"/>
      <c r="G43" s="67"/>
      <c r="H43" s="67"/>
      <c r="I43" s="67"/>
      <c r="J43" s="67"/>
      <c r="K43" s="67"/>
      <c r="L43" s="67"/>
      <c r="M43" s="67"/>
      <c r="N43" s="67"/>
      <c r="O43" s="67"/>
      <c r="P43" s="67"/>
      <c r="Q43" s="67"/>
      <c r="R43" s="67"/>
      <c r="S43" s="67"/>
      <c r="T43" s="67"/>
      <c r="U43" s="67"/>
      <c r="V43" s="67"/>
      <c r="W43" s="67"/>
      <c r="X43" s="67"/>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row>
    <row r="44" spans="1:68" ht="14.25" customHeight="1" x14ac:dyDescent="0.3">
      <c r="B44" s="4"/>
      <c r="C44" s="4"/>
      <c r="D44" s="4"/>
      <c r="E44" s="4"/>
      <c r="F44" s="4"/>
      <c r="G44" s="4"/>
      <c r="H44" s="4"/>
      <c r="I44" s="4"/>
      <c r="J44" s="4"/>
      <c r="K44" s="4"/>
      <c r="L44" s="4"/>
      <c r="M44" s="4"/>
      <c r="N44" s="4"/>
      <c r="O44" s="4"/>
      <c r="P44" s="4"/>
      <c r="Q44" s="4"/>
      <c r="R44" s="4"/>
      <c r="S44" s="4"/>
      <c r="T44" s="4"/>
      <c r="U44" s="4"/>
      <c r="V44" s="4"/>
      <c r="W44" s="4"/>
      <c r="X44" s="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row>
    <row r="45" spans="1:68" ht="14.25" customHeight="1" x14ac:dyDescent="0.3">
      <c r="B45" s="66" t="s">
        <v>214</v>
      </c>
      <c r="C45" s="66"/>
      <c r="D45" s="66"/>
      <c r="E45" s="2"/>
      <c r="F45" s="2"/>
      <c r="G45" s="2"/>
      <c r="H45" s="2"/>
      <c r="I45" s="66"/>
      <c r="J45" s="2"/>
      <c r="K45" s="2"/>
      <c r="L45" s="2"/>
      <c r="M45" s="2"/>
      <c r="N45" s="66"/>
      <c r="O45" s="2"/>
      <c r="P45" s="66"/>
      <c r="Q45" s="66"/>
      <c r="R45" s="2"/>
      <c r="S45" s="66"/>
      <c r="T45" s="2"/>
      <c r="U45" s="66"/>
      <c r="V45" s="2"/>
      <c r="W45" s="66"/>
      <c r="X45" s="66"/>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row>
    <row r="46" spans="1:68" ht="14.25" customHeight="1" thickBot="1" x14ac:dyDescent="0.35">
      <c r="B46" s="133"/>
      <c r="C46" s="133"/>
      <c r="D46" s="11"/>
      <c r="E46" s="11"/>
      <c r="F46" s="11"/>
      <c r="G46" s="11"/>
      <c r="H46" s="11"/>
      <c r="I46" s="11"/>
      <c r="J46" s="11"/>
      <c r="K46" s="11"/>
      <c r="L46" s="11"/>
      <c r="M46" s="11"/>
      <c r="N46" s="11"/>
      <c r="O46" s="11"/>
      <c r="P46" s="11"/>
      <c r="Q46" s="11"/>
      <c r="R46" s="11"/>
      <c r="S46" s="11"/>
      <c r="T46" s="11"/>
      <c r="U46" s="11"/>
      <c r="V46" s="11"/>
      <c r="W46" s="11"/>
      <c r="X46" s="11"/>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row>
    <row r="47" spans="1:68" ht="14.25" customHeight="1" x14ac:dyDescent="0.3">
      <c r="B47" s="2009" t="s">
        <v>1768</v>
      </c>
      <c r="C47" s="2009"/>
      <c r="D47" s="974"/>
      <c r="E47" s="135" t="s">
        <v>1</v>
      </c>
      <c r="F47" s="135" t="s">
        <v>2</v>
      </c>
      <c r="G47" s="135" t="s">
        <v>3</v>
      </c>
      <c r="H47" s="135" t="s">
        <v>85</v>
      </c>
      <c r="I47" s="135" t="s">
        <v>4</v>
      </c>
      <c r="J47" s="135" t="s">
        <v>5</v>
      </c>
      <c r="K47" s="135" t="s">
        <v>6</v>
      </c>
      <c r="L47" s="135" t="s">
        <v>7</v>
      </c>
      <c r="M47" s="135" t="s">
        <v>8</v>
      </c>
      <c r="N47" s="135" t="s">
        <v>9</v>
      </c>
      <c r="O47" s="135" t="s">
        <v>10</v>
      </c>
      <c r="P47" s="135" t="s">
        <v>11</v>
      </c>
      <c r="Q47" s="135" t="s">
        <v>12</v>
      </c>
      <c r="R47" s="135" t="s">
        <v>13</v>
      </c>
      <c r="S47" s="135" t="s">
        <v>14</v>
      </c>
      <c r="T47" s="135" t="s">
        <v>15</v>
      </c>
      <c r="U47" s="135" t="s">
        <v>16</v>
      </c>
      <c r="V47" s="135" t="s">
        <v>17</v>
      </c>
      <c r="W47" s="135" t="s">
        <v>18</v>
      </c>
      <c r="X47" s="135" t="s">
        <v>19</v>
      </c>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row>
    <row r="48" spans="1:68" ht="14.25" customHeight="1" x14ac:dyDescent="0.3">
      <c r="B48" s="1522"/>
      <c r="C48" s="975"/>
      <c r="D48" s="975"/>
      <c r="E48" s="2010" t="s">
        <v>273</v>
      </c>
      <c r="F48" s="2011" t="s">
        <v>130</v>
      </c>
      <c r="G48" s="2011" t="s">
        <v>124</v>
      </c>
      <c r="H48" s="2001" t="s">
        <v>1636</v>
      </c>
      <c r="I48" s="2011" t="s">
        <v>125</v>
      </c>
      <c r="J48" s="138"/>
      <c r="K48" s="2012" t="s">
        <v>230</v>
      </c>
      <c r="L48" s="2012" t="s">
        <v>312</v>
      </c>
      <c r="M48" s="2012" t="s">
        <v>310</v>
      </c>
      <c r="N48" s="2012" t="s">
        <v>231</v>
      </c>
      <c r="O48" s="1576"/>
      <c r="P48" s="1999" t="s">
        <v>232</v>
      </c>
      <c r="Q48" s="1576"/>
      <c r="R48" s="1999" t="s">
        <v>233</v>
      </c>
      <c r="S48" s="1576"/>
      <c r="T48" s="1999" t="s">
        <v>303</v>
      </c>
      <c r="U48" s="1576"/>
      <c r="V48" s="1999" t="s">
        <v>418</v>
      </c>
      <c r="W48" s="1576"/>
      <c r="X48" s="2001" t="s">
        <v>1632</v>
      </c>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row>
    <row r="49" spans="2:68" ht="61" customHeight="1" x14ac:dyDescent="0.3">
      <c r="B49" s="1522"/>
      <c r="C49" s="975"/>
      <c r="D49" s="975"/>
      <c r="E49" s="2010"/>
      <c r="F49" s="2011"/>
      <c r="G49" s="2011"/>
      <c r="H49" s="2002"/>
      <c r="I49" s="2011"/>
      <c r="J49" s="161" t="s">
        <v>229</v>
      </c>
      <c r="K49" s="2012"/>
      <c r="L49" s="2012"/>
      <c r="M49" s="2012"/>
      <c r="N49" s="2012"/>
      <c r="O49" s="1577" t="s">
        <v>229</v>
      </c>
      <c r="P49" s="2000"/>
      <c r="Q49" s="1577" t="s">
        <v>229</v>
      </c>
      <c r="R49" s="2000"/>
      <c r="S49" s="1577" t="s">
        <v>229</v>
      </c>
      <c r="T49" s="2000"/>
      <c r="U49" s="1577" t="s">
        <v>229</v>
      </c>
      <c r="V49" s="2000"/>
      <c r="W49" s="1577" t="s">
        <v>229</v>
      </c>
      <c r="X49" s="2002"/>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row>
    <row r="50" spans="2:68" ht="29.15" customHeight="1" x14ac:dyDescent="0.3">
      <c r="B50" s="2003" t="s">
        <v>95</v>
      </c>
      <c r="C50" s="2003"/>
      <c r="D50" s="2004"/>
      <c r="E50" s="259" t="s">
        <v>309</v>
      </c>
      <c r="F50" s="1523" t="s">
        <v>234</v>
      </c>
      <c r="G50" s="1523" t="s">
        <v>235</v>
      </c>
      <c r="H50" s="1571" t="s">
        <v>1637</v>
      </c>
      <c r="I50" s="2005" t="s">
        <v>236</v>
      </c>
      <c r="J50" s="2005"/>
      <c r="K50" s="1523" t="s">
        <v>237</v>
      </c>
      <c r="L50" s="1523" t="s">
        <v>238</v>
      </c>
      <c r="M50" s="1523" t="s">
        <v>311</v>
      </c>
      <c r="N50" s="2006" t="s">
        <v>313</v>
      </c>
      <c r="O50" s="2006"/>
      <c r="P50" s="2007" t="s">
        <v>239</v>
      </c>
      <c r="Q50" s="2008"/>
      <c r="R50" s="2007" t="s">
        <v>240</v>
      </c>
      <c r="S50" s="2008"/>
      <c r="T50" s="2007" t="s">
        <v>241</v>
      </c>
      <c r="U50" s="2008"/>
      <c r="V50" s="2007" t="s">
        <v>419</v>
      </c>
      <c r="W50" s="2008"/>
      <c r="X50" s="1578"/>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row>
    <row r="51" spans="2:68" ht="14.25" customHeight="1" x14ac:dyDescent="0.3">
      <c r="B51" s="1988" t="s">
        <v>273</v>
      </c>
      <c r="C51" s="1988"/>
      <c r="D51" s="148" t="s">
        <v>122</v>
      </c>
      <c r="E51" s="153"/>
      <c r="F51" s="1572" t="str">
        <f>IF(COUNTBLANK(G29)=1,"-",G29)</f>
        <v>-</v>
      </c>
      <c r="G51" s="1572" t="str">
        <f>IF(COUNTBLANK(K29)=1,"-",K29)</f>
        <v>-</v>
      </c>
      <c r="H51" s="1032"/>
      <c r="I51" s="1572" t="str">
        <f>IF(COUNTBLANK(C29)=1,"-",C29)</f>
        <v>-</v>
      </c>
      <c r="J51" s="1573" t="str">
        <f>IF(COUNTBLANK(D29)=1,"-",D29)</f>
        <v>-</v>
      </c>
      <c r="K51" s="1572" t="str">
        <f>IF(COUNTBLANK(O29)=1,"-",O29)</f>
        <v>-</v>
      </c>
      <c r="L51" s="1572" t="str">
        <f>IF(COUNTBLANK(Q29)=1,"-",Q29)</f>
        <v>-</v>
      </c>
      <c r="M51" s="1572" t="str">
        <f>IF(COUNTBLANK(S29)=1,"-",S29)</f>
        <v>-</v>
      </c>
      <c r="N51" s="1051"/>
      <c r="O51" s="1052"/>
      <c r="P51" s="1572" t="str">
        <f>IF(COUNTBLANK(U29)=1,"-",U29)</f>
        <v>-</v>
      </c>
      <c r="Q51" s="1572" t="str">
        <f>IF(COUNTBLANK(V29)=1,"-",V29)</f>
        <v>-</v>
      </c>
      <c r="R51" s="1572" t="str">
        <f>IF(COUNTBLANK(Y29)=1,"-",Y29)</f>
        <v>-</v>
      </c>
      <c r="S51" s="1572" t="str">
        <f>IF(COUNTBLANK(Z29)=1,"-",Z29)</f>
        <v>-</v>
      </c>
      <c r="T51" s="153"/>
      <c r="U51" s="154"/>
      <c r="V51" s="153"/>
      <c r="W51" s="154"/>
      <c r="X51" s="15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row>
    <row r="52" spans="2:68" ht="14.25" customHeight="1" x14ac:dyDescent="0.3">
      <c r="B52" s="1989"/>
      <c r="C52" s="1989"/>
      <c r="D52" s="149" t="s">
        <v>123</v>
      </c>
      <c r="E52" s="399" t="str">
        <f>IF(COUNTBLANK(E51)=1,"-",E51)</f>
        <v>-</v>
      </c>
      <c r="F52" s="1574" t="str">
        <f>IF(COUNTBLANK(I29)=1,"-",I29)</f>
        <v>-</v>
      </c>
      <c r="G52" s="1574" t="str">
        <f>IF(COUNTBLANK(M29)=1,"-",M29)</f>
        <v>-</v>
      </c>
      <c r="H52" s="1034"/>
      <c r="I52" s="1574" t="str">
        <f>IF(COUNTBLANK(E29)=1,"-",E29)</f>
        <v>-</v>
      </c>
      <c r="J52" s="1575" t="str">
        <f>IF(COUNTBLANK(F29)=1,"-",F29)</f>
        <v>-</v>
      </c>
      <c r="K52" s="1574" t="str">
        <f>IF(COUNTBLANK(P29)=1,"-",P29)</f>
        <v>-</v>
      </c>
      <c r="L52" s="1574" t="str">
        <f>IF(COUNTBLANK(R29)=1,"-",R29)</f>
        <v>-</v>
      </c>
      <c r="M52" s="1574" t="str">
        <f>IF(COUNTBLANK(T29)=1,"-",T29)</f>
        <v>-</v>
      </c>
      <c r="N52" s="1055"/>
      <c r="O52" s="1056"/>
      <c r="P52" s="1574" t="str">
        <f>IF(COUNTBLANK(W29)=1,"-",W29)</f>
        <v>-</v>
      </c>
      <c r="Q52" s="1574" t="str">
        <f>IF(COUNTBLANK(X29)=1,"-",X29)</f>
        <v>-</v>
      </c>
      <c r="R52" s="1574" t="str">
        <f>IF(COUNTBLANK(AA29)=1,"-",AA29)</f>
        <v>-</v>
      </c>
      <c r="S52" s="1574" t="str">
        <f>IF(COUNTBLANK(AB29)=1,"-",AB29)</f>
        <v>-</v>
      </c>
      <c r="T52" s="150"/>
      <c r="U52" s="151"/>
      <c r="V52" s="150"/>
      <c r="W52" s="151"/>
      <c r="X52" s="151"/>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row>
    <row r="53" spans="2:68" ht="14.25" customHeight="1" x14ac:dyDescent="0.3">
      <c r="B53" s="1988" t="s">
        <v>127</v>
      </c>
      <c r="C53" s="1988"/>
      <c r="D53" s="152" t="s">
        <v>122</v>
      </c>
      <c r="E53" s="400" t="str">
        <f>IF(COUNTBLANK(F52)=1,"-",F52)</f>
        <v>-</v>
      </c>
      <c r="F53" s="153"/>
      <c r="G53" s="1572" t="str">
        <f>IF(COUNTBLANK(AY29)=1,"-",AY29)</f>
        <v>-</v>
      </c>
      <c r="H53" s="1032"/>
      <c r="I53" s="1572" t="str">
        <f>IF(COUNTBLANK(AE29)=1,"-",AE29)</f>
        <v>-</v>
      </c>
      <c r="J53" s="1572" t="str">
        <f>IF(COUNTBLANK(AF29)=1,"-",AF29)</f>
        <v>-</v>
      </c>
      <c r="K53" s="1037"/>
      <c r="L53" s="1037"/>
      <c r="M53" s="1037"/>
      <c r="N53" s="1037"/>
      <c r="O53" s="1038"/>
      <c r="P53" s="1037"/>
      <c r="Q53" s="1038"/>
      <c r="R53" s="1037"/>
      <c r="S53" s="1038"/>
      <c r="T53" s="1037"/>
      <c r="U53" s="1038"/>
      <c r="V53" s="1037"/>
      <c r="W53" s="1038"/>
      <c r="X53" s="1038"/>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row>
    <row r="54" spans="2:68" ht="14.25" customHeight="1" x14ac:dyDescent="0.3">
      <c r="B54" s="1989"/>
      <c r="C54" s="1989"/>
      <c r="D54" s="149" t="s">
        <v>123</v>
      </c>
      <c r="E54" s="401" t="str">
        <f>IF(COUNTBLANK(F51)=1,"-",F51)</f>
        <v>-</v>
      </c>
      <c r="F54" s="399" t="str">
        <f>IF(COUNTBLANK(F53)=1,"-",F53)</f>
        <v>-</v>
      </c>
      <c r="G54" s="1574" t="str">
        <f>IF(COUNTBLANK(BA29)=1,"-",BA29)</f>
        <v>-</v>
      </c>
      <c r="H54" s="1034"/>
      <c r="I54" s="1574" t="str">
        <f>IF(COUNTBLANK(AC29)=1,"-",AC29)</f>
        <v>-</v>
      </c>
      <c r="J54" s="1574" t="str">
        <f>IF(COUNTBLANK(AD29)=1,"-",AD29)</f>
        <v>-</v>
      </c>
      <c r="K54" s="1034"/>
      <c r="L54" s="1034"/>
      <c r="M54" s="1034"/>
      <c r="N54" s="1034"/>
      <c r="O54" s="1035"/>
      <c r="P54" s="1034"/>
      <c r="Q54" s="1035"/>
      <c r="R54" s="1034"/>
      <c r="S54" s="1035"/>
      <c r="T54" s="1034"/>
      <c r="U54" s="1035"/>
      <c r="V54" s="1034"/>
      <c r="W54" s="1035"/>
      <c r="X54" s="1035"/>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row>
    <row r="55" spans="2:68" ht="14.25" customHeight="1" x14ac:dyDescent="0.3">
      <c r="B55" s="1988" t="s">
        <v>128</v>
      </c>
      <c r="C55" s="1988"/>
      <c r="D55" s="152" t="s">
        <v>122</v>
      </c>
      <c r="E55" s="400" t="str">
        <f>IF(COUNTBLANK(G52)=1,"-",G52)</f>
        <v>-</v>
      </c>
      <c r="F55" s="402" t="str">
        <f>IF(COUNTBLANK(G54)=1,"-",G54)</f>
        <v>-</v>
      </c>
      <c r="G55" s="153"/>
      <c r="H55" s="1032"/>
      <c r="I55" s="1572" t="str">
        <f>IF(COUNTBLANK(AI29)=1,"-",AI29)</f>
        <v>-</v>
      </c>
      <c r="J55" s="1572" t="str">
        <f>IF(COUNTBLANK(AJ29)=1,"-",AJ29)</f>
        <v>-</v>
      </c>
      <c r="K55" s="1037"/>
      <c r="L55" s="1037"/>
      <c r="M55" s="1037"/>
      <c r="N55" s="1037"/>
      <c r="O55" s="1038"/>
      <c r="P55" s="1037"/>
      <c r="Q55" s="1038"/>
      <c r="R55" s="1037"/>
      <c r="S55" s="1038"/>
      <c r="T55" s="1037"/>
      <c r="U55" s="1038"/>
      <c r="V55" s="1037"/>
      <c r="W55" s="1038"/>
      <c r="X55" s="1038"/>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row>
    <row r="56" spans="2:68" ht="14.25" customHeight="1" x14ac:dyDescent="0.3">
      <c r="B56" s="1989"/>
      <c r="C56" s="1989"/>
      <c r="D56" s="149" t="s">
        <v>123</v>
      </c>
      <c r="E56" s="401" t="str">
        <f>IF(COUNTBLANK(G51)=1,"-",G51)</f>
        <v>-</v>
      </c>
      <c r="F56" s="399" t="str">
        <f>IF(COUNTBLANK(G53)=1,"-",G53)</f>
        <v>-</v>
      </c>
      <c r="G56" s="399" t="str">
        <f>IF(COUNTBLANK(G55)=1,"-",G55)</f>
        <v>-</v>
      </c>
      <c r="H56" s="1034"/>
      <c r="I56" s="1574" t="str">
        <f>IF(COUNTBLANK(AG29)=1,"-",AG29)</f>
        <v>-</v>
      </c>
      <c r="J56" s="1574" t="str">
        <f>IF(COUNTBLANK(AH29)=1,"-",AH29)</f>
        <v>-</v>
      </c>
      <c r="K56" s="1034"/>
      <c r="L56" s="1034"/>
      <c r="M56" s="1034"/>
      <c r="N56" s="1034"/>
      <c r="O56" s="1035"/>
      <c r="P56" s="1034"/>
      <c r="Q56" s="1035"/>
      <c r="R56" s="1034"/>
      <c r="S56" s="1035"/>
      <c r="T56" s="1034"/>
      <c r="U56" s="1035"/>
      <c r="V56" s="1034"/>
      <c r="W56" s="1035"/>
      <c r="X56" s="1035"/>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row>
    <row r="57" spans="2:68" ht="14.25" customHeight="1" x14ac:dyDescent="0.3">
      <c r="B57" s="1988" t="s">
        <v>129</v>
      </c>
      <c r="C57" s="1988"/>
      <c r="D57" s="147" t="s">
        <v>122</v>
      </c>
      <c r="E57" s="403" t="str">
        <f>IF(COUNTBLANK(I52)=1,"-",I52)</f>
        <v>-</v>
      </c>
      <c r="F57" s="404" t="str">
        <f>IF(COUNTBLANK(AC29)=1,"-",AC29)</f>
        <v>-</v>
      </c>
      <c r="G57" s="404" t="str">
        <f>IF(COUNTBLANK(I56)=1,"-",I56)</f>
        <v>-</v>
      </c>
      <c r="H57" s="1032"/>
      <c r="I57" s="1396"/>
      <c r="J57" s="154"/>
      <c r="K57" s="1572" t="str">
        <f>IF(COUNTBLANK(AK29)=1,"-",AK29)</f>
        <v>-</v>
      </c>
      <c r="L57" s="1572" t="str">
        <f>IF(COUNTBLANK(AM29)=1,"-",AM29)</f>
        <v>-</v>
      </c>
      <c r="M57" s="1572" t="str">
        <f>IF(COUNTBLANK(AO29)=1,"-",AO29)</f>
        <v>-</v>
      </c>
      <c r="N57" s="153"/>
      <c r="O57" s="154"/>
      <c r="P57" s="1572" t="str">
        <f>IF(COUNTBLANK(AQ29)=1,"-",AQ29)</f>
        <v>-</v>
      </c>
      <c r="Q57" s="1572" t="str">
        <f>IF(COUNTBLANK(AR29)=1,"-",AR29)</f>
        <v>-</v>
      </c>
      <c r="R57" s="1572" t="str">
        <f>IF(COUNTBLANK(AU29)=1,"-",AU29)</f>
        <v>-</v>
      </c>
      <c r="S57" s="1572" t="str">
        <f>IF(COUNTBLANK(AV29)=1,"-",AV29)</f>
        <v>-</v>
      </c>
      <c r="T57" s="153"/>
      <c r="U57" s="154"/>
      <c r="V57" s="153"/>
      <c r="W57" s="154"/>
      <c r="X57" s="15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row>
    <row r="58" spans="2:68" ht="14.25" customHeight="1" x14ac:dyDescent="0.3">
      <c r="B58" s="1989"/>
      <c r="C58" s="1989"/>
      <c r="D58" s="229" t="s">
        <v>123</v>
      </c>
      <c r="E58" s="405" t="str">
        <f>IF(COUNTBLANK(I51)=1,"-",I51)</f>
        <v>-</v>
      </c>
      <c r="F58" s="406" t="str">
        <f>IF(COUNTBLANK(AE29)=1,"-",AE29)</f>
        <v>-</v>
      </c>
      <c r="G58" s="406" t="str">
        <f>IF(COUNTBLANK(I55)=1,"-",I55)</f>
        <v>-</v>
      </c>
      <c r="H58" s="1034"/>
      <c r="I58" s="407" t="str">
        <f>IF(COUNTBLANK(I57)=1,"-",I57)</f>
        <v>-</v>
      </c>
      <c r="J58" s="408" t="str">
        <f>IF(COUNTBLANK(J57)=1,"-",J57)</f>
        <v>-</v>
      </c>
      <c r="K58" s="1574" t="str">
        <f>IF(COUNTBLANK(AL29)=1,"-",AL29)</f>
        <v>-</v>
      </c>
      <c r="L58" s="1574" t="str">
        <f>IF(COUNTBLANK(AN29)=1,"-",AN29)</f>
        <v>-</v>
      </c>
      <c r="M58" s="1574" t="str">
        <f>IF(COUNTBLANK(AP29)=1,"-",AP29)</f>
        <v>-</v>
      </c>
      <c r="N58" s="150"/>
      <c r="O58" s="151"/>
      <c r="P58" s="1574" t="str">
        <f>IF(COUNTBLANK(AS29)=1,"-",AS29)</f>
        <v>-</v>
      </c>
      <c r="Q58" s="1574" t="str">
        <f>IF(COUNTBLANK(AT29)=1,"-",AT29)</f>
        <v>-</v>
      </c>
      <c r="R58" s="1574" t="str">
        <f>IF(COUNTBLANK(AW29)=1,"-",AW29)</f>
        <v>-</v>
      </c>
      <c r="S58" s="1574" t="str">
        <f>IF(COUNTBLANK(AX29)=1,"-",AX29)</f>
        <v>-</v>
      </c>
      <c r="T58" s="150"/>
      <c r="U58" s="151"/>
      <c r="V58" s="150"/>
      <c r="W58" s="151"/>
      <c r="X58" s="15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row>
    <row r="59" spans="2:68" ht="14.25" customHeight="1" x14ac:dyDescent="0.3">
      <c r="B59" s="1990" t="s">
        <v>1634</v>
      </c>
      <c r="C59" s="1990"/>
      <c r="D59" s="1049" t="s">
        <v>122</v>
      </c>
      <c r="E59" s="1050"/>
      <c r="F59" s="1051"/>
      <c r="G59" s="1051"/>
      <c r="H59" s="1032"/>
      <c r="I59" s="1051"/>
      <c r="J59" s="1052"/>
      <c r="K59" s="1037"/>
      <c r="L59" s="1037"/>
      <c r="M59" s="1037"/>
      <c r="N59" s="1037"/>
      <c r="O59" s="1038"/>
      <c r="P59" s="1037"/>
      <c r="Q59" s="1038"/>
      <c r="R59" s="1037"/>
      <c r="S59" s="1038"/>
      <c r="T59" s="1037"/>
      <c r="U59" s="1038"/>
      <c r="V59" s="1037"/>
      <c r="W59" s="1038"/>
      <c r="X59" s="1038"/>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row>
    <row r="60" spans="2:68" ht="14.25" customHeight="1" x14ac:dyDescent="0.3">
      <c r="B60" s="1991"/>
      <c r="C60" s="1991"/>
      <c r="D60" s="1053" t="s">
        <v>123</v>
      </c>
      <c r="E60" s="1054"/>
      <c r="F60" s="1055"/>
      <c r="G60" s="1055"/>
      <c r="H60" s="1034"/>
      <c r="I60" s="1055"/>
      <c r="J60" s="1056"/>
      <c r="K60" s="1034"/>
      <c r="L60" s="1034"/>
      <c r="M60" s="1034"/>
      <c r="N60" s="1034"/>
      <c r="O60" s="1035"/>
      <c r="P60" s="1036"/>
      <c r="Q60" s="1035"/>
      <c r="R60" s="1034"/>
      <c r="S60" s="1035"/>
      <c r="T60" s="1034"/>
      <c r="U60" s="1035"/>
      <c r="V60" s="1034"/>
      <c r="W60" s="1035"/>
      <c r="X60" s="1035"/>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row>
    <row r="61" spans="2:68" ht="14.25" customHeight="1" x14ac:dyDescent="0.3">
      <c r="B61" s="1996" t="s">
        <v>1540</v>
      </c>
      <c r="C61" s="1992"/>
      <c r="D61" s="1045" t="s">
        <v>122</v>
      </c>
      <c r="E61" s="1031"/>
      <c r="F61" s="1032"/>
      <c r="G61" s="1032"/>
      <c r="H61" s="1032"/>
      <c r="I61" s="1032"/>
      <c r="J61" s="1019"/>
      <c r="K61" s="1032"/>
      <c r="L61" s="1032"/>
      <c r="M61" s="1032"/>
      <c r="N61" s="1032"/>
      <c r="O61" s="1019"/>
      <c r="P61" s="1032"/>
      <c r="Q61" s="1019"/>
      <c r="R61" s="1032"/>
      <c r="S61" s="1019"/>
      <c r="T61" s="1032"/>
      <c r="U61" s="1019"/>
      <c r="V61" s="1032"/>
      <c r="W61" s="1019"/>
      <c r="X61" s="1019"/>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row>
    <row r="62" spans="2:68" ht="14.25" customHeight="1" x14ac:dyDescent="0.3">
      <c r="B62" s="1997"/>
      <c r="C62" s="1993"/>
      <c r="D62" s="1046" t="s">
        <v>123</v>
      </c>
      <c r="E62" s="1033"/>
      <c r="F62" s="1034"/>
      <c r="G62" s="1034"/>
      <c r="H62" s="1034"/>
      <c r="I62" s="1034"/>
      <c r="J62" s="1035"/>
      <c r="K62" s="1034"/>
      <c r="L62" s="1034"/>
      <c r="M62" s="1034"/>
      <c r="N62" s="1034"/>
      <c r="O62" s="1035"/>
      <c r="P62" s="1036"/>
      <c r="Q62" s="1035"/>
      <c r="R62" s="1034"/>
      <c r="S62" s="1035"/>
      <c r="T62" s="1034"/>
      <c r="U62" s="1035"/>
      <c r="V62" s="1034"/>
      <c r="W62" s="1035"/>
      <c r="X62" s="1035"/>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row>
    <row r="63" spans="2:68" ht="14.25" customHeight="1" x14ac:dyDescent="0.3">
      <c r="B63" s="1997"/>
      <c r="C63" s="1992"/>
      <c r="D63" s="1044" t="s">
        <v>122</v>
      </c>
      <c r="E63" s="1031"/>
      <c r="F63" s="1032"/>
      <c r="G63" s="1032"/>
      <c r="H63" s="1032"/>
      <c r="I63" s="1032"/>
      <c r="J63" s="1019"/>
      <c r="K63" s="1032"/>
      <c r="L63" s="1032"/>
      <c r="M63" s="1032"/>
      <c r="N63" s="1032"/>
      <c r="O63" s="1019"/>
      <c r="P63" s="1032"/>
      <c r="Q63" s="1019"/>
      <c r="R63" s="1032"/>
      <c r="S63" s="1019"/>
      <c r="T63" s="1032"/>
      <c r="U63" s="1019"/>
      <c r="V63" s="1032"/>
      <c r="W63" s="1019"/>
      <c r="X63" s="1019"/>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row>
    <row r="64" spans="2:68" ht="14.25" customHeight="1" x14ac:dyDescent="0.3">
      <c r="B64" s="1997"/>
      <c r="C64" s="1993"/>
      <c r="D64" s="1046" t="s">
        <v>123</v>
      </c>
      <c r="E64" s="1033"/>
      <c r="F64" s="1034"/>
      <c r="G64" s="1034"/>
      <c r="H64" s="1034"/>
      <c r="I64" s="1034"/>
      <c r="J64" s="1035"/>
      <c r="K64" s="1034"/>
      <c r="L64" s="1034"/>
      <c r="M64" s="1034"/>
      <c r="N64" s="1034"/>
      <c r="O64" s="1035"/>
      <c r="P64" s="1036"/>
      <c r="Q64" s="1035"/>
      <c r="R64" s="1034"/>
      <c r="S64" s="1035"/>
      <c r="T64" s="1034"/>
      <c r="U64" s="1035"/>
      <c r="V64" s="1034"/>
      <c r="W64" s="1035"/>
      <c r="X64" s="1035"/>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row>
    <row r="65" spans="2:68" ht="14.25" customHeight="1" x14ac:dyDescent="0.3">
      <c r="B65" s="1997"/>
      <c r="C65" s="1994"/>
      <c r="D65" s="1044" t="s">
        <v>122</v>
      </c>
      <c r="E65" s="1031"/>
      <c r="F65" s="1032"/>
      <c r="G65" s="1032"/>
      <c r="H65" s="1032"/>
      <c r="I65" s="1032"/>
      <c r="J65" s="1019"/>
      <c r="K65" s="1032"/>
      <c r="L65" s="1032"/>
      <c r="M65" s="1032"/>
      <c r="N65" s="1032"/>
      <c r="O65" s="1019"/>
      <c r="P65" s="1032"/>
      <c r="Q65" s="1019"/>
      <c r="R65" s="1032"/>
      <c r="S65" s="1019"/>
      <c r="T65" s="1032"/>
      <c r="U65" s="1019"/>
      <c r="V65" s="1032"/>
      <c r="W65" s="1019"/>
      <c r="X65" s="1019"/>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row>
    <row r="66" spans="2:68" ht="14.25" customHeight="1" x14ac:dyDescent="0.3">
      <c r="B66" s="1997"/>
      <c r="C66" s="1993"/>
      <c r="D66" s="1046" t="s">
        <v>123</v>
      </c>
      <c r="E66" s="1033"/>
      <c r="F66" s="1034"/>
      <c r="G66" s="1034"/>
      <c r="H66" s="1034"/>
      <c r="I66" s="1034"/>
      <c r="J66" s="1035"/>
      <c r="K66" s="1034"/>
      <c r="L66" s="1034"/>
      <c r="M66" s="1034"/>
      <c r="N66" s="1034"/>
      <c r="O66" s="1035"/>
      <c r="P66" s="1036"/>
      <c r="Q66" s="1035"/>
      <c r="R66" s="1034"/>
      <c r="S66" s="1035"/>
      <c r="T66" s="1034"/>
      <c r="U66" s="1035"/>
      <c r="V66" s="1034"/>
      <c r="W66" s="1035"/>
      <c r="X66" s="1035"/>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row>
    <row r="67" spans="2:68" ht="14.25" customHeight="1" x14ac:dyDescent="0.3">
      <c r="B67" s="1997"/>
      <c r="C67" s="1992"/>
      <c r="D67" s="1047" t="s">
        <v>122</v>
      </c>
      <c r="E67" s="1031"/>
      <c r="F67" s="1032"/>
      <c r="G67" s="1032"/>
      <c r="H67" s="1032"/>
      <c r="I67" s="1032"/>
      <c r="J67" s="1019"/>
      <c r="K67" s="1032"/>
      <c r="L67" s="1032"/>
      <c r="M67" s="1032"/>
      <c r="N67" s="1032"/>
      <c r="O67" s="1019"/>
      <c r="P67" s="1032"/>
      <c r="Q67" s="1019"/>
      <c r="R67" s="1032"/>
      <c r="S67" s="1019"/>
      <c r="T67" s="1032"/>
      <c r="U67" s="1019"/>
      <c r="V67" s="1032"/>
      <c r="W67" s="1019"/>
      <c r="X67" s="1019"/>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row>
    <row r="68" spans="2:68" ht="14.25" customHeight="1" x14ac:dyDescent="0.3">
      <c r="B68" s="1997"/>
      <c r="C68" s="1993"/>
      <c r="D68" s="1048" t="s">
        <v>123</v>
      </c>
      <c r="E68" s="1033"/>
      <c r="F68" s="1034"/>
      <c r="G68" s="1034"/>
      <c r="H68" s="1034"/>
      <c r="I68" s="1034"/>
      <c r="J68" s="1035"/>
      <c r="K68" s="1034"/>
      <c r="L68" s="1034"/>
      <c r="M68" s="1034"/>
      <c r="N68" s="1034"/>
      <c r="O68" s="1035"/>
      <c r="P68" s="1036"/>
      <c r="Q68" s="1035"/>
      <c r="R68" s="1034"/>
      <c r="S68" s="1035"/>
      <c r="T68" s="1034"/>
      <c r="U68" s="1035"/>
      <c r="V68" s="1034"/>
      <c r="W68" s="1035"/>
      <c r="X68" s="1035"/>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row>
    <row r="69" spans="2:68" ht="14.25" customHeight="1" x14ac:dyDescent="0.3">
      <c r="B69" s="1997"/>
      <c r="C69" s="1992"/>
      <c r="D69" s="1044" t="s">
        <v>122</v>
      </c>
      <c r="E69" s="1031"/>
      <c r="F69" s="1032"/>
      <c r="G69" s="1032"/>
      <c r="H69" s="1032"/>
      <c r="I69" s="1032"/>
      <c r="J69" s="1019"/>
      <c r="K69" s="1032"/>
      <c r="L69" s="1032"/>
      <c r="M69" s="1032"/>
      <c r="N69" s="1032"/>
      <c r="O69" s="1019"/>
      <c r="P69" s="1032"/>
      <c r="Q69" s="1019"/>
      <c r="R69" s="1032"/>
      <c r="S69" s="1019"/>
      <c r="T69" s="1032"/>
      <c r="U69" s="1019"/>
      <c r="V69" s="1032"/>
      <c r="W69" s="1019"/>
      <c r="X69" s="1019"/>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row>
    <row r="70" spans="2:68" ht="14.25" customHeight="1" x14ac:dyDescent="0.3">
      <c r="B70" s="1998"/>
      <c r="C70" s="1995"/>
      <c r="D70" s="1380" t="s">
        <v>123</v>
      </c>
      <c r="E70" s="1381"/>
      <c r="F70" s="1042"/>
      <c r="G70" s="1042"/>
      <c r="H70" s="1042"/>
      <c r="I70" s="1042"/>
      <c r="J70" s="1021"/>
      <c r="K70" s="1042"/>
      <c r="L70" s="1042"/>
      <c r="M70" s="1042"/>
      <c r="N70" s="1042"/>
      <c r="O70" s="1021"/>
      <c r="P70" s="1042"/>
      <c r="Q70" s="1021"/>
      <c r="R70" s="1042"/>
      <c r="S70" s="1021"/>
      <c r="T70" s="1042"/>
      <c r="U70" s="1021"/>
      <c r="V70" s="1042"/>
      <c r="W70" s="1021"/>
      <c r="X70" s="1021"/>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row>
    <row r="71" spans="2:68" ht="25" customHeight="1" x14ac:dyDescent="0.3">
      <c r="B71" s="1978" t="s">
        <v>1541</v>
      </c>
      <c r="C71" s="1978"/>
      <c r="D71" s="1044" t="s">
        <v>122</v>
      </c>
      <c r="E71" s="1379"/>
      <c r="F71" s="1037"/>
      <c r="G71" s="1037"/>
      <c r="H71" s="1037"/>
      <c r="I71" s="1037"/>
      <c r="J71" s="1038"/>
      <c r="K71" s="1037"/>
      <c r="L71" s="1037"/>
      <c r="M71" s="1037"/>
      <c r="N71" s="1037"/>
      <c r="O71" s="1038"/>
      <c r="P71" s="1037"/>
      <c r="Q71" s="1038"/>
      <c r="R71" s="1037"/>
      <c r="S71" s="1038"/>
      <c r="T71" s="1037"/>
      <c r="U71" s="1038"/>
      <c r="V71" s="1037"/>
      <c r="W71" s="1038"/>
      <c r="X71" s="1038"/>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row>
    <row r="72" spans="2:68" ht="25" customHeight="1" x14ac:dyDescent="0.3">
      <c r="B72" s="1979"/>
      <c r="C72" s="1979"/>
      <c r="D72" s="1046" t="s">
        <v>123</v>
      </c>
      <c r="E72" s="1033"/>
      <c r="F72" s="1034"/>
      <c r="G72" s="1034"/>
      <c r="H72" s="1034"/>
      <c r="I72" s="1034"/>
      <c r="J72" s="1035"/>
      <c r="K72" s="1034"/>
      <c r="L72" s="1034"/>
      <c r="M72" s="1034"/>
      <c r="N72" s="1034"/>
      <c r="O72" s="1035"/>
      <c r="P72" s="1034"/>
      <c r="Q72" s="1035"/>
      <c r="R72" s="1034"/>
      <c r="S72" s="1035"/>
      <c r="T72" s="1034"/>
      <c r="U72" s="1035"/>
      <c r="V72" s="1034"/>
      <c r="W72" s="1035"/>
      <c r="X72" s="1035"/>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row>
    <row r="73" spans="2:68" ht="25" customHeight="1" x14ac:dyDescent="0.3">
      <c r="B73" s="1978" t="s">
        <v>1542</v>
      </c>
      <c r="C73" s="1978"/>
      <c r="D73" s="1047" t="s">
        <v>122</v>
      </c>
      <c r="E73" s="1031"/>
      <c r="F73" s="1032"/>
      <c r="G73" s="1032"/>
      <c r="H73" s="1032"/>
      <c r="I73" s="1378"/>
      <c r="J73" s="1038"/>
      <c r="K73" s="1037"/>
      <c r="L73" s="1037"/>
      <c r="M73" s="1037"/>
      <c r="N73" s="1037"/>
      <c r="O73" s="1038"/>
      <c r="P73" s="1037"/>
      <c r="Q73" s="1038"/>
      <c r="R73" s="1037"/>
      <c r="S73" s="1038"/>
      <c r="T73" s="1037"/>
      <c r="U73" s="1038"/>
      <c r="V73" s="1037"/>
      <c r="W73" s="1038"/>
      <c r="X73" s="1038"/>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row>
    <row r="74" spans="2:68" ht="25" customHeight="1" x14ac:dyDescent="0.3">
      <c r="B74" s="1980"/>
      <c r="C74" s="1980"/>
      <c r="D74" s="1048" t="s">
        <v>123</v>
      </c>
      <c r="E74" s="1381"/>
      <c r="F74" s="1042"/>
      <c r="G74" s="1042"/>
      <c r="H74" s="1042"/>
      <c r="I74" s="1036"/>
      <c r="J74" s="1035"/>
      <c r="K74" s="1034"/>
      <c r="L74" s="1034"/>
      <c r="M74" s="1034"/>
      <c r="N74" s="1034"/>
      <c r="O74" s="1035"/>
      <c r="P74" s="1034"/>
      <c r="Q74" s="1035"/>
      <c r="R74" s="1034"/>
      <c r="S74" s="1035"/>
      <c r="T74" s="1034"/>
      <c r="U74" s="1035"/>
      <c r="V74" s="1034"/>
      <c r="W74" s="1035"/>
      <c r="X74" s="1035"/>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row>
    <row r="75" spans="2:68" ht="25" customHeight="1" x14ac:dyDescent="0.3">
      <c r="B75" s="1978" t="s">
        <v>1543</v>
      </c>
      <c r="C75" s="1978"/>
      <c r="D75" s="1044" t="s">
        <v>122</v>
      </c>
      <c r="E75" s="1379"/>
      <c r="F75" s="1037"/>
      <c r="G75" s="1037"/>
      <c r="H75" s="1037"/>
      <c r="I75" s="1037"/>
      <c r="J75" s="1038"/>
      <c r="K75" s="1037"/>
      <c r="L75" s="1037"/>
      <c r="M75" s="1037"/>
      <c r="N75" s="1037"/>
      <c r="O75" s="1038"/>
      <c r="P75" s="1037"/>
      <c r="Q75" s="1038"/>
      <c r="R75" s="1037"/>
      <c r="S75" s="1038"/>
      <c r="T75" s="1037"/>
      <c r="U75" s="1038"/>
      <c r="V75" s="1037"/>
      <c r="W75" s="1038"/>
      <c r="X75" s="1038"/>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row>
    <row r="76" spans="2:68" ht="25" customHeight="1" thickBot="1" x14ac:dyDescent="0.35">
      <c r="B76" s="1980"/>
      <c r="C76" s="1980"/>
      <c r="D76" s="1380" t="s">
        <v>123</v>
      </c>
      <c r="E76" s="1033"/>
      <c r="F76" s="1034"/>
      <c r="G76" s="1034"/>
      <c r="H76" s="1034"/>
      <c r="I76" s="1034"/>
      <c r="J76" s="1035"/>
      <c r="K76" s="1034"/>
      <c r="L76" s="1034"/>
      <c r="M76" s="1034"/>
      <c r="N76" s="1034"/>
      <c r="O76" s="1035"/>
      <c r="P76" s="1036"/>
      <c r="Q76" s="1035"/>
      <c r="R76" s="1034"/>
      <c r="S76" s="1035"/>
      <c r="T76" s="1034"/>
      <c r="U76" s="1035"/>
      <c r="V76" s="1034"/>
      <c r="W76" s="1035"/>
      <c r="X76" s="1035"/>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row>
    <row r="77" spans="2:68" ht="14.25" customHeight="1" x14ac:dyDescent="0.3">
      <c r="B77" s="1981" t="s">
        <v>319</v>
      </c>
      <c r="C77" s="1981"/>
      <c r="D77" s="1982"/>
      <c r="E77" s="1985"/>
      <c r="F77" s="1975"/>
      <c r="G77" s="1975"/>
      <c r="H77" s="1585"/>
      <c r="I77" s="1971"/>
      <c r="J77" s="1968"/>
      <c r="K77" s="1975"/>
      <c r="L77" s="1975"/>
      <c r="M77" s="1975"/>
      <c r="N77" s="1971"/>
      <c r="O77" s="1968"/>
      <c r="P77" s="1971"/>
      <c r="Q77" s="1968"/>
      <c r="R77" s="1971"/>
      <c r="S77" s="1968"/>
      <c r="T77" s="1971"/>
      <c r="U77" s="1968"/>
      <c r="V77" s="1971"/>
      <c r="W77" s="1968"/>
      <c r="X77" s="1968"/>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row>
    <row r="78" spans="2:68" ht="14.25" customHeight="1" x14ac:dyDescent="0.3">
      <c r="B78" s="1931"/>
      <c r="C78" s="1931"/>
      <c r="D78" s="1941"/>
      <c r="E78" s="1986"/>
      <c r="F78" s="1976"/>
      <c r="G78" s="1976"/>
      <c r="H78" s="1586"/>
      <c r="I78" s="1972"/>
      <c r="J78" s="1969"/>
      <c r="K78" s="1976"/>
      <c r="L78" s="1976"/>
      <c r="M78" s="1976"/>
      <c r="N78" s="1972"/>
      <c r="O78" s="1969"/>
      <c r="P78" s="1972"/>
      <c r="Q78" s="1969"/>
      <c r="R78" s="1972"/>
      <c r="S78" s="1969"/>
      <c r="T78" s="1972"/>
      <c r="U78" s="1969"/>
      <c r="V78" s="1972"/>
      <c r="W78" s="1969"/>
      <c r="X78" s="1969"/>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row>
    <row r="79" spans="2:68" ht="14.25" customHeight="1" thickBot="1" x14ac:dyDescent="0.35">
      <c r="B79" s="1983"/>
      <c r="C79" s="1983"/>
      <c r="D79" s="1984"/>
      <c r="E79" s="1987"/>
      <c r="F79" s="1977"/>
      <c r="G79" s="1977"/>
      <c r="H79" s="1587"/>
      <c r="I79" s="1973"/>
      <c r="J79" s="1970"/>
      <c r="K79" s="1977"/>
      <c r="L79" s="1977"/>
      <c r="M79" s="1977"/>
      <c r="N79" s="1973"/>
      <c r="O79" s="1970"/>
      <c r="P79" s="1973"/>
      <c r="Q79" s="1970"/>
      <c r="R79" s="1973"/>
      <c r="S79" s="1970"/>
      <c r="T79" s="1973"/>
      <c r="U79" s="1970"/>
      <c r="V79" s="1973"/>
      <c r="W79" s="1970"/>
      <c r="X79" s="1970"/>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row>
    <row r="80" spans="2:68" ht="14.25" customHeight="1" x14ac:dyDescent="0.3">
      <c r="B80" s="34"/>
      <c r="D80" s="986" t="s">
        <v>570</v>
      </c>
      <c r="E80" s="995" t="s">
        <v>680</v>
      </c>
      <c r="F80" s="995" t="s">
        <v>686</v>
      </c>
      <c r="G80" s="995" t="s">
        <v>687</v>
      </c>
      <c r="H80" s="1588" t="s">
        <v>1639</v>
      </c>
      <c r="I80" s="995" t="s">
        <v>688</v>
      </c>
      <c r="J80" s="995" t="s">
        <v>689</v>
      </c>
      <c r="K80" s="995" t="s">
        <v>690</v>
      </c>
      <c r="L80" s="995" t="s">
        <v>691</v>
      </c>
      <c r="M80" s="995" t="s">
        <v>692</v>
      </c>
      <c r="N80" s="995" t="s">
        <v>693</v>
      </c>
      <c r="O80" s="995" t="s">
        <v>694</v>
      </c>
      <c r="P80" s="995" t="s">
        <v>695</v>
      </c>
      <c r="Q80" s="995" t="s">
        <v>696</v>
      </c>
      <c r="R80" s="995" t="s">
        <v>697</v>
      </c>
      <c r="S80" s="995" t="s">
        <v>698</v>
      </c>
      <c r="T80" s="995" t="s">
        <v>699</v>
      </c>
      <c r="U80" s="995" t="s">
        <v>700</v>
      </c>
      <c r="V80" s="995" t="s">
        <v>701</v>
      </c>
      <c r="W80" s="995" t="s">
        <v>702</v>
      </c>
      <c r="X80" s="1588" t="s">
        <v>1638</v>
      </c>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row>
    <row r="81" spans="1:68" ht="14.25" customHeight="1" x14ac:dyDescent="0.3">
      <c r="B81" s="68"/>
      <c r="E81" s="68"/>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row>
    <row r="82" spans="1:68" ht="14.25" customHeight="1" x14ac:dyDescent="0.3">
      <c r="B82" s="68"/>
      <c r="E82" s="68"/>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row>
    <row r="83" spans="1:68" ht="101.5" customHeight="1" x14ac:dyDescent="0.3">
      <c r="A83" s="798"/>
      <c r="B83" s="1974" t="s">
        <v>1763</v>
      </c>
      <c r="C83" s="1974"/>
      <c r="D83" s="1974"/>
      <c r="E83" s="1974"/>
      <c r="F83" s="1974"/>
      <c r="G83" s="1974"/>
      <c r="H83" s="1974"/>
      <c r="I83" s="1974"/>
      <c r="J83" s="1974"/>
      <c r="K83" s="1974"/>
      <c r="L83" s="1974"/>
      <c r="M83" s="1974"/>
      <c r="N83" s="1974"/>
      <c r="O83" s="1974"/>
      <c r="P83" s="1974"/>
      <c r="Q83" s="1974"/>
      <c r="R83" s="1974"/>
      <c r="S83" s="1974"/>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798"/>
      <c r="AY83" s="798"/>
      <c r="AZ83" s="798"/>
      <c r="BA83" s="798"/>
      <c r="BB83" s="798"/>
      <c r="BC83" s="798"/>
      <c r="BD83" s="798"/>
      <c r="BE83" s="798"/>
      <c r="BF83" s="798"/>
      <c r="BG83" s="798"/>
      <c r="BH83" s="798"/>
      <c r="BI83" s="798"/>
      <c r="BJ83" s="798"/>
      <c r="BK83" s="798"/>
      <c r="BL83" s="798"/>
      <c r="BM83" s="798"/>
      <c r="BN83" s="798"/>
      <c r="BO83" s="798"/>
      <c r="BP83" s="798"/>
    </row>
    <row r="84" spans="1:68" ht="14.25" hidden="1" customHeight="1" x14ac:dyDescent="0.3">
      <c r="B84" s="29"/>
      <c r="D84" s="34"/>
      <c r="E84" s="68"/>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row>
    <row r="85" spans="1:68" ht="14.25" hidden="1" customHeight="1" x14ac:dyDescent="0.3">
      <c r="B85" s="29"/>
      <c r="D85" s="34"/>
      <c r="E85" s="68"/>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row>
    <row r="86" spans="1:68" ht="14.25" hidden="1" customHeight="1" x14ac:dyDescent="0.3">
      <c r="C86" s="29"/>
      <c r="D86" s="34"/>
      <c r="E86" s="29"/>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row>
    <row r="87" spans="1:68" ht="14.25" hidden="1" customHeight="1" x14ac:dyDescent="0.3">
      <c r="C87" s="29"/>
      <c r="D87" s="34"/>
      <c r="E87" s="29"/>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row>
    <row r="88" spans="1:68" ht="14.25" hidden="1" customHeight="1" x14ac:dyDescent="0.3">
      <c r="C88" s="29"/>
      <c r="D88" s="34"/>
      <c r="E88" s="29"/>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29"/>
    </row>
    <row r="89" spans="1:68" ht="14.25" hidden="1" customHeight="1" x14ac:dyDescent="0.3">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row>
    <row r="90" spans="1:68" ht="14.25" hidden="1" customHeight="1" x14ac:dyDescent="0.3">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row>
    <row r="91" spans="1:68" ht="14.25" hidden="1" customHeight="1" x14ac:dyDescent="0.3">
      <c r="C91" s="68"/>
      <c r="D91" s="29"/>
      <c r="E91" s="68"/>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row>
    <row r="92" spans="1:68" ht="14.25" hidden="1" customHeight="1" x14ac:dyDescent="0.3">
      <c r="C92" s="68"/>
      <c r="D92" s="29"/>
      <c r="E92" s="68"/>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34"/>
    </row>
    <row r="93" spans="1:68" ht="14.25" hidden="1" customHeight="1" x14ac:dyDescent="0.3">
      <c r="C93" s="29"/>
      <c r="D93" s="34"/>
      <c r="E93" s="29"/>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row>
    <row r="94" spans="1:68" ht="14.25" hidden="1" customHeight="1" x14ac:dyDescent="0.3">
      <c r="C94" s="29"/>
      <c r="D94" s="34"/>
      <c r="E94" s="29"/>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4"/>
    </row>
    <row r="95" spans="1:68" s="2" customFormat="1" ht="12" hidden="1" customHeight="1" x14ac:dyDescent="0.3">
      <c r="A95" s="3"/>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row>
    <row r="96" spans="1:68" ht="14.25" hidden="1" customHeight="1" x14ac:dyDescent="0.3">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23"/>
    </row>
    <row r="97" spans="2:67" ht="14.25" hidden="1" customHeight="1" x14ac:dyDescent="0.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row>
    <row r="98" spans="2:67" ht="14.25" hidden="1" customHeight="1" x14ac:dyDescent="0.3"/>
    <row r="99" spans="2:67" ht="14.25" hidden="1" customHeight="1" x14ac:dyDescent="0.3"/>
    <row r="100" spans="2:67" ht="14.25" hidden="1" customHeight="1" x14ac:dyDescent="0.3"/>
    <row r="101" spans="2:67" ht="14.25" hidden="1" customHeight="1" x14ac:dyDescent="0.3"/>
    <row r="102" spans="2:67" ht="14.25" hidden="1" customHeight="1" x14ac:dyDescent="0.3"/>
    <row r="103" spans="2:67" ht="14.25" hidden="1" customHeight="1" x14ac:dyDescent="0.3">
      <c r="B103" s="3" t="s">
        <v>1635</v>
      </c>
    </row>
    <row r="104" spans="2:67" ht="14.25" hidden="1" customHeight="1" x14ac:dyDescent="0.3"/>
    <row r="105" spans="2:67" ht="14.25" hidden="1" customHeight="1" x14ac:dyDescent="0.3"/>
    <row r="106" spans="2:67" ht="14.25" hidden="1" customHeight="1" x14ac:dyDescent="0.3"/>
    <row r="107" spans="2:67" ht="14.25" hidden="1" customHeight="1" x14ac:dyDescent="0.3"/>
    <row r="108" spans="2:67" ht="14.25" hidden="1" customHeight="1" x14ac:dyDescent="0.3"/>
    <row r="109" spans="2:67" ht="14.25" hidden="1" customHeight="1" x14ac:dyDescent="0.3"/>
    <row r="110" spans="2:67" ht="14.25" hidden="1" customHeight="1" x14ac:dyDescent="0.3"/>
    <row r="111" spans="2:67" ht="14.25" hidden="1" customHeight="1" x14ac:dyDescent="0.3"/>
    <row r="112" spans="2:67" ht="14.25" hidden="1" customHeight="1" x14ac:dyDescent="0.3"/>
    <row r="113" ht="14.25" hidden="1" customHeight="1" x14ac:dyDescent="0.3"/>
    <row r="114" ht="14.25" hidden="1" customHeight="1" x14ac:dyDescent="0.3"/>
    <row r="115" ht="14.25" hidden="1" customHeight="1" x14ac:dyDescent="0.3"/>
    <row r="116" ht="14.25" hidden="1" customHeight="1" x14ac:dyDescent="0.3"/>
    <row r="117" ht="14.25" hidden="1" customHeight="1" x14ac:dyDescent="0.3"/>
    <row r="118" ht="14.25" hidden="1" customHeight="1" x14ac:dyDescent="0.3"/>
    <row r="119" ht="14.25" hidden="1" customHeight="1" x14ac:dyDescent="0.3"/>
    <row r="120" ht="14.25" hidden="1" customHeight="1" x14ac:dyDescent="0.3"/>
    <row r="121" ht="14.25" hidden="1" customHeight="1" x14ac:dyDescent="0.3"/>
    <row r="122" ht="14.25" hidden="1" customHeight="1" x14ac:dyDescent="0.3"/>
    <row r="123" ht="14.25" hidden="1" customHeight="1" x14ac:dyDescent="0.3"/>
    <row r="124" ht="14.25" hidden="1" customHeight="1" x14ac:dyDescent="0.3"/>
    <row r="125" ht="14.25" hidden="1" customHeight="1" x14ac:dyDescent="0.3"/>
    <row r="126" ht="14.25" hidden="1" customHeight="1" x14ac:dyDescent="0.3"/>
    <row r="127" ht="14.25" hidden="1" customHeight="1" x14ac:dyDescent="0.3"/>
    <row r="128" ht="14.25" hidden="1" customHeight="1" x14ac:dyDescent="0.3"/>
    <row r="129" ht="14.25" hidden="1" customHeight="1" x14ac:dyDescent="0.3"/>
    <row r="130" ht="14.25" hidden="1" customHeight="1" x14ac:dyDescent="0.3"/>
    <row r="131" ht="14.25" hidden="1" customHeight="1" x14ac:dyDescent="0.3"/>
    <row r="132" ht="14.25" hidden="1" customHeight="1" x14ac:dyDescent="0.3"/>
    <row r="133" ht="14.25" hidden="1" customHeight="1" x14ac:dyDescent="0.3"/>
    <row r="134" ht="14.25" hidden="1" customHeight="1" x14ac:dyDescent="0.3"/>
    <row r="135" ht="14.25" hidden="1" customHeight="1" x14ac:dyDescent="0.3"/>
    <row r="136" ht="14.25" hidden="1" customHeight="1" x14ac:dyDescent="0.3"/>
    <row r="137" ht="14.25" hidden="1" customHeight="1" x14ac:dyDescent="0.3"/>
    <row r="138" ht="14.25" hidden="1" customHeight="1" x14ac:dyDescent="0.3"/>
    <row r="139" ht="14.25" hidden="1" customHeight="1" x14ac:dyDescent="0.3"/>
    <row r="140" ht="14.25" hidden="1" customHeight="1" x14ac:dyDescent="0.3"/>
    <row r="141" ht="14.25" hidden="1" customHeight="1" x14ac:dyDescent="0.3"/>
    <row r="142" ht="14.25" hidden="1" customHeight="1" x14ac:dyDescent="0.3"/>
    <row r="143" ht="14.25" hidden="1" customHeight="1" x14ac:dyDescent="0.3"/>
    <row r="144" ht="14.25" hidden="1" customHeight="1" x14ac:dyDescent="0.3"/>
    <row r="145" ht="14.25" hidden="1" customHeight="1" x14ac:dyDescent="0.3"/>
    <row r="146" ht="14.25" hidden="1" customHeight="1" x14ac:dyDescent="0.3"/>
    <row r="147" ht="14.25" hidden="1" customHeight="1" x14ac:dyDescent="0.3"/>
    <row r="148" ht="14.25" hidden="1" customHeight="1" x14ac:dyDescent="0.3"/>
    <row r="149" ht="14.25" hidden="1" customHeight="1" x14ac:dyDescent="0.3"/>
    <row r="150" ht="14.25" hidden="1" customHeight="1" x14ac:dyDescent="0.3"/>
    <row r="151" ht="14.25" hidden="1" customHeight="1" x14ac:dyDescent="0.3"/>
    <row r="152" ht="14.25" hidden="1" customHeight="1" x14ac:dyDescent="0.3"/>
    <row r="153" ht="14.25" hidden="1" customHeight="1" x14ac:dyDescent="0.3"/>
    <row r="154" ht="14.25" hidden="1" customHeight="1" x14ac:dyDescent="0.3"/>
    <row r="155" ht="14.25" hidden="1" customHeight="1" x14ac:dyDescent="0.3"/>
    <row r="156" ht="14.25" hidden="1" customHeight="1" x14ac:dyDescent="0.3"/>
    <row r="157" ht="14.25" hidden="1" customHeight="1" x14ac:dyDescent="0.3"/>
    <row r="158" ht="14.25" hidden="1" customHeight="1" x14ac:dyDescent="0.3"/>
    <row r="159" ht="14.25" hidden="1" customHeight="1" x14ac:dyDescent="0.3"/>
    <row r="160" ht="14.25" hidden="1" customHeight="1" x14ac:dyDescent="0.3"/>
    <row r="161" ht="14.25" hidden="1" customHeight="1" x14ac:dyDescent="0.3"/>
    <row r="162" ht="14.25" hidden="1" customHeight="1" x14ac:dyDescent="0.3"/>
    <row r="163" ht="14.25" hidden="1" customHeight="1" x14ac:dyDescent="0.3"/>
    <row r="164" ht="14.25" hidden="1" customHeight="1" x14ac:dyDescent="0.3"/>
    <row r="165" ht="14.25" hidden="1" customHeight="1" x14ac:dyDescent="0.3"/>
    <row r="166" ht="14.25" hidden="1" customHeight="1" x14ac:dyDescent="0.3"/>
    <row r="167" ht="14.25" hidden="1" customHeight="1" x14ac:dyDescent="0.3"/>
    <row r="168" ht="14.25" hidden="1" customHeight="1" x14ac:dyDescent="0.3"/>
    <row r="169" ht="14.25" hidden="1" customHeight="1" x14ac:dyDescent="0.3"/>
    <row r="170" ht="14.25" hidden="1" customHeight="1" x14ac:dyDescent="0.3"/>
    <row r="171" ht="14.25" hidden="1" customHeight="1" x14ac:dyDescent="0.3"/>
    <row r="172" ht="14.25" hidden="1" customHeight="1" x14ac:dyDescent="0.3"/>
    <row r="173" ht="14.25" hidden="1" customHeight="1" x14ac:dyDescent="0.3"/>
    <row r="174" ht="14.25" hidden="1" customHeight="1" x14ac:dyDescent="0.3"/>
    <row r="175" ht="14.25" hidden="1" customHeight="1" x14ac:dyDescent="0.3"/>
    <row r="176" ht="14.25" hidden="1" customHeight="1" x14ac:dyDescent="0.3"/>
    <row r="177" ht="14.25" hidden="1" customHeight="1" x14ac:dyDescent="0.3"/>
    <row r="178" ht="14.25" hidden="1" customHeight="1" x14ac:dyDescent="0.3"/>
    <row r="179" ht="14.25" hidden="1" customHeight="1" x14ac:dyDescent="0.3"/>
    <row r="180" ht="14.25" hidden="1" customHeight="1" x14ac:dyDescent="0.3"/>
    <row r="181" ht="14.25" hidden="1" customHeight="1" x14ac:dyDescent="0.3"/>
    <row r="182" ht="14.25" hidden="1" customHeight="1" x14ac:dyDescent="0.3"/>
    <row r="183" ht="14.25" hidden="1" customHeight="1" x14ac:dyDescent="0.3"/>
    <row r="184" ht="14.25" hidden="1" customHeight="1" x14ac:dyDescent="0.3"/>
    <row r="185" ht="14.25" hidden="1" customHeight="1" x14ac:dyDescent="0.3"/>
    <row r="186" ht="14.25" hidden="1" customHeight="1" x14ac:dyDescent="0.3"/>
    <row r="187" ht="14.25" hidden="1" customHeight="1" x14ac:dyDescent="0.3"/>
    <row r="188" ht="14.25" hidden="1" customHeight="1" x14ac:dyDescent="0.3"/>
    <row r="189" ht="14.25" hidden="1" customHeight="1" x14ac:dyDescent="0.3"/>
    <row r="190" ht="14.25" hidden="1" customHeight="1" x14ac:dyDescent="0.3"/>
    <row r="191" ht="14.25" hidden="1" customHeight="1" x14ac:dyDescent="0.3"/>
    <row r="192" ht="14.25" hidden="1" customHeight="1" x14ac:dyDescent="0.3"/>
    <row r="193" ht="14.25" hidden="1" customHeight="1" x14ac:dyDescent="0.3"/>
    <row r="194" ht="14.25" hidden="1" customHeight="1" x14ac:dyDescent="0.3"/>
    <row r="195" ht="14.25" hidden="1" customHeight="1" x14ac:dyDescent="0.3"/>
    <row r="196" ht="14.25" hidden="1" customHeight="1" x14ac:dyDescent="0.3"/>
    <row r="197" ht="14.25" hidden="1" customHeight="1" x14ac:dyDescent="0.3"/>
    <row r="198" ht="14.25" hidden="1" customHeight="1" x14ac:dyDescent="0.3"/>
    <row r="199" ht="14.25" hidden="1" customHeight="1" x14ac:dyDescent="0.3"/>
    <row r="200" ht="14.25" hidden="1" customHeight="1" x14ac:dyDescent="0.3"/>
    <row r="201" ht="14.25" hidden="1" customHeight="1" x14ac:dyDescent="0.3"/>
    <row r="202" ht="14.25" hidden="1" customHeight="1" x14ac:dyDescent="0.3"/>
    <row r="203" ht="14.25" hidden="1" customHeight="1" x14ac:dyDescent="0.3"/>
    <row r="204" ht="14.25" hidden="1" customHeight="1" x14ac:dyDescent="0.3"/>
    <row r="205" ht="14.25" hidden="1" customHeight="1" x14ac:dyDescent="0.3"/>
    <row r="206" ht="14.25" hidden="1" customHeight="1" x14ac:dyDescent="0.3"/>
    <row r="207" ht="14.25" hidden="1" customHeight="1" x14ac:dyDescent="0.3"/>
    <row r="208" ht="14.25" hidden="1" customHeight="1" x14ac:dyDescent="0.3"/>
    <row r="209" ht="14.25" hidden="1" customHeight="1" x14ac:dyDescent="0.3"/>
    <row r="210" ht="14.25" hidden="1" customHeight="1" x14ac:dyDescent="0.3"/>
    <row r="211" ht="14.25" hidden="1" customHeight="1" x14ac:dyDescent="0.3"/>
    <row r="212" ht="14.25" hidden="1" customHeight="1" x14ac:dyDescent="0.3"/>
    <row r="213" ht="14.25" hidden="1" customHeight="1" x14ac:dyDescent="0.3"/>
    <row r="214" ht="14.25" hidden="1" customHeight="1" x14ac:dyDescent="0.3"/>
    <row r="215" ht="14.25" hidden="1" customHeight="1" x14ac:dyDescent="0.3"/>
    <row r="216" ht="14.25" hidden="1" customHeight="1" x14ac:dyDescent="0.3"/>
    <row r="217" ht="14.25" hidden="1" customHeight="1" x14ac:dyDescent="0.3"/>
    <row r="218" ht="14.25" hidden="1" customHeight="1" x14ac:dyDescent="0.3"/>
    <row r="219" ht="14.25" hidden="1" customHeight="1" x14ac:dyDescent="0.3"/>
    <row r="220" ht="14.25" hidden="1" customHeight="1" x14ac:dyDescent="0.3"/>
    <row r="221" ht="14.25" hidden="1" customHeight="1" x14ac:dyDescent="0.3"/>
    <row r="222" ht="14.25" hidden="1" customHeight="1" x14ac:dyDescent="0.3"/>
    <row r="223" ht="14.25" hidden="1" customHeight="1" x14ac:dyDescent="0.3"/>
    <row r="224" ht="14.25" hidden="1" customHeight="1" x14ac:dyDescent="0.3"/>
    <row r="225" ht="14.25" hidden="1" customHeight="1" x14ac:dyDescent="0.3"/>
    <row r="226" ht="14.25" hidden="1" customHeight="1" x14ac:dyDescent="0.3"/>
    <row r="227" ht="14.25" hidden="1" customHeight="1" x14ac:dyDescent="0.3"/>
    <row r="228" ht="14.25" hidden="1" customHeight="1" x14ac:dyDescent="0.3"/>
    <row r="229" ht="14.25" hidden="1" customHeight="1" x14ac:dyDescent="0.3"/>
    <row r="230" ht="14.25" hidden="1" customHeight="1" x14ac:dyDescent="0.3"/>
    <row r="231" ht="14.25" hidden="1" customHeight="1" x14ac:dyDescent="0.3"/>
    <row r="232" ht="14.25" hidden="1" customHeight="1" x14ac:dyDescent="0.3"/>
    <row r="233" ht="14.25" hidden="1" customHeight="1" x14ac:dyDescent="0.3"/>
    <row r="234" ht="14.25" hidden="1" customHeight="1" x14ac:dyDescent="0.3"/>
    <row r="235" ht="14.25" hidden="1" customHeight="1" x14ac:dyDescent="0.3"/>
    <row r="236" ht="14.25" hidden="1" customHeight="1" x14ac:dyDescent="0.3"/>
    <row r="237" ht="14.25" hidden="1" customHeight="1" x14ac:dyDescent="0.3"/>
    <row r="238" ht="14.25" hidden="1" customHeight="1" x14ac:dyDescent="0.3"/>
    <row r="239" ht="14.25" hidden="1" customHeight="1" x14ac:dyDescent="0.3"/>
    <row r="240" ht="14.25" hidden="1" customHeight="1" x14ac:dyDescent="0.3"/>
    <row r="241" ht="14.25" hidden="1" customHeight="1" x14ac:dyDescent="0.3"/>
    <row r="242" ht="14.25" hidden="1" customHeight="1" x14ac:dyDescent="0.3"/>
    <row r="243" ht="14.25" hidden="1" customHeight="1" x14ac:dyDescent="0.3"/>
    <row r="244" ht="14.25" hidden="1" customHeight="1" x14ac:dyDescent="0.3"/>
    <row r="245" ht="14.25" hidden="1" customHeight="1" x14ac:dyDescent="0.3"/>
    <row r="246" ht="14.25" hidden="1" customHeight="1" x14ac:dyDescent="0.3"/>
    <row r="247" ht="14.25" hidden="1" customHeight="1" x14ac:dyDescent="0.3"/>
    <row r="248" ht="14.25" hidden="1" customHeight="1" x14ac:dyDescent="0.3"/>
    <row r="249" ht="14.25" hidden="1" customHeight="1" x14ac:dyDescent="0.3"/>
    <row r="250" ht="14.25" hidden="1" customHeight="1" x14ac:dyDescent="0.3"/>
    <row r="251" ht="14.25" hidden="1" customHeight="1" x14ac:dyDescent="0.3"/>
    <row r="252" ht="14.25" hidden="1" customHeight="1" x14ac:dyDescent="0.3"/>
    <row r="253" ht="14.25" hidden="1" customHeight="1" x14ac:dyDescent="0.3"/>
    <row r="254" ht="14.25" hidden="1" customHeight="1" x14ac:dyDescent="0.3"/>
    <row r="255" ht="14.25" hidden="1" customHeight="1" x14ac:dyDescent="0.3"/>
    <row r="256" ht="14.25" hidden="1" customHeight="1" x14ac:dyDescent="0.3"/>
    <row r="257" ht="14.25" hidden="1" customHeight="1" x14ac:dyDescent="0.3"/>
    <row r="258" ht="14.25" hidden="1" customHeight="1" x14ac:dyDescent="0.3"/>
    <row r="259" ht="14.25" hidden="1" customHeight="1" x14ac:dyDescent="0.3"/>
    <row r="260" ht="14.25" hidden="1" customHeight="1" x14ac:dyDescent="0.3"/>
    <row r="261" ht="14.25" hidden="1" customHeight="1" x14ac:dyDescent="0.3"/>
    <row r="262" ht="14.25" hidden="1" customHeight="1" x14ac:dyDescent="0.3"/>
    <row r="263" ht="14.25" hidden="1" customHeight="1" x14ac:dyDescent="0.3"/>
    <row r="264" ht="14.25" hidden="1" customHeight="1" x14ac:dyDescent="0.3"/>
    <row r="265" ht="14.25" hidden="1" customHeight="1" x14ac:dyDescent="0.3"/>
    <row r="266" ht="14.25" hidden="1" customHeight="1" x14ac:dyDescent="0.3"/>
    <row r="267" ht="14.25" hidden="1" customHeight="1" x14ac:dyDescent="0.3"/>
    <row r="268" ht="14.25" hidden="1" customHeight="1" x14ac:dyDescent="0.3"/>
    <row r="269" ht="14.25" hidden="1" customHeight="1" x14ac:dyDescent="0.3"/>
    <row r="270" ht="14.25" hidden="1" customHeight="1" x14ac:dyDescent="0.3"/>
    <row r="271" ht="14.25" hidden="1" customHeight="1" x14ac:dyDescent="0.3"/>
    <row r="272" ht="14.25" hidden="1" customHeight="1" x14ac:dyDescent="0.3"/>
    <row r="273" ht="14.25" hidden="1" customHeight="1" x14ac:dyDescent="0.3"/>
    <row r="274" ht="14.25" hidden="1" customHeight="1" x14ac:dyDescent="0.3"/>
    <row r="275" ht="14.25" hidden="1" customHeight="1" x14ac:dyDescent="0.3"/>
    <row r="276" ht="14.25" hidden="1" customHeight="1" x14ac:dyDescent="0.3"/>
    <row r="277" ht="14.25" hidden="1" customHeight="1" x14ac:dyDescent="0.3"/>
    <row r="278" ht="14.25" hidden="1" customHeight="1" x14ac:dyDescent="0.3"/>
    <row r="279" ht="14.25" hidden="1" customHeight="1" x14ac:dyDescent="0.3"/>
    <row r="280" ht="14.25" hidden="1" customHeight="1" x14ac:dyDescent="0.3"/>
    <row r="281" ht="14.25" hidden="1" customHeight="1" x14ac:dyDescent="0.3"/>
    <row r="282" ht="14.25" hidden="1" customHeight="1" x14ac:dyDescent="0.3"/>
    <row r="283" ht="14.25" hidden="1" customHeight="1" x14ac:dyDescent="0.3"/>
    <row r="284" ht="14.25" hidden="1" customHeight="1" x14ac:dyDescent="0.3"/>
    <row r="285" ht="14.25" hidden="1" customHeight="1" x14ac:dyDescent="0.3"/>
    <row r="286" ht="14.25" hidden="1" customHeight="1" x14ac:dyDescent="0.3"/>
    <row r="287" ht="14.25" hidden="1" customHeight="1" x14ac:dyDescent="0.3"/>
    <row r="288" ht="14.25" hidden="1" customHeight="1" x14ac:dyDescent="0.3"/>
    <row r="289" ht="14.25" hidden="1" customHeight="1" x14ac:dyDescent="0.3"/>
    <row r="290" ht="14.25" hidden="1" customHeight="1" x14ac:dyDescent="0.3"/>
    <row r="291" ht="14.25" hidden="1" customHeight="1" x14ac:dyDescent="0.3"/>
    <row r="292" ht="14.25" hidden="1" customHeight="1" x14ac:dyDescent="0.3"/>
    <row r="293" ht="14.25" hidden="1" customHeight="1" x14ac:dyDescent="0.3"/>
    <row r="294" ht="14.25" hidden="1" customHeight="1" x14ac:dyDescent="0.3"/>
    <row r="295" ht="14.25" hidden="1" customHeight="1" x14ac:dyDescent="0.3"/>
    <row r="296" ht="14.25" hidden="1" customHeight="1" x14ac:dyDescent="0.3"/>
    <row r="297" ht="14.25" hidden="1" customHeight="1" x14ac:dyDescent="0.3"/>
    <row r="298" ht="14.25" hidden="1" customHeight="1" x14ac:dyDescent="0.3"/>
    <row r="299" ht="14.25" hidden="1" customHeight="1" x14ac:dyDescent="0.3"/>
    <row r="300" ht="14.25" hidden="1" customHeight="1" x14ac:dyDescent="0.3"/>
    <row r="301" ht="14.25" hidden="1" customHeight="1" x14ac:dyDescent="0.3"/>
    <row r="302" ht="14.25" hidden="1" customHeight="1" x14ac:dyDescent="0.3"/>
    <row r="303" ht="14.25" hidden="1" customHeight="1" x14ac:dyDescent="0.3"/>
    <row r="304" ht="14.25" hidden="1" customHeight="1" x14ac:dyDescent="0.3"/>
    <row r="305" ht="14.25" hidden="1" customHeight="1" x14ac:dyDescent="0.3"/>
    <row r="306" ht="14.25" hidden="1" customHeight="1" x14ac:dyDescent="0.3"/>
    <row r="307" ht="14.25" hidden="1" customHeight="1" x14ac:dyDescent="0.3"/>
    <row r="308" ht="14.25" hidden="1" customHeight="1" x14ac:dyDescent="0.3"/>
    <row r="309" ht="14.25" hidden="1" customHeight="1" x14ac:dyDescent="0.3"/>
    <row r="310" ht="14.25" hidden="1" customHeight="1" x14ac:dyDescent="0.3"/>
    <row r="311" ht="14.25" hidden="1" customHeight="1" x14ac:dyDescent="0.3"/>
    <row r="312" ht="14.25" hidden="1" customHeight="1" x14ac:dyDescent="0.3"/>
    <row r="313" ht="14.25" hidden="1" customHeight="1" x14ac:dyDescent="0.3"/>
    <row r="314" ht="14.25" hidden="1" customHeight="1" x14ac:dyDescent="0.3"/>
    <row r="315" ht="14.25" hidden="1" customHeight="1" x14ac:dyDescent="0.3"/>
    <row r="316" ht="14.25" hidden="1" customHeight="1" x14ac:dyDescent="0.3"/>
    <row r="317" ht="14.25" hidden="1" customHeight="1" x14ac:dyDescent="0.3"/>
    <row r="318" ht="14.25" hidden="1" customHeight="1" x14ac:dyDescent="0.3"/>
    <row r="319" ht="14.25" hidden="1" customHeight="1" x14ac:dyDescent="0.3"/>
    <row r="320" ht="14.25" hidden="1" customHeight="1" x14ac:dyDescent="0.3"/>
    <row r="321" ht="14.25" hidden="1" customHeight="1" x14ac:dyDescent="0.3"/>
    <row r="322" ht="14.25" hidden="1" customHeight="1" x14ac:dyDescent="0.3"/>
    <row r="323" ht="14.25" hidden="1" customHeight="1" x14ac:dyDescent="0.3"/>
    <row r="324" ht="14.25" hidden="1" customHeight="1" x14ac:dyDescent="0.3"/>
    <row r="325" ht="14.25" hidden="1" customHeight="1" x14ac:dyDescent="0.3"/>
    <row r="326" ht="14.25" hidden="1" customHeight="1" x14ac:dyDescent="0.3"/>
    <row r="327" ht="14.25" hidden="1" customHeight="1" x14ac:dyDescent="0.3"/>
    <row r="328" ht="14.25" hidden="1" customHeight="1" x14ac:dyDescent="0.3"/>
    <row r="329" ht="14.25" hidden="1" customHeight="1" x14ac:dyDescent="0.3"/>
    <row r="330" ht="14.25" hidden="1" customHeight="1" x14ac:dyDescent="0.3"/>
    <row r="331" ht="14.25" hidden="1" customHeight="1" x14ac:dyDescent="0.3"/>
    <row r="332" ht="14.25" hidden="1" customHeight="1" x14ac:dyDescent="0.3"/>
    <row r="333" ht="14.25" hidden="1" customHeight="1" x14ac:dyDescent="0.3"/>
    <row r="334" ht="14.25" hidden="1" customHeight="1" x14ac:dyDescent="0.3"/>
    <row r="335" ht="14.25" hidden="1" customHeight="1" x14ac:dyDescent="0.3"/>
    <row r="336" ht="14.25" hidden="1" customHeight="1" x14ac:dyDescent="0.3"/>
    <row r="337" ht="14.25" hidden="1" customHeight="1" x14ac:dyDescent="0.3"/>
    <row r="338" ht="14.25" hidden="1" customHeight="1" x14ac:dyDescent="0.3"/>
    <row r="339" ht="14.25" hidden="1" customHeight="1" x14ac:dyDescent="0.3"/>
    <row r="340" ht="14.25" hidden="1" customHeight="1" x14ac:dyDescent="0.3"/>
    <row r="341" ht="14.25" hidden="1" customHeight="1" x14ac:dyDescent="0.3"/>
    <row r="342" ht="14.25" hidden="1" customHeight="1" x14ac:dyDescent="0.3"/>
    <row r="343" ht="14.25" hidden="1" customHeight="1" x14ac:dyDescent="0.3"/>
    <row r="344" ht="14.25" hidden="1" customHeight="1" x14ac:dyDescent="0.3"/>
    <row r="345" ht="14.25" hidden="1" customHeight="1" x14ac:dyDescent="0.3"/>
    <row r="346" ht="14.25" hidden="1" customHeight="1" x14ac:dyDescent="0.3"/>
    <row r="347" ht="14.25" hidden="1" customHeight="1" x14ac:dyDescent="0.3"/>
    <row r="348" ht="14.25" hidden="1" customHeight="1" x14ac:dyDescent="0.3"/>
    <row r="349" ht="14.25" hidden="1" customHeight="1" x14ac:dyDescent="0.3"/>
    <row r="350" ht="14.25" hidden="1" customHeight="1" x14ac:dyDescent="0.3"/>
    <row r="351" ht="14.25" hidden="1" customHeight="1" x14ac:dyDescent="0.3"/>
    <row r="352" ht="14.25" hidden="1" customHeight="1" x14ac:dyDescent="0.3"/>
    <row r="353" ht="14.25" hidden="1" customHeight="1" x14ac:dyDescent="0.3"/>
    <row r="354" ht="14.25" hidden="1" customHeight="1" x14ac:dyDescent="0.3"/>
    <row r="355" ht="14.25" hidden="1" customHeight="1" x14ac:dyDescent="0.3"/>
    <row r="356" ht="14.25" hidden="1" customHeight="1" x14ac:dyDescent="0.3"/>
    <row r="357" ht="14.25" hidden="1" customHeight="1" x14ac:dyDescent="0.3"/>
    <row r="358" ht="14.25" hidden="1" customHeight="1" x14ac:dyDescent="0.3"/>
    <row r="359" ht="14.25" hidden="1" customHeight="1" x14ac:dyDescent="0.3"/>
    <row r="360" ht="14.25" hidden="1" customHeight="1" x14ac:dyDescent="0.3"/>
    <row r="361" ht="14.25" hidden="1" customHeight="1" x14ac:dyDescent="0.3"/>
    <row r="362" ht="14.25" hidden="1" customHeight="1" x14ac:dyDescent="0.3"/>
    <row r="363" ht="14.25" hidden="1" customHeight="1" x14ac:dyDescent="0.3"/>
    <row r="364" ht="14.25" hidden="1" customHeight="1" x14ac:dyDescent="0.3"/>
    <row r="365" ht="14.25" hidden="1" customHeight="1" x14ac:dyDescent="0.3"/>
    <row r="366" ht="14.25" hidden="1" customHeight="1" x14ac:dyDescent="0.3"/>
    <row r="367" ht="14.25" hidden="1" customHeight="1" x14ac:dyDescent="0.3"/>
    <row r="368" ht="14.25" hidden="1" customHeight="1" x14ac:dyDescent="0.3"/>
    <row r="369" ht="14.25" hidden="1" customHeight="1" x14ac:dyDescent="0.3"/>
    <row r="370" ht="14.25" hidden="1" customHeight="1" x14ac:dyDescent="0.3"/>
    <row r="371" ht="14.25" hidden="1" customHeight="1" x14ac:dyDescent="0.3"/>
    <row r="372" ht="14.25" hidden="1" customHeight="1" x14ac:dyDescent="0.3"/>
    <row r="373" ht="14.25" hidden="1" customHeight="1" x14ac:dyDescent="0.3"/>
    <row r="374" ht="14.25" hidden="1" customHeight="1" x14ac:dyDescent="0.3"/>
    <row r="375" ht="14.25" hidden="1" customHeight="1" x14ac:dyDescent="0.3"/>
    <row r="376" ht="14.25" hidden="1" customHeight="1" x14ac:dyDescent="0.3"/>
    <row r="377" ht="14.25" hidden="1" customHeight="1" x14ac:dyDescent="0.3"/>
    <row r="378" ht="14.25" hidden="1" customHeight="1" x14ac:dyDescent="0.3"/>
    <row r="379" ht="14.25" hidden="1" customHeight="1" x14ac:dyDescent="0.3"/>
    <row r="380" ht="14.25" hidden="1" customHeight="1" x14ac:dyDescent="0.3"/>
    <row r="381" ht="14.25" hidden="1" customHeight="1" x14ac:dyDescent="0.3"/>
    <row r="382" ht="14.25" hidden="1" customHeight="1" x14ac:dyDescent="0.3"/>
    <row r="383" ht="14.25" hidden="1" customHeight="1" x14ac:dyDescent="0.3"/>
    <row r="384" ht="14.25" hidden="1" customHeight="1" x14ac:dyDescent="0.3"/>
    <row r="385" ht="14.25" hidden="1" customHeight="1" x14ac:dyDescent="0.3"/>
    <row r="386" ht="14.25" hidden="1" customHeight="1" x14ac:dyDescent="0.3"/>
    <row r="387" ht="14.25" hidden="1" customHeight="1" x14ac:dyDescent="0.3"/>
    <row r="388" ht="14.25" hidden="1" customHeight="1" x14ac:dyDescent="0.3"/>
    <row r="389" ht="14.25" hidden="1" customHeight="1" x14ac:dyDescent="0.3"/>
    <row r="390" ht="14.25" hidden="1" customHeight="1" x14ac:dyDescent="0.3"/>
    <row r="391" ht="14.25" hidden="1" customHeight="1" x14ac:dyDescent="0.3"/>
    <row r="392" ht="14.25" hidden="1" customHeight="1" x14ac:dyDescent="0.3"/>
    <row r="393" ht="14.25" hidden="1" customHeight="1" x14ac:dyDescent="0.3"/>
    <row r="394" ht="14.25" hidden="1" customHeight="1" x14ac:dyDescent="0.3"/>
    <row r="395" ht="14.25" hidden="1" customHeight="1" x14ac:dyDescent="0.3"/>
    <row r="396" ht="14.25" hidden="1" customHeight="1" x14ac:dyDescent="0.3"/>
    <row r="397" ht="14.25" hidden="1" customHeight="1" x14ac:dyDescent="0.3"/>
    <row r="398" ht="14.25" hidden="1" customHeight="1" x14ac:dyDescent="0.3"/>
    <row r="399" ht="14.25" hidden="1" customHeight="1" x14ac:dyDescent="0.3"/>
    <row r="400" ht="14.25" hidden="1" customHeight="1" x14ac:dyDescent="0.3"/>
    <row r="401" ht="14.25" hidden="1" customHeight="1" x14ac:dyDescent="0.3"/>
    <row r="402" ht="14.25" hidden="1" customHeight="1" x14ac:dyDescent="0.3"/>
    <row r="403" ht="14.25" hidden="1" customHeight="1" x14ac:dyDescent="0.3"/>
    <row r="404" ht="14.25" hidden="1" customHeight="1" x14ac:dyDescent="0.3"/>
    <row r="405" ht="14.25" hidden="1" customHeight="1" x14ac:dyDescent="0.3"/>
    <row r="406" ht="14.25" hidden="1" customHeight="1" x14ac:dyDescent="0.3"/>
    <row r="407" ht="14.25" hidden="1" customHeight="1" x14ac:dyDescent="0.3"/>
    <row r="408" ht="14.25" hidden="1" customHeight="1" x14ac:dyDescent="0.3"/>
    <row r="409" ht="14.25" hidden="1" customHeight="1" x14ac:dyDescent="0.3"/>
    <row r="410" ht="14.25" hidden="1" customHeight="1" x14ac:dyDescent="0.3"/>
    <row r="411" ht="14.25" hidden="1" customHeight="1" x14ac:dyDescent="0.3"/>
    <row r="412" ht="14.25" hidden="1" customHeight="1" x14ac:dyDescent="0.3"/>
    <row r="413" ht="14.25" hidden="1" customHeight="1" x14ac:dyDescent="0.3"/>
    <row r="414" ht="14.25" hidden="1" customHeight="1" x14ac:dyDescent="0.3"/>
    <row r="415" ht="14.25" hidden="1" customHeight="1" x14ac:dyDescent="0.3"/>
    <row r="416" ht="14.25" hidden="1" customHeight="1" x14ac:dyDescent="0.3"/>
    <row r="417" ht="14.25" hidden="1" customHeight="1" x14ac:dyDescent="0.3"/>
    <row r="418" ht="14.25" hidden="1" customHeight="1" x14ac:dyDescent="0.3"/>
    <row r="419" ht="14.25" hidden="1" customHeight="1" x14ac:dyDescent="0.3"/>
    <row r="420" ht="14.25" hidden="1" customHeight="1" x14ac:dyDescent="0.3"/>
    <row r="421" ht="14.25" hidden="1" customHeight="1" x14ac:dyDescent="0.3"/>
    <row r="422" ht="14.25" hidden="1" customHeight="1" x14ac:dyDescent="0.3"/>
    <row r="423" ht="14.25" hidden="1" customHeight="1" x14ac:dyDescent="0.3"/>
    <row r="424" ht="14.25" hidden="1" customHeight="1" x14ac:dyDescent="0.3"/>
    <row r="425" ht="14.25" hidden="1" customHeight="1" x14ac:dyDescent="0.3"/>
    <row r="426" ht="14.25" hidden="1" customHeight="1" x14ac:dyDescent="0.3"/>
    <row r="427" ht="14.25" hidden="1" customHeight="1" x14ac:dyDescent="0.3"/>
    <row r="428" ht="14.25" hidden="1" customHeight="1" x14ac:dyDescent="0.3"/>
    <row r="429" ht="14.25" hidden="1" customHeight="1" x14ac:dyDescent="0.3"/>
    <row r="430" ht="14.25" hidden="1" customHeight="1" x14ac:dyDescent="0.3"/>
    <row r="431" ht="14.25" hidden="1" customHeight="1" x14ac:dyDescent="0.3"/>
    <row r="432" ht="14.25" hidden="1" customHeight="1" x14ac:dyDescent="0.3"/>
    <row r="433" ht="14.25" hidden="1" customHeight="1" x14ac:dyDescent="0.3"/>
    <row r="434" ht="14.25" hidden="1" customHeight="1" x14ac:dyDescent="0.3"/>
    <row r="435" ht="14.25" hidden="1" customHeight="1" x14ac:dyDescent="0.3"/>
    <row r="436" ht="14.25" hidden="1" customHeight="1" x14ac:dyDescent="0.3"/>
    <row r="437" ht="14.25" hidden="1" customHeight="1" x14ac:dyDescent="0.3"/>
    <row r="438" ht="14.25" hidden="1" customHeight="1" x14ac:dyDescent="0.3"/>
    <row r="439" ht="14.25" hidden="1" customHeight="1" x14ac:dyDescent="0.3"/>
    <row r="440" ht="14.25" hidden="1" customHeight="1" x14ac:dyDescent="0.3"/>
    <row r="441" ht="14.25" hidden="1" customHeight="1" x14ac:dyDescent="0.3"/>
    <row r="442" ht="14.25" hidden="1" customHeight="1" x14ac:dyDescent="0.3"/>
    <row r="443" ht="14.25" hidden="1" customHeight="1" x14ac:dyDescent="0.3"/>
    <row r="444" ht="14.25" hidden="1" customHeight="1" x14ac:dyDescent="0.3"/>
    <row r="445" ht="14.25" hidden="1" customHeight="1" x14ac:dyDescent="0.3"/>
    <row r="446" ht="14.25" hidden="1" customHeight="1" x14ac:dyDescent="0.3"/>
    <row r="447" ht="14.25" hidden="1" customHeight="1" x14ac:dyDescent="0.3"/>
    <row r="448" ht="14.25" hidden="1" customHeight="1" x14ac:dyDescent="0.3"/>
    <row r="449" ht="14.25" hidden="1" customHeight="1" x14ac:dyDescent="0.3"/>
    <row r="450" ht="14.25" hidden="1" customHeight="1" x14ac:dyDescent="0.3"/>
    <row r="451" ht="14.25" hidden="1" customHeight="1" x14ac:dyDescent="0.3"/>
    <row r="452" ht="14.25" hidden="1" customHeight="1" x14ac:dyDescent="0.3"/>
    <row r="453" ht="14.25" hidden="1" customHeight="1" x14ac:dyDescent="0.3"/>
    <row r="454" ht="14.25" hidden="1" customHeight="1" x14ac:dyDescent="0.3"/>
    <row r="455" ht="14.25" hidden="1" customHeight="1" x14ac:dyDescent="0.3"/>
    <row r="456" ht="14.25" hidden="1" customHeight="1" x14ac:dyDescent="0.3"/>
    <row r="457" ht="14.25" hidden="1" customHeight="1" x14ac:dyDescent="0.3"/>
    <row r="458" ht="14.25" hidden="1" customHeight="1" x14ac:dyDescent="0.3"/>
    <row r="459" ht="14.25" hidden="1" customHeight="1" x14ac:dyDescent="0.3"/>
    <row r="460" ht="14.25" hidden="1" customHeight="1" x14ac:dyDescent="0.3"/>
    <row r="461" ht="14.25" hidden="1" customHeight="1" x14ac:dyDescent="0.3"/>
    <row r="462" ht="14.25" hidden="1" customHeight="1" x14ac:dyDescent="0.3"/>
    <row r="463" ht="14.25" hidden="1" customHeight="1" x14ac:dyDescent="0.3"/>
    <row r="464" ht="14.25" hidden="1" customHeight="1" x14ac:dyDescent="0.3"/>
    <row r="465" ht="14.25" hidden="1" customHeight="1" x14ac:dyDescent="0.3"/>
    <row r="466" ht="14.25" hidden="1" customHeight="1" x14ac:dyDescent="0.3"/>
    <row r="467" ht="14.25" hidden="1" customHeight="1" x14ac:dyDescent="0.3"/>
    <row r="468" ht="14.25" hidden="1" customHeight="1" x14ac:dyDescent="0.3"/>
    <row r="469" ht="14.25" hidden="1" customHeight="1" x14ac:dyDescent="0.3"/>
    <row r="470" ht="14.25" hidden="1" customHeight="1" x14ac:dyDescent="0.3"/>
    <row r="471" ht="14.25" hidden="1" customHeight="1" x14ac:dyDescent="0.3"/>
    <row r="472" ht="14.25" hidden="1" customHeight="1" x14ac:dyDescent="0.3"/>
    <row r="473" ht="14.25" hidden="1" customHeight="1" x14ac:dyDescent="0.3"/>
    <row r="474" ht="14.25" hidden="1" customHeight="1" x14ac:dyDescent="0.3"/>
    <row r="475" ht="14.25" hidden="1" customHeight="1" x14ac:dyDescent="0.3"/>
    <row r="476" ht="14.25" hidden="1" customHeight="1" x14ac:dyDescent="0.3"/>
    <row r="477" ht="14.25" hidden="1" customHeight="1" x14ac:dyDescent="0.3"/>
    <row r="478" ht="14.25" hidden="1" customHeight="1" x14ac:dyDescent="0.3"/>
    <row r="479" ht="14.25" hidden="1" customHeight="1" x14ac:dyDescent="0.3"/>
    <row r="480" ht="14.25" hidden="1" customHeight="1" x14ac:dyDescent="0.3"/>
    <row r="481" ht="14.25" hidden="1" customHeight="1" x14ac:dyDescent="0.3"/>
    <row r="482" ht="14.25" hidden="1" customHeight="1" x14ac:dyDescent="0.3"/>
    <row r="483" ht="14.25" hidden="1" customHeight="1" x14ac:dyDescent="0.3"/>
    <row r="484" ht="14.25" hidden="1" customHeight="1" x14ac:dyDescent="0.3"/>
    <row r="485" ht="14.25" hidden="1" customHeight="1" x14ac:dyDescent="0.3"/>
    <row r="486" ht="14.25" hidden="1" customHeight="1" x14ac:dyDescent="0.3"/>
    <row r="487" ht="14.25" hidden="1" customHeight="1" x14ac:dyDescent="0.3"/>
    <row r="488" ht="14.25" hidden="1" customHeight="1" x14ac:dyDescent="0.3"/>
    <row r="489" ht="14.25" hidden="1" customHeight="1" x14ac:dyDescent="0.3"/>
    <row r="490" ht="14.25" hidden="1" customHeight="1" x14ac:dyDescent="0.3"/>
    <row r="491" ht="14.25" hidden="1" customHeight="1" x14ac:dyDescent="0.3"/>
    <row r="492" ht="14.25" hidden="1" customHeight="1" x14ac:dyDescent="0.3"/>
    <row r="493" ht="14.25" hidden="1" customHeight="1" x14ac:dyDescent="0.3"/>
    <row r="494" ht="14.25" hidden="1" customHeight="1" x14ac:dyDescent="0.3"/>
    <row r="495" ht="14.25" hidden="1" customHeight="1" x14ac:dyDescent="0.3"/>
    <row r="496" ht="14.25" hidden="1" customHeight="1" x14ac:dyDescent="0.3"/>
    <row r="497" ht="14.25" hidden="1" customHeight="1" x14ac:dyDescent="0.3"/>
    <row r="498" ht="14.25" hidden="1" customHeight="1" x14ac:dyDescent="0.3"/>
    <row r="499" ht="14.25" hidden="1" customHeight="1" x14ac:dyDescent="0.3"/>
    <row r="500" ht="14.25" hidden="1" customHeight="1" x14ac:dyDescent="0.3"/>
    <row r="501" ht="14.25" hidden="1" customHeight="1" x14ac:dyDescent="0.3"/>
    <row r="502" ht="14.25" hidden="1" customHeight="1" x14ac:dyDescent="0.3"/>
    <row r="503" ht="14.25" hidden="1" customHeight="1" x14ac:dyDescent="0.3"/>
    <row r="504" ht="14.25" hidden="1" customHeight="1" x14ac:dyDescent="0.3"/>
    <row r="505" ht="14.25" hidden="1" customHeight="1" x14ac:dyDescent="0.3"/>
    <row r="506" ht="14.25" hidden="1" customHeight="1" x14ac:dyDescent="0.3"/>
    <row r="507" ht="14.25" hidden="1" customHeight="1" x14ac:dyDescent="0.3"/>
    <row r="508" ht="14.25" hidden="1" customHeight="1" x14ac:dyDescent="0.3"/>
    <row r="509" ht="14.25" hidden="1" customHeight="1" x14ac:dyDescent="0.3"/>
    <row r="510" ht="14.25" hidden="1" customHeight="1" x14ac:dyDescent="0.3"/>
    <row r="511" ht="14.25" hidden="1" customHeight="1" x14ac:dyDescent="0.3"/>
    <row r="512" ht="14.25" hidden="1" customHeight="1" x14ac:dyDescent="0.3"/>
    <row r="513" ht="14.25" hidden="1" customHeight="1" x14ac:dyDescent="0.3"/>
    <row r="514" ht="14.25" hidden="1" customHeight="1" x14ac:dyDescent="0.3"/>
    <row r="515" ht="14.25" hidden="1" customHeight="1" x14ac:dyDescent="0.3"/>
    <row r="516" ht="14.25" hidden="1" customHeight="1" x14ac:dyDescent="0.3"/>
    <row r="517" ht="14.25" hidden="1" customHeight="1" x14ac:dyDescent="0.3"/>
    <row r="518" ht="14.25" hidden="1" customHeight="1" x14ac:dyDescent="0.3"/>
    <row r="519" ht="14.25" hidden="1" customHeight="1" x14ac:dyDescent="0.3"/>
    <row r="520" ht="14.25" hidden="1" customHeight="1" x14ac:dyDescent="0.3"/>
    <row r="521" ht="14.25" hidden="1" customHeight="1" x14ac:dyDescent="0.3"/>
    <row r="522" ht="14.25" hidden="1" customHeight="1" x14ac:dyDescent="0.3"/>
    <row r="523" ht="14.25" hidden="1" customHeight="1" x14ac:dyDescent="0.3"/>
    <row r="524" ht="14.25" hidden="1" customHeight="1" x14ac:dyDescent="0.3"/>
    <row r="525" ht="14.25" hidden="1" customHeight="1" x14ac:dyDescent="0.3"/>
    <row r="526" ht="14.25" hidden="1" customHeight="1" x14ac:dyDescent="0.3"/>
    <row r="527" ht="14.25" hidden="1" customHeight="1" x14ac:dyDescent="0.3"/>
    <row r="528" ht="14.25" hidden="1" customHeight="1" x14ac:dyDescent="0.3"/>
    <row r="529" ht="14.25" hidden="1" customHeight="1" x14ac:dyDescent="0.3"/>
    <row r="530" ht="14.25" hidden="1" customHeight="1" x14ac:dyDescent="0.3"/>
    <row r="531" ht="14.25" hidden="1" customHeight="1" x14ac:dyDescent="0.3"/>
    <row r="532" ht="14.25" hidden="1" customHeight="1" x14ac:dyDescent="0.3"/>
    <row r="533" ht="14.25" hidden="1" customHeight="1" x14ac:dyDescent="0.3"/>
    <row r="534" ht="14.25" hidden="1" customHeight="1" x14ac:dyDescent="0.3"/>
    <row r="535" ht="14.25" hidden="1" customHeight="1" x14ac:dyDescent="0.3"/>
    <row r="536" ht="14.25" hidden="1" customHeight="1" x14ac:dyDescent="0.3"/>
    <row r="537" ht="14.25" hidden="1" customHeight="1" x14ac:dyDescent="0.3"/>
    <row r="538" ht="14.25" hidden="1" customHeight="1" x14ac:dyDescent="0.3"/>
    <row r="539" ht="14.25" hidden="1" customHeight="1" x14ac:dyDescent="0.3"/>
    <row r="540" ht="14.25" hidden="1" customHeight="1" x14ac:dyDescent="0.3"/>
    <row r="541" ht="14.25" hidden="1" customHeight="1" x14ac:dyDescent="0.3"/>
    <row r="542" ht="14.25" hidden="1" customHeight="1" x14ac:dyDescent="0.3"/>
    <row r="543" ht="14.25" hidden="1" customHeight="1" x14ac:dyDescent="0.3"/>
    <row r="544" ht="14.25" hidden="1" customHeight="1" x14ac:dyDescent="0.3"/>
    <row r="545" ht="14.25" hidden="1" customHeight="1" x14ac:dyDescent="0.3"/>
    <row r="546" ht="14.25" hidden="1" customHeight="1" x14ac:dyDescent="0.3"/>
    <row r="547" ht="14.25" hidden="1" customHeight="1" x14ac:dyDescent="0.3"/>
    <row r="548" ht="14.25" hidden="1" customHeight="1" x14ac:dyDescent="0.3"/>
    <row r="549" ht="14.25" hidden="1" customHeight="1" x14ac:dyDescent="0.3"/>
    <row r="550" ht="14.25" hidden="1" customHeight="1" x14ac:dyDescent="0.3"/>
    <row r="551" ht="14.25" hidden="1" customHeight="1" x14ac:dyDescent="0.3"/>
    <row r="552" ht="14.25" hidden="1" customHeight="1" x14ac:dyDescent="0.3"/>
    <row r="553" ht="14.25" hidden="1" customHeight="1" x14ac:dyDescent="0.3"/>
    <row r="554" ht="14.25" hidden="1" customHeight="1" x14ac:dyDescent="0.3"/>
    <row r="555" ht="14.25" hidden="1" customHeight="1" x14ac:dyDescent="0.3"/>
    <row r="556" ht="14.25" hidden="1" customHeight="1" x14ac:dyDescent="0.3"/>
    <row r="557" ht="14.25" hidden="1" customHeight="1" x14ac:dyDescent="0.3"/>
    <row r="558" ht="14.25" hidden="1" customHeight="1" x14ac:dyDescent="0.3"/>
    <row r="559" ht="14.25" hidden="1" customHeight="1" x14ac:dyDescent="0.3"/>
    <row r="560" ht="14.25" hidden="1" customHeight="1" x14ac:dyDescent="0.3"/>
    <row r="561" ht="14.25" hidden="1" customHeight="1" x14ac:dyDescent="0.3"/>
    <row r="562" ht="14.25" hidden="1" customHeight="1" x14ac:dyDescent="0.3"/>
    <row r="563" ht="14.25" hidden="1" customHeight="1" x14ac:dyDescent="0.3"/>
    <row r="564" ht="14.25" hidden="1" customHeight="1" x14ac:dyDescent="0.3"/>
    <row r="565" ht="14.25" hidden="1" customHeight="1" x14ac:dyDescent="0.3"/>
    <row r="566" ht="14.25" hidden="1" customHeight="1" x14ac:dyDescent="0.3"/>
    <row r="567" ht="14.25" hidden="1" customHeight="1" x14ac:dyDescent="0.3"/>
    <row r="568" ht="14.25" hidden="1" customHeight="1" x14ac:dyDescent="0.3"/>
    <row r="569" ht="14.25" hidden="1" customHeight="1" x14ac:dyDescent="0.3"/>
    <row r="570" ht="14.25" hidden="1" customHeight="1" x14ac:dyDescent="0.3"/>
    <row r="571" ht="14.25" hidden="1" customHeight="1" x14ac:dyDescent="0.3"/>
    <row r="572" ht="14.25" hidden="1" customHeight="1" x14ac:dyDescent="0.3"/>
    <row r="573" ht="14.25" hidden="1" customHeight="1" x14ac:dyDescent="0.3"/>
    <row r="574" ht="14.25" hidden="1" customHeight="1" x14ac:dyDescent="0.3"/>
    <row r="575" ht="14.25" hidden="1" customHeight="1" x14ac:dyDescent="0.3"/>
    <row r="576" ht="14.25" hidden="1" customHeight="1" x14ac:dyDescent="0.3"/>
    <row r="577" ht="14.25" hidden="1" customHeight="1" x14ac:dyDescent="0.3"/>
    <row r="578" ht="14.25" hidden="1" customHeight="1" x14ac:dyDescent="0.3"/>
    <row r="579" ht="14.25" hidden="1" customHeight="1" x14ac:dyDescent="0.3"/>
    <row r="580" ht="14.25" hidden="1" customHeight="1" x14ac:dyDescent="0.3"/>
    <row r="581" ht="14.25" hidden="1" customHeight="1" x14ac:dyDescent="0.3"/>
    <row r="582" ht="14.25" hidden="1" customHeight="1" x14ac:dyDescent="0.3"/>
    <row r="583" ht="14.25" hidden="1" customHeight="1" x14ac:dyDescent="0.3"/>
    <row r="584" ht="14.25" hidden="1" customHeight="1" x14ac:dyDescent="0.3"/>
    <row r="585" ht="14.25" hidden="1" customHeight="1" x14ac:dyDescent="0.3"/>
    <row r="586" ht="14.25" hidden="1" customHeight="1" x14ac:dyDescent="0.3"/>
    <row r="587" ht="14.25" hidden="1" customHeight="1" x14ac:dyDescent="0.3"/>
    <row r="588" ht="14.25" hidden="1" customHeight="1" x14ac:dyDescent="0.3"/>
    <row r="589" ht="14.25" hidden="1" customHeight="1" x14ac:dyDescent="0.3"/>
    <row r="590" ht="14.25" hidden="1" customHeight="1" x14ac:dyDescent="0.3"/>
    <row r="591" ht="14.25" hidden="1" customHeight="1" x14ac:dyDescent="0.3"/>
    <row r="592" ht="14.25" hidden="1" customHeight="1" x14ac:dyDescent="0.3"/>
    <row r="593" ht="14.25" hidden="1" customHeight="1" x14ac:dyDescent="0.3"/>
    <row r="594" ht="14.25" hidden="1" customHeight="1" x14ac:dyDescent="0.3"/>
    <row r="595" ht="14.25" hidden="1" customHeight="1" x14ac:dyDescent="0.3"/>
    <row r="596" ht="14.25" hidden="1" customHeight="1" x14ac:dyDescent="0.3"/>
    <row r="597" ht="14.25" hidden="1" customHeight="1" x14ac:dyDescent="0.3"/>
    <row r="598" ht="14.25" hidden="1" customHeight="1" x14ac:dyDescent="0.3"/>
    <row r="599" ht="14.25" hidden="1" customHeight="1" x14ac:dyDescent="0.3"/>
    <row r="600" ht="14.25" hidden="1" customHeight="1" x14ac:dyDescent="0.3"/>
    <row r="601" ht="14.25" hidden="1" customHeight="1" x14ac:dyDescent="0.3"/>
    <row r="602" ht="14.25" hidden="1" customHeight="1" x14ac:dyDescent="0.3"/>
    <row r="603" ht="14.25" hidden="1" customHeight="1" x14ac:dyDescent="0.3"/>
    <row r="604" ht="14.25" hidden="1" customHeight="1" x14ac:dyDescent="0.3"/>
    <row r="605" ht="14.25" hidden="1" customHeight="1" x14ac:dyDescent="0.3"/>
    <row r="606" ht="14.25" hidden="1" customHeight="1" x14ac:dyDescent="0.3"/>
    <row r="607" ht="14.25" hidden="1" customHeight="1" x14ac:dyDescent="0.3"/>
    <row r="608" ht="14.25" hidden="1" customHeight="1" x14ac:dyDescent="0.3"/>
    <row r="609" ht="14.25" hidden="1" customHeight="1" x14ac:dyDescent="0.3"/>
    <row r="610" ht="14.25" hidden="1" customHeight="1" x14ac:dyDescent="0.3"/>
    <row r="611" ht="14.25" hidden="1" customHeight="1" x14ac:dyDescent="0.3"/>
    <row r="612" ht="14.25" hidden="1" customHeight="1" x14ac:dyDescent="0.3"/>
    <row r="613" ht="14.25" hidden="1" customHeight="1" x14ac:dyDescent="0.3"/>
    <row r="614" ht="14.25" hidden="1" customHeight="1" x14ac:dyDescent="0.3"/>
    <row r="615" ht="14.25" hidden="1" customHeight="1" x14ac:dyDescent="0.3"/>
    <row r="616" ht="14.25" hidden="1" customHeight="1" x14ac:dyDescent="0.3"/>
    <row r="617" ht="14.25" hidden="1" customHeight="1" x14ac:dyDescent="0.3"/>
    <row r="618" ht="14.25" hidden="1" customHeight="1" x14ac:dyDescent="0.3"/>
    <row r="619" ht="14.25" hidden="1" customHeight="1" x14ac:dyDescent="0.3"/>
    <row r="620" ht="14.25" hidden="1" customHeight="1" x14ac:dyDescent="0.3"/>
    <row r="621" ht="14.25" hidden="1" customHeight="1" x14ac:dyDescent="0.3"/>
    <row r="622" ht="14.25" hidden="1" customHeight="1" x14ac:dyDescent="0.3"/>
    <row r="623" ht="14.25" hidden="1" customHeight="1" x14ac:dyDescent="0.3"/>
    <row r="624" ht="14.25" hidden="1" customHeight="1" x14ac:dyDescent="0.3"/>
    <row r="625" ht="14.25" hidden="1" customHeight="1" x14ac:dyDescent="0.3"/>
    <row r="626" ht="14.25" hidden="1" customHeight="1" x14ac:dyDescent="0.3"/>
    <row r="627" ht="14.25" hidden="1" customHeight="1" x14ac:dyDescent="0.3"/>
    <row r="628" ht="14.25" hidden="1" customHeight="1" x14ac:dyDescent="0.3"/>
    <row r="629" ht="14.25" hidden="1" customHeight="1" x14ac:dyDescent="0.3"/>
    <row r="630" ht="14.25" hidden="1" customHeight="1" x14ac:dyDescent="0.3"/>
    <row r="631" ht="14.25" hidden="1" customHeight="1" x14ac:dyDescent="0.3"/>
    <row r="632" ht="14.25" hidden="1" customHeight="1" x14ac:dyDescent="0.3"/>
    <row r="633" ht="14.25" hidden="1" customHeight="1" x14ac:dyDescent="0.3"/>
    <row r="634" ht="14.25" hidden="1" customHeight="1" x14ac:dyDescent="0.3"/>
    <row r="635" ht="14.25" hidden="1" customHeight="1" x14ac:dyDescent="0.3"/>
    <row r="636" ht="14.25" hidden="1" customHeight="1" x14ac:dyDescent="0.3"/>
    <row r="637" ht="14.25" hidden="1" customHeight="1" x14ac:dyDescent="0.3"/>
    <row r="638" ht="14.25" hidden="1" customHeight="1" x14ac:dyDescent="0.3"/>
    <row r="639" ht="14.25" hidden="1" customHeight="1" x14ac:dyDescent="0.3"/>
    <row r="640" ht="14.25" hidden="1" customHeight="1" x14ac:dyDescent="0.3"/>
    <row r="641" ht="14.25" hidden="1" customHeight="1" x14ac:dyDescent="0.3"/>
    <row r="642" ht="14.25" hidden="1" customHeight="1" x14ac:dyDescent="0.3"/>
    <row r="643" ht="14.25" hidden="1" customHeight="1" x14ac:dyDescent="0.3"/>
    <row r="644" ht="14.25" hidden="1" customHeight="1" x14ac:dyDescent="0.3"/>
    <row r="645" ht="14.25" hidden="1" customHeight="1" x14ac:dyDescent="0.3"/>
    <row r="646" ht="14.25" hidden="1" customHeight="1" x14ac:dyDescent="0.3"/>
    <row r="647" ht="14.25" hidden="1" customHeight="1" x14ac:dyDescent="0.3"/>
    <row r="648" ht="14.25" hidden="1" customHeight="1" x14ac:dyDescent="0.3"/>
    <row r="649" ht="14.25" hidden="1" customHeight="1" x14ac:dyDescent="0.3"/>
    <row r="650" ht="14.25" hidden="1" customHeight="1" x14ac:dyDescent="0.3"/>
    <row r="651" ht="14.25" hidden="1" customHeight="1" x14ac:dyDescent="0.3"/>
    <row r="652" ht="14.25" hidden="1" customHeight="1" x14ac:dyDescent="0.3"/>
    <row r="653" ht="14.25" hidden="1" customHeight="1" x14ac:dyDescent="0.3"/>
    <row r="654" ht="14.25" hidden="1" customHeight="1" x14ac:dyDescent="0.3"/>
    <row r="655" ht="14.25" hidden="1" customHeight="1" x14ac:dyDescent="0.3"/>
    <row r="656" ht="14.25" hidden="1" customHeight="1" x14ac:dyDescent="0.3"/>
    <row r="657" ht="14.25" hidden="1" customHeight="1" x14ac:dyDescent="0.3"/>
    <row r="658" ht="14.25" hidden="1" customHeight="1" x14ac:dyDescent="0.3"/>
    <row r="659" ht="14.25" hidden="1" customHeight="1" x14ac:dyDescent="0.3"/>
    <row r="660" ht="14.25" hidden="1" customHeight="1" x14ac:dyDescent="0.3"/>
    <row r="661" ht="14.25" hidden="1" customHeight="1" x14ac:dyDescent="0.3"/>
    <row r="662" ht="14.25" hidden="1" customHeight="1" x14ac:dyDescent="0.3"/>
    <row r="663" ht="14.25" hidden="1" customHeight="1" x14ac:dyDescent="0.3"/>
    <row r="664" ht="14.25" hidden="1" customHeight="1" x14ac:dyDescent="0.3"/>
    <row r="665" ht="14.25" hidden="1" customHeight="1" x14ac:dyDescent="0.3"/>
    <row r="666" ht="14.25" hidden="1" customHeight="1" x14ac:dyDescent="0.3"/>
    <row r="667" ht="14.25" hidden="1" customHeight="1" x14ac:dyDescent="0.3"/>
    <row r="668" ht="14.25" hidden="1" customHeight="1" x14ac:dyDescent="0.3"/>
    <row r="669" ht="14.25" hidden="1" customHeight="1" x14ac:dyDescent="0.3"/>
    <row r="670" ht="14.25" hidden="1" customHeight="1" x14ac:dyDescent="0.3"/>
    <row r="671" ht="14.25" hidden="1" customHeight="1" x14ac:dyDescent="0.3"/>
    <row r="672" ht="14.25" hidden="1" customHeight="1" x14ac:dyDescent="0.3"/>
    <row r="673" ht="14.25" hidden="1" customHeight="1" x14ac:dyDescent="0.3"/>
    <row r="674" ht="14.25" hidden="1" customHeight="1" x14ac:dyDescent="0.3"/>
    <row r="675" ht="14.25" hidden="1" customHeight="1" x14ac:dyDescent="0.3"/>
    <row r="676" ht="14.25" hidden="1" customHeight="1" x14ac:dyDescent="0.3"/>
    <row r="677" ht="14.25" hidden="1" customHeight="1" x14ac:dyDescent="0.3"/>
    <row r="678" ht="14.25" hidden="1" customHeight="1" x14ac:dyDescent="0.3"/>
    <row r="679" ht="14.25" hidden="1" customHeight="1" x14ac:dyDescent="0.3"/>
    <row r="680" ht="14.25" hidden="1" customHeight="1" x14ac:dyDescent="0.3"/>
    <row r="681" ht="14.25" hidden="1" customHeight="1" x14ac:dyDescent="0.3"/>
    <row r="682" ht="14.25" hidden="1" customHeight="1" x14ac:dyDescent="0.3"/>
    <row r="683" ht="14.25" hidden="1" customHeight="1" x14ac:dyDescent="0.3"/>
    <row r="684" ht="14.25" hidden="1" customHeight="1" x14ac:dyDescent="0.3"/>
    <row r="685" ht="14.25" hidden="1" customHeight="1" x14ac:dyDescent="0.3"/>
    <row r="686" ht="14.25" hidden="1" customHeight="1" x14ac:dyDescent="0.3"/>
    <row r="687" ht="14.25" hidden="1" customHeight="1" x14ac:dyDescent="0.3"/>
    <row r="688" ht="14.25" hidden="1" customHeight="1" x14ac:dyDescent="0.3"/>
    <row r="689" ht="14.25" hidden="1" customHeight="1" x14ac:dyDescent="0.3"/>
    <row r="690" ht="14.25" hidden="1" customHeight="1" x14ac:dyDescent="0.3"/>
    <row r="691" ht="14.25" hidden="1" customHeight="1" x14ac:dyDescent="0.3"/>
    <row r="692" ht="14.25" hidden="1" customHeight="1" x14ac:dyDescent="0.3"/>
    <row r="693" ht="14.25" hidden="1" customHeight="1" x14ac:dyDescent="0.3"/>
    <row r="694" ht="14.25" hidden="1" customHeight="1" x14ac:dyDescent="0.3"/>
    <row r="695" ht="14.25" hidden="1" customHeight="1" x14ac:dyDescent="0.3"/>
    <row r="696" ht="14.25" hidden="1" customHeight="1" x14ac:dyDescent="0.3"/>
    <row r="697" ht="14.25" hidden="1" customHeight="1" x14ac:dyDescent="0.3"/>
    <row r="698" ht="14.25" hidden="1" customHeight="1" x14ac:dyDescent="0.3"/>
    <row r="699" ht="14.25" hidden="1" customHeight="1" x14ac:dyDescent="0.3"/>
    <row r="700" ht="14.25" hidden="1" customHeight="1" x14ac:dyDescent="0.3"/>
    <row r="701" ht="14.25" hidden="1" customHeight="1" x14ac:dyDescent="0.3"/>
    <row r="702" ht="14.25" hidden="1" customHeight="1" x14ac:dyDescent="0.3"/>
    <row r="703" ht="14.25" hidden="1" customHeight="1" x14ac:dyDescent="0.3"/>
    <row r="704" ht="14.25" hidden="1" customHeight="1" x14ac:dyDescent="0.3"/>
    <row r="705" ht="14.25" hidden="1" customHeight="1" x14ac:dyDescent="0.3"/>
    <row r="706" ht="14.25" hidden="1" customHeight="1" x14ac:dyDescent="0.3"/>
    <row r="707" ht="14.25" hidden="1" customHeight="1" x14ac:dyDescent="0.3"/>
    <row r="708" ht="14.25" hidden="1" customHeight="1" x14ac:dyDescent="0.3"/>
    <row r="709" ht="14.25" hidden="1" customHeight="1" x14ac:dyDescent="0.3"/>
    <row r="710" ht="14.25" hidden="1" customHeight="1" x14ac:dyDescent="0.3"/>
    <row r="711" ht="14.25" hidden="1" customHeight="1" x14ac:dyDescent="0.3"/>
    <row r="712" ht="14.25" hidden="1" customHeight="1" x14ac:dyDescent="0.3"/>
    <row r="713" ht="14.25" hidden="1" customHeight="1" x14ac:dyDescent="0.3"/>
    <row r="714" ht="14.25" hidden="1" customHeight="1" x14ac:dyDescent="0.3"/>
    <row r="715" ht="14.25" hidden="1" customHeight="1" x14ac:dyDescent="0.3"/>
    <row r="716" ht="14.25" hidden="1" customHeight="1" x14ac:dyDescent="0.3"/>
    <row r="717" ht="14.25" hidden="1" customHeight="1" x14ac:dyDescent="0.3"/>
    <row r="718" ht="14.25" hidden="1" customHeight="1" x14ac:dyDescent="0.3"/>
    <row r="719" ht="14.25" hidden="1" customHeight="1" x14ac:dyDescent="0.3"/>
    <row r="720" ht="14.25" hidden="1" customHeight="1" x14ac:dyDescent="0.3"/>
    <row r="721" ht="14.25" hidden="1" customHeight="1" x14ac:dyDescent="0.3"/>
    <row r="722" ht="14.25" hidden="1" customHeight="1" x14ac:dyDescent="0.3"/>
    <row r="723" ht="14.25" hidden="1" customHeight="1" x14ac:dyDescent="0.3"/>
    <row r="724" ht="14.25" hidden="1" customHeight="1" x14ac:dyDescent="0.3"/>
    <row r="725" ht="14.25" hidden="1" customHeight="1" x14ac:dyDescent="0.3"/>
    <row r="726" ht="14.25" hidden="1" customHeight="1" x14ac:dyDescent="0.3"/>
    <row r="727" ht="14.25" hidden="1" customHeight="1" x14ac:dyDescent="0.3"/>
    <row r="728" ht="14.25" hidden="1" customHeight="1" x14ac:dyDescent="0.3"/>
    <row r="729" ht="14.25" hidden="1" customHeight="1" x14ac:dyDescent="0.3"/>
    <row r="730" ht="14.25" hidden="1" customHeight="1" x14ac:dyDescent="0.3"/>
    <row r="731" ht="14.25" hidden="1" customHeight="1" x14ac:dyDescent="0.3"/>
    <row r="732" ht="14.25" hidden="1" customHeight="1" x14ac:dyDescent="0.3"/>
    <row r="733" ht="14.25" hidden="1" customHeight="1" x14ac:dyDescent="0.3"/>
    <row r="734" ht="14.25" hidden="1" customHeight="1" x14ac:dyDescent="0.3"/>
    <row r="735" ht="14.25" hidden="1" customHeight="1" x14ac:dyDescent="0.3"/>
    <row r="736" ht="14.25" hidden="1" customHeight="1" x14ac:dyDescent="0.3"/>
    <row r="737" ht="14.25" hidden="1" customHeight="1" x14ac:dyDescent="0.3"/>
    <row r="738" ht="14.25" hidden="1" customHeight="1" x14ac:dyDescent="0.3"/>
    <row r="739" ht="14.25" hidden="1" customHeight="1" x14ac:dyDescent="0.3"/>
    <row r="740" ht="14.25" hidden="1" customHeight="1" x14ac:dyDescent="0.3"/>
    <row r="741" ht="14.25" hidden="1" customHeight="1" x14ac:dyDescent="0.3"/>
    <row r="742" ht="14.25" hidden="1" customHeight="1" x14ac:dyDescent="0.3"/>
    <row r="743" ht="14.25" hidden="1" customHeight="1" x14ac:dyDescent="0.3"/>
    <row r="744" ht="14.25" hidden="1" customHeight="1" x14ac:dyDescent="0.3"/>
    <row r="745" ht="14.25" hidden="1" customHeight="1" x14ac:dyDescent="0.3"/>
    <row r="746" ht="14.25" hidden="1" customHeight="1" x14ac:dyDescent="0.3"/>
    <row r="747" ht="14.25" hidden="1" customHeight="1" x14ac:dyDescent="0.3"/>
    <row r="748" ht="14.25" hidden="1" customHeight="1" x14ac:dyDescent="0.3"/>
    <row r="749" ht="14.25" hidden="1" customHeight="1" x14ac:dyDescent="0.3"/>
    <row r="750" ht="14.25" hidden="1" customHeight="1" x14ac:dyDescent="0.3"/>
    <row r="751" ht="14.25" hidden="1" customHeight="1" x14ac:dyDescent="0.3"/>
    <row r="752" ht="14.25" hidden="1" customHeight="1" x14ac:dyDescent="0.3"/>
    <row r="753" ht="14.25" hidden="1" customHeight="1" x14ac:dyDescent="0.3"/>
    <row r="754" ht="14.25" hidden="1" customHeight="1" x14ac:dyDescent="0.3"/>
    <row r="755" ht="14.25" hidden="1" customHeight="1" x14ac:dyDescent="0.3"/>
    <row r="756" ht="14.25" hidden="1" customHeight="1" x14ac:dyDescent="0.3"/>
    <row r="757" ht="14.25" hidden="1" customHeight="1" x14ac:dyDescent="0.3"/>
    <row r="758" ht="14.25" hidden="1" customHeight="1" x14ac:dyDescent="0.3"/>
    <row r="759" ht="14.25" hidden="1" customHeight="1" x14ac:dyDescent="0.3"/>
    <row r="760" ht="14.25" hidden="1" customHeight="1" x14ac:dyDescent="0.3"/>
    <row r="761" ht="14.25" hidden="1" customHeight="1" x14ac:dyDescent="0.3"/>
    <row r="762" ht="14.25" hidden="1" customHeight="1" x14ac:dyDescent="0.3"/>
    <row r="763" ht="14.25" hidden="1" customHeight="1" x14ac:dyDescent="0.3"/>
    <row r="764" ht="14.25" hidden="1" customHeight="1" x14ac:dyDescent="0.3"/>
    <row r="765" ht="14.25" hidden="1" customHeight="1" x14ac:dyDescent="0.3"/>
    <row r="766" ht="14.25" hidden="1" customHeight="1" x14ac:dyDescent="0.3"/>
    <row r="767" ht="14.25" hidden="1" customHeight="1" x14ac:dyDescent="0.3"/>
    <row r="768" ht="14.25" hidden="1" customHeight="1" x14ac:dyDescent="0.3"/>
    <row r="769" ht="14.25" hidden="1" customHeight="1" x14ac:dyDescent="0.3"/>
    <row r="770" ht="14.25" hidden="1" customHeight="1" x14ac:dyDescent="0.3"/>
    <row r="771" ht="14.25" hidden="1" customHeight="1" x14ac:dyDescent="0.3"/>
    <row r="772" ht="14.25" hidden="1" customHeight="1" x14ac:dyDescent="0.3"/>
    <row r="773" ht="14.25" hidden="1" customHeight="1" x14ac:dyDescent="0.3"/>
    <row r="774" ht="14.25" hidden="1" customHeight="1" x14ac:dyDescent="0.3"/>
    <row r="775" ht="14.25" hidden="1" customHeight="1" x14ac:dyDescent="0.3"/>
    <row r="776" ht="14.25" hidden="1" customHeight="1" x14ac:dyDescent="0.3"/>
    <row r="777" ht="14.25" hidden="1" customHeight="1" x14ac:dyDescent="0.3"/>
    <row r="778" ht="14.25" hidden="1" customHeight="1" x14ac:dyDescent="0.3"/>
    <row r="779" ht="14.25" hidden="1" customHeight="1" x14ac:dyDescent="0.3"/>
    <row r="780" ht="14.25" hidden="1" customHeight="1" x14ac:dyDescent="0.3"/>
    <row r="781" ht="14.25" hidden="1" customHeight="1" x14ac:dyDescent="0.3"/>
    <row r="782" ht="14.25" hidden="1" customHeight="1" x14ac:dyDescent="0.3"/>
    <row r="783" ht="14.25" hidden="1" customHeight="1" x14ac:dyDescent="0.3"/>
    <row r="784" ht="14.25" hidden="1" customHeight="1" x14ac:dyDescent="0.3"/>
    <row r="785" ht="14.25" hidden="1" customHeight="1" x14ac:dyDescent="0.3"/>
    <row r="786" ht="14.25" hidden="1" customHeight="1" x14ac:dyDescent="0.3"/>
    <row r="787" ht="14.25" hidden="1" customHeight="1" x14ac:dyDescent="0.3"/>
    <row r="788" ht="14.25" hidden="1" customHeight="1" x14ac:dyDescent="0.3"/>
    <row r="789" ht="14.25" hidden="1" customHeight="1" x14ac:dyDescent="0.3"/>
    <row r="790" ht="14.25" hidden="1" customHeight="1" x14ac:dyDescent="0.3"/>
    <row r="791" ht="14.25" hidden="1" customHeight="1" x14ac:dyDescent="0.3"/>
    <row r="792" ht="14.25" hidden="1" customHeight="1" x14ac:dyDescent="0.3"/>
    <row r="793" ht="14.25" hidden="1" customHeight="1" x14ac:dyDescent="0.3"/>
    <row r="794" ht="14.25" hidden="1" customHeight="1" x14ac:dyDescent="0.3"/>
    <row r="795" ht="14.25" hidden="1" customHeight="1" x14ac:dyDescent="0.3"/>
    <row r="796" ht="14.25" hidden="1" customHeight="1" x14ac:dyDescent="0.3"/>
    <row r="797" ht="14.25" hidden="1" customHeight="1" x14ac:dyDescent="0.3"/>
    <row r="798" ht="14.25" hidden="1" customHeight="1" x14ac:dyDescent="0.3"/>
    <row r="799" ht="14.25" hidden="1" customHeight="1" x14ac:dyDescent="0.3"/>
    <row r="800" ht="14.25" hidden="1" customHeight="1" x14ac:dyDescent="0.3"/>
    <row r="801" ht="14.25" hidden="1" customHeight="1" x14ac:dyDescent="0.3"/>
    <row r="802" ht="14.25" hidden="1" customHeight="1" x14ac:dyDescent="0.3"/>
    <row r="803" ht="14.25" hidden="1" customHeight="1" x14ac:dyDescent="0.3"/>
    <row r="804" ht="14.25" hidden="1" customHeight="1" x14ac:dyDescent="0.3"/>
    <row r="805" ht="14.25" hidden="1" customHeight="1" x14ac:dyDescent="0.3"/>
    <row r="806" ht="14.25" hidden="1" customHeight="1" x14ac:dyDescent="0.3"/>
    <row r="807" ht="14.25" hidden="1" customHeight="1" x14ac:dyDescent="0.3"/>
    <row r="808" ht="14.25" hidden="1" customHeight="1" x14ac:dyDescent="0.3"/>
    <row r="809" ht="14.25" hidden="1" customHeight="1" x14ac:dyDescent="0.3"/>
    <row r="810" ht="14.25" hidden="1" customHeight="1" x14ac:dyDescent="0.3"/>
    <row r="811" ht="14.25" hidden="1" customHeight="1" x14ac:dyDescent="0.3"/>
    <row r="812" ht="14.25" hidden="1" customHeight="1" x14ac:dyDescent="0.3"/>
    <row r="813" ht="14.25" hidden="1" customHeight="1" x14ac:dyDescent="0.3"/>
    <row r="814" ht="14.25" hidden="1" customHeight="1" x14ac:dyDescent="0.3"/>
    <row r="815" ht="14.25" hidden="1" customHeight="1" x14ac:dyDescent="0.3"/>
    <row r="816" ht="14.25" hidden="1" customHeight="1" x14ac:dyDescent="0.3"/>
    <row r="817" ht="14.25" hidden="1" customHeight="1" x14ac:dyDescent="0.3"/>
    <row r="818" ht="14.25" hidden="1" customHeight="1" x14ac:dyDescent="0.3"/>
    <row r="819" ht="14.25" hidden="1" customHeight="1" x14ac:dyDescent="0.3"/>
    <row r="820" ht="14.25" hidden="1" customHeight="1" x14ac:dyDescent="0.3"/>
    <row r="821" ht="14.25" hidden="1" customHeight="1" x14ac:dyDescent="0.3"/>
    <row r="822" ht="14.25" hidden="1" customHeight="1" x14ac:dyDescent="0.3"/>
    <row r="823" ht="14.25" hidden="1" customHeight="1" x14ac:dyDescent="0.3"/>
    <row r="824" ht="14.25" hidden="1" customHeight="1" x14ac:dyDescent="0.3"/>
    <row r="825" ht="14.25" hidden="1" customHeight="1" x14ac:dyDescent="0.3"/>
    <row r="826" ht="14.25" hidden="1" customHeight="1" x14ac:dyDescent="0.3"/>
    <row r="827" ht="14.25" hidden="1" customHeight="1" x14ac:dyDescent="0.3"/>
    <row r="828" ht="14.25" hidden="1" customHeight="1" x14ac:dyDescent="0.3"/>
    <row r="829" ht="14.25" hidden="1" customHeight="1" x14ac:dyDescent="0.3"/>
    <row r="830" ht="14.25" hidden="1" customHeight="1" x14ac:dyDescent="0.3"/>
    <row r="831" ht="14.25" hidden="1" customHeight="1" x14ac:dyDescent="0.3"/>
    <row r="832" ht="14.25" hidden="1" customHeight="1" x14ac:dyDescent="0.3"/>
    <row r="833" ht="14.25" hidden="1" customHeight="1" x14ac:dyDescent="0.3"/>
    <row r="834" ht="14.25" hidden="1" customHeight="1" x14ac:dyDescent="0.3"/>
    <row r="835" ht="14.25" hidden="1" customHeight="1" x14ac:dyDescent="0.3"/>
    <row r="836" ht="14.25" hidden="1" customHeight="1" x14ac:dyDescent="0.3"/>
    <row r="837" ht="14.25" hidden="1" customHeight="1" x14ac:dyDescent="0.3"/>
    <row r="838" ht="14.25" hidden="1" customHeight="1" x14ac:dyDescent="0.3"/>
    <row r="839" ht="14.25" hidden="1" customHeight="1" x14ac:dyDescent="0.3"/>
    <row r="840" ht="14.25" hidden="1" customHeight="1" x14ac:dyDescent="0.3"/>
    <row r="841" ht="14.25" hidden="1" customHeight="1" x14ac:dyDescent="0.3"/>
    <row r="842" ht="14.25" hidden="1" customHeight="1" x14ac:dyDescent="0.3"/>
    <row r="843" ht="14.25" hidden="1" customHeight="1" x14ac:dyDescent="0.3"/>
    <row r="844" ht="14.25" hidden="1" customHeight="1" x14ac:dyDescent="0.3"/>
    <row r="845" ht="14.25" hidden="1" customHeight="1" x14ac:dyDescent="0.3"/>
    <row r="846" ht="14.25" hidden="1" customHeight="1" x14ac:dyDescent="0.3"/>
    <row r="847" ht="14.25" hidden="1" customHeight="1" x14ac:dyDescent="0.3"/>
    <row r="848" ht="14.25" hidden="1" customHeight="1" x14ac:dyDescent="0.3"/>
    <row r="849" ht="14.25" hidden="1" customHeight="1" x14ac:dyDescent="0.3"/>
    <row r="850" ht="14.25" hidden="1" customHeight="1" x14ac:dyDescent="0.3"/>
    <row r="851" ht="14.25" hidden="1" customHeight="1" x14ac:dyDescent="0.3"/>
    <row r="852" ht="14.25" hidden="1" customHeight="1" x14ac:dyDescent="0.3"/>
    <row r="853" ht="14.25" hidden="1" customHeight="1" x14ac:dyDescent="0.3"/>
    <row r="854" ht="14.25" hidden="1" customHeight="1" x14ac:dyDescent="0.3"/>
    <row r="855" ht="14.25" hidden="1" customHeight="1" x14ac:dyDescent="0.3"/>
    <row r="856" ht="14.25" hidden="1" customHeight="1" x14ac:dyDescent="0.3"/>
    <row r="857" ht="14.25" hidden="1" customHeight="1" x14ac:dyDescent="0.3"/>
    <row r="858" ht="14.25" hidden="1" customHeight="1" x14ac:dyDescent="0.3"/>
    <row r="859" ht="14.25" hidden="1" customHeight="1" x14ac:dyDescent="0.3"/>
    <row r="860" ht="14.25" hidden="1" customHeight="1" x14ac:dyDescent="0.3"/>
    <row r="861" ht="14.25" hidden="1" customHeight="1" x14ac:dyDescent="0.3"/>
    <row r="862" ht="14.25" hidden="1" customHeight="1" x14ac:dyDescent="0.3"/>
    <row r="863" ht="14.25" hidden="1" customHeight="1" x14ac:dyDescent="0.3"/>
    <row r="864" ht="14.25" hidden="1" customHeight="1" x14ac:dyDescent="0.3"/>
    <row r="865" ht="14.25" hidden="1" customHeight="1" x14ac:dyDescent="0.3"/>
    <row r="866" ht="14.25" hidden="1" customHeight="1" x14ac:dyDescent="0.3"/>
    <row r="867" ht="14.25" hidden="1" customHeight="1" x14ac:dyDescent="0.3"/>
    <row r="868" ht="14.25" hidden="1" customHeight="1" x14ac:dyDescent="0.3"/>
    <row r="869" ht="14.25" hidden="1" customHeight="1" x14ac:dyDescent="0.3"/>
    <row r="870" ht="14.25" hidden="1" customHeight="1" x14ac:dyDescent="0.3"/>
    <row r="871" ht="14.25" hidden="1" customHeight="1" x14ac:dyDescent="0.3"/>
    <row r="872" ht="14.25" hidden="1" customHeight="1" x14ac:dyDescent="0.3"/>
    <row r="873" ht="14.25" hidden="1" customHeight="1" x14ac:dyDescent="0.3"/>
    <row r="874" ht="14.25" hidden="1" customHeight="1" x14ac:dyDescent="0.3"/>
    <row r="875" ht="14.25" hidden="1" customHeight="1" x14ac:dyDescent="0.3"/>
    <row r="876" ht="14.25" hidden="1" customHeight="1" x14ac:dyDescent="0.3"/>
    <row r="877" ht="14.25" hidden="1" customHeight="1" x14ac:dyDescent="0.3"/>
    <row r="878" ht="14.25" hidden="1" customHeight="1" x14ac:dyDescent="0.3"/>
    <row r="879" ht="14.25" hidden="1" customHeight="1" x14ac:dyDescent="0.3"/>
    <row r="880" ht="14.25" hidden="1" customHeight="1" x14ac:dyDescent="0.3"/>
    <row r="881" ht="14.25" hidden="1" customHeight="1" x14ac:dyDescent="0.3"/>
    <row r="882" ht="14.25" hidden="1" customHeight="1" x14ac:dyDescent="0.3"/>
    <row r="883" ht="14.25" hidden="1" customHeight="1" x14ac:dyDescent="0.3"/>
    <row r="884" ht="14.25" hidden="1" customHeight="1" x14ac:dyDescent="0.3"/>
    <row r="885" ht="14.25" hidden="1" customHeight="1" x14ac:dyDescent="0.3"/>
    <row r="886" ht="14.25" hidden="1" customHeight="1" x14ac:dyDescent="0.3"/>
    <row r="887" ht="14.25" hidden="1" customHeight="1" x14ac:dyDescent="0.3"/>
    <row r="888" ht="14.25" hidden="1" customHeight="1" x14ac:dyDescent="0.3"/>
    <row r="889" ht="14.25" hidden="1" customHeight="1" x14ac:dyDescent="0.3"/>
    <row r="890" ht="14.25" hidden="1" customHeight="1" x14ac:dyDescent="0.3"/>
    <row r="891" ht="14.25" hidden="1" customHeight="1" x14ac:dyDescent="0.3"/>
    <row r="892" ht="14.25" hidden="1" customHeight="1" x14ac:dyDescent="0.3"/>
    <row r="893" ht="14.25" hidden="1" customHeight="1" x14ac:dyDescent="0.3"/>
    <row r="894" ht="14.25" hidden="1" customHeight="1" x14ac:dyDescent="0.3"/>
    <row r="895" ht="14.25" hidden="1" customHeight="1" x14ac:dyDescent="0.3"/>
    <row r="896" ht="14.25" hidden="1" customHeight="1" x14ac:dyDescent="0.3"/>
    <row r="897" ht="14.25" hidden="1" customHeight="1" x14ac:dyDescent="0.3"/>
    <row r="898" ht="14.25" hidden="1" customHeight="1" x14ac:dyDescent="0.3"/>
    <row r="899" ht="14.25" hidden="1" customHeight="1" x14ac:dyDescent="0.3"/>
    <row r="900" ht="14.25" hidden="1" customHeight="1" x14ac:dyDescent="0.3"/>
    <row r="901" ht="14.25" hidden="1" customHeight="1" x14ac:dyDescent="0.3"/>
    <row r="902" ht="14.25" hidden="1" customHeight="1" x14ac:dyDescent="0.3"/>
    <row r="903" ht="14.25" hidden="1" customHeight="1" x14ac:dyDescent="0.3"/>
    <row r="904" ht="14.25" hidden="1" customHeight="1" x14ac:dyDescent="0.3"/>
    <row r="905" ht="14.25" hidden="1" customHeight="1" x14ac:dyDescent="0.3"/>
    <row r="906" ht="14.25" hidden="1" customHeight="1" x14ac:dyDescent="0.3"/>
    <row r="907" ht="14.25" hidden="1" customHeight="1" x14ac:dyDescent="0.3"/>
    <row r="908" ht="14.25" hidden="1" customHeight="1" x14ac:dyDescent="0.3"/>
    <row r="909" ht="14.25" hidden="1" customHeight="1" x14ac:dyDescent="0.3"/>
    <row r="910" ht="14.25" hidden="1" customHeight="1" x14ac:dyDescent="0.3"/>
    <row r="911" ht="14.25" hidden="1" customHeight="1" x14ac:dyDescent="0.3"/>
    <row r="912" ht="14.25" hidden="1" customHeight="1" x14ac:dyDescent="0.3"/>
    <row r="913" ht="14.25" hidden="1" customHeight="1" x14ac:dyDescent="0.3"/>
    <row r="914" ht="14.25" hidden="1" customHeight="1" x14ac:dyDescent="0.3"/>
    <row r="915" ht="14.25" hidden="1" customHeight="1" x14ac:dyDescent="0.3"/>
    <row r="916" ht="14.25" hidden="1" customHeight="1" x14ac:dyDescent="0.3"/>
    <row r="917" ht="14.25" hidden="1" customHeight="1" x14ac:dyDescent="0.3"/>
    <row r="918" ht="14.25" hidden="1" customHeight="1" x14ac:dyDescent="0.3"/>
    <row r="919" ht="14.25" hidden="1" customHeight="1" x14ac:dyDescent="0.3"/>
    <row r="920" ht="14.25" hidden="1" customHeight="1" x14ac:dyDescent="0.3"/>
    <row r="921" ht="14.25" hidden="1" customHeight="1" x14ac:dyDescent="0.3"/>
    <row r="922" ht="14.25" hidden="1" customHeight="1" x14ac:dyDescent="0.3"/>
    <row r="923" ht="14.25" hidden="1" customHeight="1" x14ac:dyDescent="0.3"/>
    <row r="924" ht="14.25" hidden="1" customHeight="1" x14ac:dyDescent="0.3"/>
    <row r="925" ht="14.25" hidden="1" customHeight="1" x14ac:dyDescent="0.3"/>
    <row r="926" ht="14.25" hidden="1" customHeight="1" x14ac:dyDescent="0.3"/>
    <row r="927" ht="14.25" hidden="1" customHeight="1" x14ac:dyDescent="0.3"/>
    <row r="928" ht="14.25" hidden="1" customHeight="1" x14ac:dyDescent="0.3"/>
    <row r="929" ht="14.25" hidden="1" customHeight="1" x14ac:dyDescent="0.3"/>
    <row r="930" ht="14.25" hidden="1" customHeight="1" x14ac:dyDescent="0.3"/>
    <row r="931" ht="14.25" hidden="1" customHeight="1" x14ac:dyDescent="0.3"/>
    <row r="932" ht="14.25" hidden="1" customHeight="1" x14ac:dyDescent="0.3"/>
    <row r="933" ht="14.25" hidden="1" customHeight="1" x14ac:dyDescent="0.3"/>
    <row r="934" ht="14.25" hidden="1" customHeight="1" x14ac:dyDescent="0.3"/>
    <row r="935" ht="14.25" hidden="1" customHeight="1" x14ac:dyDescent="0.3"/>
    <row r="936" ht="14.25" hidden="1" customHeight="1" x14ac:dyDescent="0.3"/>
    <row r="937" ht="14.25" hidden="1" customHeight="1" x14ac:dyDescent="0.3"/>
    <row r="938" ht="14.25" hidden="1" customHeight="1" x14ac:dyDescent="0.3"/>
    <row r="939" ht="14.25" hidden="1" customHeight="1" x14ac:dyDescent="0.3"/>
    <row r="940" ht="14.25" hidden="1" customHeight="1" x14ac:dyDescent="0.3"/>
    <row r="941" ht="14.25" hidden="1" customHeight="1" x14ac:dyDescent="0.3"/>
    <row r="942" ht="14.25" hidden="1" customHeight="1" x14ac:dyDescent="0.3"/>
    <row r="943" ht="14.25" hidden="1" customHeight="1" x14ac:dyDescent="0.3"/>
    <row r="944" ht="14.25" hidden="1" customHeight="1" x14ac:dyDescent="0.3"/>
    <row r="945" ht="14.25" hidden="1" customHeight="1" x14ac:dyDescent="0.3"/>
    <row r="946" ht="14.25" hidden="1" customHeight="1" x14ac:dyDescent="0.3"/>
    <row r="947" ht="14.25" hidden="1" customHeight="1" x14ac:dyDescent="0.3"/>
    <row r="948" ht="14.25" hidden="1" customHeight="1" x14ac:dyDescent="0.3"/>
    <row r="949" ht="14.25" hidden="1" customHeight="1" x14ac:dyDescent="0.3"/>
    <row r="950" ht="14.25" hidden="1" customHeight="1" x14ac:dyDescent="0.3"/>
    <row r="951" ht="14.25" hidden="1" customHeight="1" x14ac:dyDescent="0.3"/>
    <row r="952" ht="14.25" hidden="1" customHeight="1" x14ac:dyDescent="0.3"/>
    <row r="953" ht="14.25" hidden="1" customHeight="1" x14ac:dyDescent="0.3"/>
    <row r="954" ht="14.25" hidden="1" customHeight="1" x14ac:dyDescent="0.3"/>
    <row r="955" ht="14.25" hidden="1" customHeight="1" x14ac:dyDescent="0.3"/>
    <row r="956" ht="14.25" hidden="1" customHeight="1" x14ac:dyDescent="0.3"/>
    <row r="957" ht="14.25" hidden="1" customHeight="1" x14ac:dyDescent="0.3"/>
    <row r="958" ht="14.25" hidden="1" customHeight="1" x14ac:dyDescent="0.3"/>
    <row r="959" ht="14.25" hidden="1" customHeight="1" x14ac:dyDescent="0.3"/>
    <row r="960" ht="14.25" hidden="1" customHeight="1" x14ac:dyDescent="0.3"/>
    <row r="961" ht="14.25" hidden="1" customHeight="1" x14ac:dyDescent="0.3"/>
    <row r="962" ht="14.25" hidden="1" customHeight="1" x14ac:dyDescent="0.3"/>
    <row r="963" ht="14.25" hidden="1" customHeight="1" x14ac:dyDescent="0.3"/>
    <row r="964" ht="14.25" hidden="1" customHeight="1" x14ac:dyDescent="0.3"/>
    <row r="965" ht="14.25" hidden="1" customHeight="1" x14ac:dyDescent="0.3"/>
    <row r="966" ht="14.25" hidden="1" customHeight="1" x14ac:dyDescent="0.3"/>
    <row r="967" ht="14.25" hidden="1" customHeight="1" x14ac:dyDescent="0.3"/>
    <row r="968" ht="14.25" hidden="1" customHeight="1" x14ac:dyDescent="0.3"/>
    <row r="969" ht="14.25" hidden="1" customHeight="1" x14ac:dyDescent="0.3"/>
    <row r="970" ht="14.25" hidden="1" customHeight="1" x14ac:dyDescent="0.3"/>
    <row r="971" ht="14.25" hidden="1" customHeight="1" x14ac:dyDescent="0.3"/>
    <row r="972" ht="14.25" hidden="1" customHeight="1" x14ac:dyDescent="0.3"/>
    <row r="973" ht="14.25" hidden="1" customHeight="1" x14ac:dyDescent="0.3"/>
    <row r="974" ht="14.25" hidden="1" customHeight="1" x14ac:dyDescent="0.3"/>
    <row r="975" ht="14.25" hidden="1" customHeight="1" x14ac:dyDescent="0.3"/>
    <row r="976" ht="14.25" hidden="1" customHeight="1" x14ac:dyDescent="0.3"/>
    <row r="977" ht="14.25" hidden="1" customHeight="1" x14ac:dyDescent="0.3"/>
    <row r="978" ht="14.25" hidden="1" customHeight="1" x14ac:dyDescent="0.3"/>
    <row r="979" ht="14.25" hidden="1" customHeight="1" x14ac:dyDescent="0.3"/>
    <row r="980" ht="14.25" hidden="1" customHeight="1" x14ac:dyDescent="0.3"/>
    <row r="981" ht="14.25" hidden="1" customHeight="1" x14ac:dyDescent="0.3"/>
    <row r="982" ht="14.25" hidden="1" customHeight="1" x14ac:dyDescent="0.3"/>
    <row r="983" ht="14.25" hidden="1" customHeight="1" x14ac:dyDescent="0.3"/>
    <row r="984" ht="14.25" hidden="1" customHeight="1" x14ac:dyDescent="0.3"/>
    <row r="985" ht="14.25" hidden="1" customHeight="1" x14ac:dyDescent="0.3"/>
    <row r="986" ht="14.25" hidden="1" customHeight="1" x14ac:dyDescent="0.3"/>
    <row r="987" ht="14.25" hidden="1" customHeight="1" x14ac:dyDescent="0.3"/>
    <row r="988" ht="14.25" hidden="1" customHeight="1" x14ac:dyDescent="0.3"/>
    <row r="989" ht="14.25" hidden="1" customHeight="1" x14ac:dyDescent="0.3"/>
    <row r="990" ht="14.25" hidden="1" customHeight="1" x14ac:dyDescent="0.3"/>
    <row r="991" ht="14.25" hidden="1" customHeight="1" x14ac:dyDescent="0.3"/>
    <row r="992" ht="14.25" hidden="1" customHeight="1" x14ac:dyDescent="0.3"/>
    <row r="993" ht="14.25" hidden="1" customHeight="1" x14ac:dyDescent="0.3"/>
    <row r="994" ht="14.25" hidden="1" customHeight="1" x14ac:dyDescent="0.3"/>
    <row r="995" ht="14.25" hidden="1" customHeight="1" x14ac:dyDescent="0.3"/>
    <row r="996" ht="14.25" hidden="1" customHeight="1" x14ac:dyDescent="0.3"/>
    <row r="997" ht="14.25" hidden="1" customHeight="1" x14ac:dyDescent="0.3"/>
    <row r="998" ht="14.25" hidden="1" customHeight="1" x14ac:dyDescent="0.3"/>
    <row r="999" ht="14.25" hidden="1" customHeight="1" x14ac:dyDescent="0.3"/>
    <row r="1000" ht="14.25" hidden="1" customHeight="1" x14ac:dyDescent="0.3"/>
    <row r="1001" ht="14.25" hidden="1" customHeight="1" x14ac:dyDescent="0.3"/>
    <row r="1002" ht="14.25" hidden="1" customHeight="1" x14ac:dyDescent="0.3"/>
    <row r="1003" ht="14.25" hidden="1" customHeight="1" x14ac:dyDescent="0.3"/>
    <row r="1004" ht="14.25" hidden="1" customHeight="1" x14ac:dyDescent="0.3"/>
    <row r="1005" ht="14.25" hidden="1" customHeight="1" x14ac:dyDescent="0.3"/>
    <row r="1006" ht="14.25" hidden="1" customHeight="1" x14ac:dyDescent="0.3"/>
    <row r="1007" ht="14.25" hidden="1" customHeight="1" x14ac:dyDescent="0.3"/>
    <row r="1008" ht="14.25" hidden="1" customHeight="1" x14ac:dyDescent="0.3"/>
    <row r="1009" ht="14.25" hidden="1" customHeight="1" x14ac:dyDescent="0.3"/>
    <row r="1010" ht="14.25" hidden="1" customHeight="1" x14ac:dyDescent="0.3"/>
    <row r="1011" ht="14.25" hidden="1" customHeight="1" x14ac:dyDescent="0.3"/>
    <row r="1012" ht="14.25" hidden="1" customHeight="1" x14ac:dyDescent="0.3"/>
    <row r="1013" ht="14.25" hidden="1" customHeight="1" x14ac:dyDescent="0.3"/>
    <row r="1014" ht="14.25" hidden="1" customHeight="1" x14ac:dyDescent="0.3"/>
    <row r="1015" ht="14.25" hidden="1" customHeight="1" x14ac:dyDescent="0.3"/>
    <row r="1016" ht="14.25" hidden="1" customHeight="1" x14ac:dyDescent="0.3"/>
    <row r="1017" ht="14.25" hidden="1" customHeight="1" x14ac:dyDescent="0.3"/>
    <row r="1018" ht="14.25" hidden="1" customHeight="1" x14ac:dyDescent="0.3"/>
    <row r="1019" ht="14.25" hidden="1" customHeight="1" x14ac:dyDescent="0.3"/>
    <row r="1020" ht="14.25" hidden="1" customHeight="1" x14ac:dyDescent="0.3"/>
    <row r="1021" ht="14.25" hidden="1" customHeight="1" x14ac:dyDescent="0.3"/>
    <row r="1022" ht="14.25" hidden="1" customHeight="1" x14ac:dyDescent="0.3"/>
    <row r="1023" ht="14.25" hidden="1" customHeight="1" x14ac:dyDescent="0.3"/>
    <row r="1024" ht="14.25" hidden="1" customHeight="1" x14ac:dyDescent="0.3"/>
    <row r="1025" ht="14.25" hidden="1" customHeight="1" x14ac:dyDescent="0.3"/>
    <row r="1026" ht="14.25" hidden="1" customHeight="1" x14ac:dyDescent="0.3"/>
    <row r="1027" ht="14.25" hidden="1" customHeight="1" x14ac:dyDescent="0.3"/>
    <row r="1028" ht="14.25" hidden="1" customHeight="1" x14ac:dyDescent="0.3"/>
    <row r="1029" ht="14.25" hidden="1" customHeight="1" x14ac:dyDescent="0.3"/>
    <row r="1030" ht="14.25" hidden="1" customHeight="1" x14ac:dyDescent="0.3"/>
    <row r="1031" ht="14.25" hidden="1" customHeight="1" x14ac:dyDescent="0.3"/>
    <row r="1032" ht="14.25" hidden="1" customHeight="1" x14ac:dyDescent="0.3"/>
    <row r="1033" ht="14.25" hidden="1" customHeight="1" x14ac:dyDescent="0.3"/>
    <row r="1034" ht="14.25" hidden="1" customHeight="1" x14ac:dyDescent="0.3"/>
    <row r="1035" ht="14.25" hidden="1" customHeight="1" x14ac:dyDescent="0.3"/>
    <row r="1036" ht="14.25" hidden="1" customHeight="1" x14ac:dyDescent="0.3"/>
    <row r="1037" ht="14.25" hidden="1" customHeight="1" x14ac:dyDescent="0.3"/>
    <row r="1038" ht="14.25" hidden="1" customHeight="1" x14ac:dyDescent="0.3"/>
    <row r="1039" ht="14.25" hidden="1" customHeight="1" x14ac:dyDescent="0.3"/>
    <row r="1040" ht="14.25" hidden="1" customHeight="1" x14ac:dyDescent="0.3"/>
    <row r="1041" ht="14.25" hidden="1" customHeight="1" x14ac:dyDescent="0.3"/>
    <row r="1042" ht="14.25" hidden="1" customHeight="1" x14ac:dyDescent="0.3"/>
    <row r="1043" ht="14.25" hidden="1" customHeight="1" x14ac:dyDescent="0.3"/>
    <row r="1044" ht="14.25" hidden="1" customHeight="1" x14ac:dyDescent="0.3"/>
    <row r="1045" ht="14.25" hidden="1" customHeight="1" x14ac:dyDescent="0.3"/>
    <row r="1046" ht="14.25" hidden="1" customHeight="1" x14ac:dyDescent="0.3"/>
    <row r="1047" ht="14.25" hidden="1" customHeight="1" x14ac:dyDescent="0.3"/>
    <row r="1048" ht="14.25" hidden="1" customHeight="1" x14ac:dyDescent="0.3"/>
    <row r="1049" ht="14.25" hidden="1" customHeight="1" x14ac:dyDescent="0.3"/>
    <row r="1050" ht="14.25" hidden="1" customHeight="1" x14ac:dyDescent="0.3"/>
    <row r="1051" ht="14.25" hidden="1" customHeight="1" x14ac:dyDescent="0.3"/>
    <row r="1052" ht="14.25" hidden="1" customHeight="1" x14ac:dyDescent="0.3"/>
    <row r="1053" ht="14.25" hidden="1" customHeight="1" x14ac:dyDescent="0.3"/>
    <row r="1054" ht="14.25" hidden="1" customHeight="1" x14ac:dyDescent="0.3"/>
    <row r="1055" ht="14.25" hidden="1" customHeight="1" x14ac:dyDescent="0.3"/>
    <row r="1056" ht="14.25" hidden="1" customHeight="1" x14ac:dyDescent="0.3"/>
    <row r="1057" ht="14.25" hidden="1" customHeight="1" x14ac:dyDescent="0.3"/>
    <row r="1058" ht="14.25" hidden="1" customHeight="1" x14ac:dyDescent="0.3"/>
    <row r="1059" ht="14.25" hidden="1" customHeight="1" x14ac:dyDescent="0.3"/>
    <row r="1060" ht="14.25" hidden="1" customHeight="1" x14ac:dyDescent="0.3"/>
    <row r="1061" ht="14.25" hidden="1" customHeight="1" x14ac:dyDescent="0.3"/>
    <row r="1062" ht="14.25" hidden="1" customHeight="1" x14ac:dyDescent="0.3"/>
    <row r="1063" ht="14.25" hidden="1" customHeight="1" x14ac:dyDescent="0.3"/>
    <row r="1064" ht="14.25" hidden="1" customHeight="1" x14ac:dyDescent="0.3"/>
    <row r="1065" ht="14.25" hidden="1" customHeight="1" x14ac:dyDescent="0.3"/>
    <row r="1066" ht="14.25" hidden="1" customHeight="1" x14ac:dyDescent="0.3"/>
    <row r="1067" ht="14.25" hidden="1" customHeight="1" x14ac:dyDescent="0.3"/>
    <row r="1068" ht="14.25" hidden="1" customHeight="1" x14ac:dyDescent="0.3"/>
    <row r="1069" ht="14.25" hidden="1" customHeight="1" x14ac:dyDescent="0.3"/>
    <row r="1070" ht="14.25" hidden="1" customHeight="1" x14ac:dyDescent="0.3"/>
    <row r="1071" ht="14.25" hidden="1" customHeight="1" x14ac:dyDescent="0.3"/>
    <row r="1072" ht="14.25" hidden="1" customHeight="1" x14ac:dyDescent="0.3"/>
    <row r="1073" ht="14.25" hidden="1" customHeight="1" x14ac:dyDescent="0.3"/>
    <row r="1074" ht="14.25" hidden="1" customHeight="1" x14ac:dyDescent="0.3"/>
    <row r="1075" ht="14.25" hidden="1" customHeight="1" x14ac:dyDescent="0.3"/>
    <row r="1076" ht="14.25" hidden="1" customHeight="1" x14ac:dyDescent="0.3"/>
    <row r="1077" ht="14.25" hidden="1" customHeight="1" x14ac:dyDescent="0.3"/>
    <row r="1078" ht="14.25" hidden="1" customHeight="1" x14ac:dyDescent="0.3"/>
    <row r="1079" ht="14.25" hidden="1" customHeight="1" x14ac:dyDescent="0.3"/>
    <row r="1080" ht="14.25" hidden="1" customHeight="1" x14ac:dyDescent="0.3"/>
    <row r="1081" ht="14.25" hidden="1" customHeight="1" x14ac:dyDescent="0.3"/>
    <row r="1082" ht="14.25" hidden="1" customHeight="1" x14ac:dyDescent="0.3"/>
    <row r="1083" ht="14.25" hidden="1" customHeight="1" x14ac:dyDescent="0.3"/>
    <row r="1084" ht="14.25" hidden="1" customHeight="1" x14ac:dyDescent="0.3"/>
    <row r="1085" ht="14.25" hidden="1" customHeight="1" x14ac:dyDescent="0.3"/>
    <row r="1086" ht="14.25" hidden="1" customHeight="1" x14ac:dyDescent="0.3"/>
    <row r="1087" ht="14.25" hidden="1" customHeight="1" x14ac:dyDescent="0.3"/>
    <row r="1088" ht="14.25" hidden="1" customHeight="1" x14ac:dyDescent="0.3"/>
    <row r="1089" ht="14.25" hidden="1" customHeight="1" x14ac:dyDescent="0.3"/>
    <row r="1090" ht="14.25" hidden="1" customHeight="1" x14ac:dyDescent="0.3"/>
    <row r="1091" ht="14.25" hidden="1" customHeight="1" x14ac:dyDescent="0.3"/>
    <row r="1092" ht="14.25" hidden="1" customHeight="1" x14ac:dyDescent="0.3"/>
    <row r="1093" ht="14.25" hidden="1" customHeight="1" x14ac:dyDescent="0.3"/>
    <row r="1094" ht="14.25" hidden="1" customHeight="1" x14ac:dyDescent="0.3"/>
    <row r="1095" ht="14.25" hidden="1" customHeight="1" x14ac:dyDescent="0.3"/>
    <row r="1096" ht="14.25" hidden="1" customHeight="1" x14ac:dyDescent="0.3"/>
    <row r="1097" ht="14.25" hidden="1" customHeight="1" x14ac:dyDescent="0.3"/>
    <row r="1098" ht="14.25" hidden="1" customHeight="1" x14ac:dyDescent="0.3"/>
    <row r="1099" ht="14.25" hidden="1" customHeight="1" x14ac:dyDescent="0.3"/>
    <row r="1100" ht="14.25" hidden="1" customHeight="1" x14ac:dyDescent="0.3"/>
    <row r="1101" ht="14.25" hidden="1" customHeight="1" x14ac:dyDescent="0.3"/>
    <row r="1102" ht="14.25" hidden="1" customHeight="1" x14ac:dyDescent="0.3"/>
    <row r="1103" ht="14.25" hidden="1" customHeight="1" x14ac:dyDescent="0.3"/>
    <row r="1104" ht="14.25" hidden="1" customHeight="1" x14ac:dyDescent="0.3"/>
    <row r="1105" ht="14.25" hidden="1" customHeight="1" x14ac:dyDescent="0.3"/>
    <row r="1106" ht="14.25" hidden="1" customHeight="1" x14ac:dyDescent="0.3"/>
    <row r="1107" ht="14.25" hidden="1" customHeight="1" x14ac:dyDescent="0.3"/>
    <row r="1108" ht="14.25" hidden="1" customHeight="1" x14ac:dyDescent="0.3"/>
    <row r="1109" ht="14.25" hidden="1" customHeight="1" x14ac:dyDescent="0.3"/>
    <row r="1110" ht="14.25" hidden="1" customHeight="1" x14ac:dyDescent="0.3"/>
    <row r="1111" ht="14.25" hidden="1" customHeight="1" x14ac:dyDescent="0.3"/>
    <row r="1112" ht="14.25" hidden="1" customHeight="1" x14ac:dyDescent="0.3"/>
    <row r="1113" ht="14.25" hidden="1" customHeight="1" x14ac:dyDescent="0.3"/>
    <row r="1114" ht="14.25" hidden="1" customHeight="1" x14ac:dyDescent="0.3"/>
    <row r="1115" ht="14.25" hidden="1" customHeight="1" x14ac:dyDescent="0.3"/>
    <row r="1116" ht="14.25" hidden="1" customHeight="1" x14ac:dyDescent="0.3"/>
    <row r="1117" ht="14.25" hidden="1" customHeight="1" x14ac:dyDescent="0.3"/>
    <row r="1118" ht="14.25" hidden="1" customHeight="1" x14ac:dyDescent="0.3"/>
    <row r="1119" ht="14.25" hidden="1" customHeight="1" x14ac:dyDescent="0.3"/>
    <row r="1120" ht="14.25" hidden="1" customHeight="1" x14ac:dyDescent="0.3"/>
    <row r="1121" ht="14.25" hidden="1" customHeight="1" x14ac:dyDescent="0.3"/>
    <row r="1122" ht="14.25" hidden="1" customHeight="1" x14ac:dyDescent="0.3"/>
    <row r="1123" ht="14.25" hidden="1" customHeight="1" x14ac:dyDescent="0.3"/>
    <row r="1124" ht="14.25" hidden="1" customHeight="1" x14ac:dyDescent="0.3"/>
    <row r="1125" ht="14.25" hidden="1" customHeight="1" x14ac:dyDescent="0.3"/>
    <row r="1126" ht="14.25" hidden="1" customHeight="1" x14ac:dyDescent="0.3"/>
    <row r="1127" ht="14.25" hidden="1" customHeight="1" x14ac:dyDescent="0.3"/>
    <row r="1128" ht="14.25" hidden="1" customHeight="1" x14ac:dyDescent="0.3"/>
    <row r="1129" ht="14.25" hidden="1" customHeight="1" x14ac:dyDescent="0.3"/>
    <row r="1130" ht="14.25" hidden="1" customHeight="1" x14ac:dyDescent="0.3"/>
    <row r="1131" ht="14.25" hidden="1" customHeight="1" x14ac:dyDescent="0.3"/>
    <row r="1132" ht="14.25" hidden="1" customHeight="1" x14ac:dyDescent="0.3"/>
    <row r="1133" ht="14.25" hidden="1" customHeight="1" x14ac:dyDescent="0.3"/>
    <row r="1134" ht="14.25" hidden="1" customHeight="1" x14ac:dyDescent="0.3"/>
    <row r="1135" ht="14.25" hidden="1" customHeight="1" x14ac:dyDescent="0.3"/>
    <row r="1136" ht="14.25" hidden="1" customHeight="1" x14ac:dyDescent="0.3"/>
    <row r="1137" ht="14.25" hidden="1" customHeight="1" x14ac:dyDescent="0.3"/>
    <row r="1138" ht="14.25" hidden="1" customHeight="1" x14ac:dyDescent="0.3"/>
    <row r="1139" ht="14.25" hidden="1" customHeight="1" x14ac:dyDescent="0.3"/>
    <row r="1140" ht="14.25" hidden="1" customHeight="1" x14ac:dyDescent="0.3"/>
    <row r="1141" ht="14.25" hidden="1" customHeight="1" x14ac:dyDescent="0.3"/>
    <row r="1142" ht="14.25" hidden="1" customHeight="1" x14ac:dyDescent="0.3"/>
    <row r="1143" ht="14.25" hidden="1" customHeight="1" x14ac:dyDescent="0.3"/>
    <row r="1144" ht="14.25" hidden="1" customHeight="1" x14ac:dyDescent="0.3"/>
    <row r="1145" ht="14.25" hidden="1" customHeight="1" x14ac:dyDescent="0.3"/>
    <row r="1146" ht="14.25" hidden="1" customHeight="1" x14ac:dyDescent="0.3"/>
    <row r="1147" ht="14.25" hidden="1" customHeight="1" x14ac:dyDescent="0.3"/>
    <row r="1148" ht="14.25" hidden="1" customHeight="1" x14ac:dyDescent="0.3"/>
    <row r="1149" ht="14.25" hidden="1" customHeight="1" x14ac:dyDescent="0.3"/>
    <row r="1150" ht="14.25" hidden="1" customHeight="1" x14ac:dyDescent="0.3"/>
    <row r="1151" ht="14.25" hidden="1" customHeight="1" x14ac:dyDescent="0.3"/>
    <row r="1152" ht="14.25" hidden="1" customHeight="1" x14ac:dyDescent="0.3"/>
    <row r="1153" ht="14.25" hidden="1" customHeight="1" x14ac:dyDescent="0.3"/>
    <row r="1154" ht="14.25" hidden="1" customHeight="1" x14ac:dyDescent="0.3"/>
    <row r="1155" ht="14.25" hidden="1" customHeight="1" x14ac:dyDescent="0.3"/>
    <row r="1156" ht="14.25" hidden="1" customHeight="1" x14ac:dyDescent="0.3"/>
    <row r="1157" ht="14.25" hidden="1" customHeight="1" x14ac:dyDescent="0.3"/>
    <row r="1158" ht="14.25" hidden="1" customHeight="1" x14ac:dyDescent="0.3"/>
    <row r="1159" ht="14.25" hidden="1" customHeight="1" x14ac:dyDescent="0.3"/>
    <row r="1160" ht="14.25" hidden="1" customHeight="1" x14ac:dyDescent="0.3"/>
    <row r="1161" ht="14.25" hidden="1" customHeight="1" x14ac:dyDescent="0.3"/>
    <row r="1162" ht="14.25" hidden="1" customHeight="1" x14ac:dyDescent="0.3"/>
    <row r="1163" ht="14.25" hidden="1" customHeight="1" x14ac:dyDescent="0.3"/>
    <row r="1164" ht="14.25" hidden="1" customHeight="1" x14ac:dyDescent="0.3"/>
    <row r="1165" ht="14.25" hidden="1" customHeight="1" x14ac:dyDescent="0.3"/>
    <row r="1166" ht="14.25" hidden="1" customHeight="1" x14ac:dyDescent="0.3"/>
    <row r="1167" ht="14.25" hidden="1" customHeight="1" x14ac:dyDescent="0.3"/>
    <row r="1168" ht="14.25" hidden="1" customHeight="1" x14ac:dyDescent="0.3"/>
    <row r="1169" ht="14.25" hidden="1" customHeight="1" x14ac:dyDescent="0.3"/>
    <row r="1170" ht="14.25" hidden="1" customHeight="1" x14ac:dyDescent="0.3"/>
    <row r="1171" ht="14.25" hidden="1" customHeight="1" x14ac:dyDescent="0.3"/>
    <row r="1172" ht="14.25" hidden="1" customHeight="1" x14ac:dyDescent="0.3"/>
    <row r="1173" ht="14.25" hidden="1" customHeight="1" x14ac:dyDescent="0.3"/>
    <row r="1174" ht="14.25" hidden="1" customHeight="1" x14ac:dyDescent="0.3"/>
    <row r="1175" ht="14.25" hidden="1" customHeight="1" x14ac:dyDescent="0.3"/>
    <row r="1176" ht="14.25" hidden="1" customHeight="1" x14ac:dyDescent="0.3"/>
    <row r="1177" ht="14.25" hidden="1" customHeight="1" x14ac:dyDescent="0.3"/>
    <row r="1178" ht="14.25" hidden="1" customHeight="1" x14ac:dyDescent="0.3"/>
    <row r="1179" ht="14.25" hidden="1" customHeight="1" x14ac:dyDescent="0.3"/>
    <row r="1180" ht="14.25" hidden="1" customHeight="1" x14ac:dyDescent="0.3"/>
    <row r="1181" ht="14.25" hidden="1" customHeight="1" x14ac:dyDescent="0.3"/>
    <row r="1182" ht="14.25" hidden="1" customHeight="1" x14ac:dyDescent="0.3"/>
    <row r="1183" ht="14.25" hidden="1" customHeight="1" x14ac:dyDescent="0.3"/>
    <row r="1184" ht="14.25" hidden="1" customHeight="1" x14ac:dyDescent="0.3"/>
    <row r="1185" ht="14.25" hidden="1" customHeight="1" x14ac:dyDescent="0.3"/>
    <row r="1186" ht="14.25" hidden="1" customHeight="1" x14ac:dyDescent="0.3"/>
    <row r="1187" ht="14.25" hidden="1" customHeight="1" x14ac:dyDescent="0.3"/>
    <row r="1188" ht="14.25" hidden="1" customHeight="1" x14ac:dyDescent="0.3"/>
    <row r="1189" ht="14.25" hidden="1" customHeight="1" x14ac:dyDescent="0.3"/>
    <row r="1190" ht="14.25" hidden="1" customHeight="1" x14ac:dyDescent="0.3"/>
    <row r="1191" ht="14.25" hidden="1" customHeight="1" x14ac:dyDescent="0.3"/>
    <row r="1192" ht="14.25" hidden="1" customHeight="1" x14ac:dyDescent="0.3"/>
    <row r="1193" ht="14.25" hidden="1" customHeight="1" x14ac:dyDescent="0.3"/>
    <row r="1194" ht="14.25" hidden="1" customHeight="1" x14ac:dyDescent="0.3"/>
    <row r="1195" ht="14.25" hidden="1" customHeight="1" x14ac:dyDescent="0.3"/>
    <row r="1196" ht="14.25" hidden="1" customHeight="1" x14ac:dyDescent="0.3"/>
    <row r="1197" ht="14.25" hidden="1" customHeight="1" x14ac:dyDescent="0.3"/>
    <row r="1198" ht="14.25" hidden="1" customHeight="1" x14ac:dyDescent="0.3"/>
    <row r="1199" ht="14.25" hidden="1" customHeight="1" x14ac:dyDescent="0.3"/>
    <row r="1200" ht="14.25" hidden="1" customHeight="1" x14ac:dyDescent="0.3"/>
    <row r="1201" ht="14.25" hidden="1" customHeight="1" x14ac:dyDescent="0.3"/>
    <row r="1202" ht="14.25" hidden="1" customHeight="1" x14ac:dyDescent="0.3"/>
    <row r="1203" ht="14.25" hidden="1" customHeight="1" x14ac:dyDescent="0.3"/>
    <row r="1204" ht="14.25" hidden="1" customHeight="1" x14ac:dyDescent="0.3"/>
    <row r="1205" ht="14.25" hidden="1" customHeight="1" x14ac:dyDescent="0.3"/>
    <row r="1206" ht="14.25" hidden="1" customHeight="1" x14ac:dyDescent="0.3"/>
    <row r="1207" ht="14.25" hidden="1" customHeight="1" x14ac:dyDescent="0.3"/>
    <row r="1208" ht="14.25" hidden="1" customHeight="1" x14ac:dyDescent="0.3"/>
    <row r="1209" ht="14.25" hidden="1" customHeight="1" x14ac:dyDescent="0.3"/>
    <row r="1210" ht="14.25" hidden="1" customHeight="1" x14ac:dyDescent="0.3"/>
    <row r="1211" ht="14.25" hidden="1" customHeight="1" x14ac:dyDescent="0.3"/>
    <row r="1212" ht="14.25" hidden="1" customHeight="1" x14ac:dyDescent="0.3"/>
    <row r="1213" ht="14.25" hidden="1" customHeight="1" x14ac:dyDescent="0.3"/>
    <row r="1214" ht="14.25" hidden="1" customHeight="1" x14ac:dyDescent="0.3"/>
    <row r="1215" ht="14.25" hidden="1" customHeight="1" x14ac:dyDescent="0.3"/>
    <row r="1216" ht="14.25" hidden="1" customHeight="1" x14ac:dyDescent="0.3"/>
    <row r="1217" ht="14.25" hidden="1" customHeight="1" x14ac:dyDescent="0.3"/>
    <row r="1218" ht="14.25" hidden="1" customHeight="1" x14ac:dyDescent="0.3"/>
    <row r="1219" ht="14.25" hidden="1" customHeight="1" x14ac:dyDescent="0.3"/>
    <row r="1220" ht="14.25" hidden="1" customHeight="1" x14ac:dyDescent="0.3"/>
    <row r="1221" ht="14.25" hidden="1" customHeight="1" x14ac:dyDescent="0.3"/>
    <row r="1222" ht="14.25" hidden="1" customHeight="1" x14ac:dyDescent="0.3"/>
    <row r="1223" ht="14.25" hidden="1" customHeight="1" x14ac:dyDescent="0.3"/>
    <row r="1224" ht="14.25" hidden="1" customHeight="1" x14ac:dyDescent="0.3"/>
    <row r="1225" ht="14.25" hidden="1" customHeight="1" x14ac:dyDescent="0.3"/>
    <row r="1226" ht="14.25" hidden="1" customHeight="1" x14ac:dyDescent="0.3"/>
    <row r="1227" ht="14.25" hidden="1" customHeight="1" x14ac:dyDescent="0.3"/>
    <row r="1228" ht="14.25" hidden="1" customHeight="1" x14ac:dyDescent="0.3"/>
    <row r="1229" ht="14.25" hidden="1" customHeight="1" x14ac:dyDescent="0.3"/>
    <row r="1230" ht="14.25" hidden="1" customHeight="1" x14ac:dyDescent="0.3"/>
    <row r="1231" ht="14.25" hidden="1" customHeight="1" x14ac:dyDescent="0.3"/>
    <row r="1232" ht="14.25" hidden="1" customHeight="1" x14ac:dyDescent="0.3"/>
    <row r="1233" ht="14.25" hidden="1" customHeight="1" x14ac:dyDescent="0.3"/>
    <row r="1234" ht="14.25" hidden="1" customHeight="1" x14ac:dyDescent="0.3"/>
    <row r="1235" ht="14.25" hidden="1" customHeight="1" x14ac:dyDescent="0.3"/>
    <row r="1236" ht="14.25" hidden="1" customHeight="1" x14ac:dyDescent="0.3"/>
    <row r="1237" ht="14.25" hidden="1" customHeight="1" x14ac:dyDescent="0.3"/>
    <row r="1238" ht="14.25" hidden="1" customHeight="1" x14ac:dyDescent="0.3"/>
    <row r="1239" ht="14.25" hidden="1" customHeight="1" x14ac:dyDescent="0.3"/>
    <row r="1240" ht="14.25" hidden="1" customHeight="1" x14ac:dyDescent="0.3"/>
    <row r="1241" ht="14.25" hidden="1" customHeight="1" x14ac:dyDescent="0.3"/>
    <row r="1242" ht="14.25" hidden="1" customHeight="1" x14ac:dyDescent="0.3"/>
    <row r="1243" ht="14.25" hidden="1" customHeight="1" x14ac:dyDescent="0.3"/>
    <row r="1244" ht="14.25" hidden="1" customHeight="1" x14ac:dyDescent="0.3"/>
    <row r="1245" ht="14.25" hidden="1" customHeight="1" x14ac:dyDescent="0.3"/>
    <row r="1246" ht="14.25" hidden="1" customHeight="1" x14ac:dyDescent="0.3"/>
    <row r="1247" ht="14.25" hidden="1" customHeight="1" x14ac:dyDescent="0.3"/>
    <row r="1248" ht="14.25" hidden="1" customHeight="1" x14ac:dyDescent="0.3"/>
    <row r="1249" ht="14.25" hidden="1" customHeight="1" x14ac:dyDescent="0.3"/>
    <row r="1250" ht="14.25" hidden="1" customHeight="1" x14ac:dyDescent="0.3"/>
    <row r="1251" ht="14.25" hidden="1" customHeight="1" x14ac:dyDescent="0.3"/>
    <row r="1252" ht="14.25" hidden="1" customHeight="1" x14ac:dyDescent="0.3"/>
    <row r="1253" ht="14.25" hidden="1" customHeight="1" x14ac:dyDescent="0.3"/>
    <row r="1254" ht="14.25" hidden="1" customHeight="1" x14ac:dyDescent="0.3"/>
    <row r="1255" ht="14.25" hidden="1" customHeight="1" x14ac:dyDescent="0.3"/>
    <row r="1256" ht="14.25" hidden="1" customHeight="1" x14ac:dyDescent="0.3"/>
    <row r="1257" ht="14.25" hidden="1" customHeight="1" x14ac:dyDescent="0.3"/>
    <row r="1258" ht="14.25" hidden="1" customHeight="1" x14ac:dyDescent="0.3"/>
    <row r="1259" ht="14.25" hidden="1" customHeight="1" x14ac:dyDescent="0.3"/>
    <row r="1260" ht="14.25" hidden="1" customHeight="1" x14ac:dyDescent="0.3"/>
    <row r="1261" ht="14.25" hidden="1" customHeight="1" x14ac:dyDescent="0.3"/>
    <row r="1262" ht="14.25" hidden="1" customHeight="1" x14ac:dyDescent="0.3"/>
    <row r="1263" ht="14.25" hidden="1" customHeight="1" x14ac:dyDescent="0.3"/>
    <row r="1264" ht="14.25" hidden="1" customHeight="1" x14ac:dyDescent="0.3"/>
    <row r="1265" ht="14.25" hidden="1" customHeight="1" x14ac:dyDescent="0.3"/>
    <row r="1266" ht="14.25" hidden="1" customHeight="1" x14ac:dyDescent="0.3"/>
    <row r="1267" ht="14.25" hidden="1" customHeight="1" x14ac:dyDescent="0.3"/>
    <row r="1268" ht="14.25" hidden="1" customHeight="1" x14ac:dyDescent="0.3"/>
    <row r="1269" ht="14.25" hidden="1" customHeight="1" x14ac:dyDescent="0.3"/>
    <row r="1270" ht="14.25" hidden="1" customHeight="1" x14ac:dyDescent="0.3"/>
    <row r="1271" ht="14.25" hidden="1" customHeight="1" x14ac:dyDescent="0.3"/>
    <row r="1272" ht="14.25" hidden="1" customHeight="1" x14ac:dyDescent="0.3"/>
    <row r="1273" ht="14.25" hidden="1" customHeight="1" x14ac:dyDescent="0.3"/>
    <row r="1274" ht="14.25" hidden="1" customHeight="1" x14ac:dyDescent="0.3"/>
    <row r="1275" ht="14.25" hidden="1" customHeight="1" x14ac:dyDescent="0.3"/>
    <row r="1276" ht="14.25" hidden="1" customHeight="1" x14ac:dyDescent="0.3"/>
    <row r="1277" ht="14.25" hidden="1" customHeight="1" x14ac:dyDescent="0.3"/>
    <row r="1278" ht="14.25" hidden="1" customHeight="1" x14ac:dyDescent="0.3"/>
    <row r="1279" ht="14.25" hidden="1" customHeight="1" x14ac:dyDescent="0.3"/>
    <row r="1280" ht="14.25" hidden="1" customHeight="1" x14ac:dyDescent="0.3"/>
    <row r="1281" ht="14.25" hidden="1" customHeight="1" x14ac:dyDescent="0.3"/>
    <row r="1282" ht="14.25" hidden="1" customHeight="1" x14ac:dyDescent="0.3"/>
    <row r="1283" ht="14.25" hidden="1" customHeight="1" x14ac:dyDescent="0.3"/>
    <row r="1284" ht="14.25" hidden="1" customHeight="1" x14ac:dyDescent="0.3"/>
    <row r="1285" ht="14.25" hidden="1" customHeight="1" x14ac:dyDescent="0.3"/>
    <row r="1286" ht="14.25" hidden="1" customHeight="1" x14ac:dyDescent="0.3"/>
    <row r="1287" ht="14.25" hidden="1" customHeight="1" x14ac:dyDescent="0.3"/>
    <row r="1288" ht="14.25" hidden="1" customHeight="1" x14ac:dyDescent="0.3"/>
    <row r="1289" ht="14.25" hidden="1" customHeight="1" x14ac:dyDescent="0.3"/>
    <row r="1290" ht="14.25" hidden="1" customHeight="1" x14ac:dyDescent="0.3"/>
    <row r="1291" ht="14.25" hidden="1" customHeight="1" x14ac:dyDescent="0.3"/>
    <row r="1292" ht="14.25" hidden="1" customHeight="1" x14ac:dyDescent="0.3"/>
    <row r="1293" ht="14.25" hidden="1" customHeight="1" x14ac:dyDescent="0.3"/>
    <row r="1294" ht="14.25" hidden="1" customHeight="1" x14ac:dyDescent="0.3"/>
    <row r="1295" ht="14.25" hidden="1" customHeight="1" x14ac:dyDescent="0.3"/>
    <row r="1296" ht="14.25" hidden="1" customHeight="1" x14ac:dyDescent="0.3"/>
    <row r="1297" ht="14.25" hidden="1" customHeight="1" x14ac:dyDescent="0.3"/>
    <row r="1298" ht="14.25" hidden="1" customHeight="1" x14ac:dyDescent="0.3"/>
    <row r="1299" ht="14.25" hidden="1" customHeight="1" x14ac:dyDescent="0.3"/>
    <row r="1300" ht="14.25" hidden="1" customHeight="1" x14ac:dyDescent="0.3"/>
    <row r="1301" ht="14.25" hidden="1" customHeight="1" x14ac:dyDescent="0.3"/>
    <row r="1302" ht="14.25" hidden="1" customHeight="1" x14ac:dyDescent="0.3"/>
    <row r="1303" ht="14.25" hidden="1" customHeight="1" x14ac:dyDescent="0.3"/>
    <row r="1304" ht="14.25" hidden="1" customHeight="1" x14ac:dyDescent="0.3"/>
    <row r="1305" ht="14.25" hidden="1" customHeight="1" x14ac:dyDescent="0.3"/>
    <row r="1306" ht="14.25" hidden="1" customHeight="1" x14ac:dyDescent="0.3"/>
    <row r="1307" ht="14.25" hidden="1" customHeight="1" x14ac:dyDescent="0.3"/>
    <row r="1308" ht="14.25" hidden="1" customHeight="1" x14ac:dyDescent="0.3"/>
    <row r="1309" ht="14.25" hidden="1" customHeight="1" x14ac:dyDescent="0.3"/>
    <row r="1310" ht="14.25" hidden="1" customHeight="1" x14ac:dyDescent="0.3"/>
    <row r="1311" ht="14.25" hidden="1" customHeight="1" x14ac:dyDescent="0.3"/>
    <row r="1312" ht="14.25" hidden="1" customHeight="1" x14ac:dyDescent="0.3"/>
    <row r="1313" ht="14.25" hidden="1" customHeight="1" x14ac:dyDescent="0.3"/>
    <row r="1314" ht="14.25" hidden="1" customHeight="1" x14ac:dyDescent="0.3"/>
    <row r="1315" ht="14.25" hidden="1" customHeight="1" x14ac:dyDescent="0.3"/>
    <row r="1316" ht="14.25" hidden="1" customHeight="1" x14ac:dyDescent="0.3"/>
    <row r="1317" ht="14.25" hidden="1" customHeight="1" x14ac:dyDescent="0.3"/>
    <row r="1318" ht="14.25" hidden="1" customHeight="1" x14ac:dyDescent="0.3"/>
    <row r="1319" ht="14.25" hidden="1" customHeight="1" x14ac:dyDescent="0.3"/>
    <row r="1320" ht="14.25" hidden="1" customHeight="1" x14ac:dyDescent="0.3"/>
    <row r="1321" ht="14.25" hidden="1" customHeight="1" x14ac:dyDescent="0.3"/>
    <row r="1322" ht="14.25" hidden="1" customHeight="1" x14ac:dyDescent="0.3"/>
    <row r="1323" ht="14.25" hidden="1" customHeight="1" x14ac:dyDescent="0.3"/>
    <row r="1324" ht="14.25" hidden="1" customHeight="1" x14ac:dyDescent="0.3"/>
    <row r="1325" ht="14.25" hidden="1" customHeight="1" x14ac:dyDescent="0.3"/>
    <row r="1326" ht="14.25" hidden="1" customHeight="1" x14ac:dyDescent="0.3"/>
    <row r="1327" ht="14.25" hidden="1" customHeight="1" x14ac:dyDescent="0.3"/>
    <row r="1328" ht="14.25" hidden="1" customHeight="1" x14ac:dyDescent="0.3"/>
    <row r="1329" ht="14.25" hidden="1" customHeight="1" x14ac:dyDescent="0.3"/>
    <row r="1330" ht="14.25" hidden="1" customHeight="1" x14ac:dyDescent="0.3"/>
    <row r="1331" ht="14.25" hidden="1" customHeight="1" x14ac:dyDescent="0.3"/>
    <row r="1332" ht="14.25" hidden="1" customHeight="1" x14ac:dyDescent="0.3"/>
    <row r="1333" ht="14.25" hidden="1" customHeight="1" x14ac:dyDescent="0.3"/>
    <row r="1334" ht="14.25" hidden="1" customHeight="1" x14ac:dyDescent="0.3"/>
    <row r="1335" ht="14.25" hidden="1" customHeight="1" x14ac:dyDescent="0.3"/>
    <row r="1336" ht="14.25" hidden="1" customHeight="1" x14ac:dyDescent="0.3"/>
    <row r="1337" ht="14.25" hidden="1" customHeight="1" x14ac:dyDescent="0.3"/>
    <row r="1338" ht="14.25" hidden="1" customHeight="1" x14ac:dyDescent="0.3"/>
    <row r="1339" ht="14.25" hidden="1" customHeight="1" x14ac:dyDescent="0.3"/>
    <row r="1340" ht="14.25" hidden="1" customHeight="1" x14ac:dyDescent="0.3"/>
    <row r="1341" ht="14.25" hidden="1" customHeight="1" x14ac:dyDescent="0.3"/>
    <row r="1342" ht="14.25" hidden="1" customHeight="1" x14ac:dyDescent="0.3"/>
    <row r="1343" ht="14.25" hidden="1" customHeight="1" x14ac:dyDescent="0.3"/>
    <row r="1344" ht="14.25" hidden="1" customHeight="1" x14ac:dyDescent="0.3"/>
    <row r="1345" ht="14.25" hidden="1" customHeight="1" x14ac:dyDescent="0.3"/>
    <row r="1346" ht="14.25" hidden="1" customHeight="1" x14ac:dyDescent="0.3"/>
    <row r="1347" ht="14.25" hidden="1" customHeight="1" x14ac:dyDescent="0.3"/>
    <row r="1348" ht="14.25" hidden="1" customHeight="1" x14ac:dyDescent="0.3"/>
    <row r="1349" ht="14.25" hidden="1" customHeight="1" x14ac:dyDescent="0.3"/>
    <row r="1350" ht="14.25" hidden="1" customHeight="1" x14ac:dyDescent="0.3"/>
    <row r="1351" ht="14.25" hidden="1" customHeight="1" x14ac:dyDescent="0.3"/>
    <row r="1352" ht="14.25" hidden="1" customHeight="1" x14ac:dyDescent="0.3"/>
    <row r="1353" ht="14.25" hidden="1" customHeight="1" x14ac:dyDescent="0.3"/>
    <row r="1354" ht="14.25" hidden="1" customHeight="1" x14ac:dyDescent="0.3"/>
    <row r="1355" ht="14.25" hidden="1" customHeight="1" x14ac:dyDescent="0.3"/>
    <row r="1356" ht="14.25" hidden="1" customHeight="1" x14ac:dyDescent="0.3"/>
    <row r="1357" ht="14.25" hidden="1" customHeight="1" x14ac:dyDescent="0.3"/>
    <row r="1358" ht="14.25" hidden="1" customHeight="1" x14ac:dyDescent="0.3"/>
    <row r="1359" ht="14.25" hidden="1" customHeight="1" x14ac:dyDescent="0.3"/>
    <row r="1360" ht="14.25" hidden="1" customHeight="1" x14ac:dyDescent="0.3"/>
    <row r="1361" ht="14.25" hidden="1" customHeight="1" x14ac:dyDescent="0.3"/>
    <row r="1362" ht="14.25" hidden="1" customHeight="1" x14ac:dyDescent="0.3"/>
    <row r="1363" ht="14.25" hidden="1" customHeight="1" x14ac:dyDescent="0.3"/>
    <row r="1364" ht="14.25" hidden="1" customHeight="1" x14ac:dyDescent="0.3"/>
    <row r="1365" ht="14.25" hidden="1" customHeight="1" x14ac:dyDescent="0.3"/>
    <row r="1366" ht="14.25" hidden="1" customHeight="1" x14ac:dyDescent="0.3"/>
    <row r="1367" ht="14.25" hidden="1" customHeight="1" x14ac:dyDescent="0.3"/>
    <row r="1368" ht="14.25" hidden="1" customHeight="1" x14ac:dyDescent="0.3"/>
    <row r="1369" ht="14.25" hidden="1" customHeight="1" x14ac:dyDescent="0.3"/>
    <row r="1370" ht="14.25" hidden="1" customHeight="1" x14ac:dyDescent="0.3"/>
    <row r="1371" ht="14.25" hidden="1" customHeight="1" x14ac:dyDescent="0.3"/>
    <row r="1372" ht="14.25" hidden="1" customHeight="1" x14ac:dyDescent="0.3"/>
    <row r="1373" ht="14.25" hidden="1" customHeight="1" x14ac:dyDescent="0.3"/>
    <row r="1374" ht="14.25" hidden="1" customHeight="1" x14ac:dyDescent="0.3"/>
    <row r="1375" ht="14.25" hidden="1" customHeight="1" x14ac:dyDescent="0.3"/>
    <row r="1376" ht="14.25" hidden="1" customHeight="1" x14ac:dyDescent="0.3"/>
    <row r="1377" ht="14.25" hidden="1" customHeight="1" x14ac:dyDescent="0.3"/>
    <row r="1378" ht="14.25" hidden="1" customHeight="1" x14ac:dyDescent="0.3"/>
    <row r="1379" ht="14.25" hidden="1" customHeight="1" x14ac:dyDescent="0.3"/>
    <row r="1380" ht="14.25" hidden="1" customHeight="1" x14ac:dyDescent="0.3"/>
    <row r="1381" ht="14.25" hidden="1" customHeight="1" x14ac:dyDescent="0.3"/>
    <row r="1382" ht="14.25" hidden="1" customHeight="1" x14ac:dyDescent="0.3"/>
    <row r="1383" ht="14.25" hidden="1" customHeight="1" x14ac:dyDescent="0.3"/>
    <row r="1384" ht="14.25" hidden="1" customHeight="1" x14ac:dyDescent="0.3"/>
    <row r="1385" ht="14.25" hidden="1" customHeight="1" x14ac:dyDescent="0.3"/>
    <row r="1386" ht="14.25" hidden="1" customHeight="1" x14ac:dyDescent="0.3"/>
    <row r="1387" ht="14.25" hidden="1" customHeight="1" x14ac:dyDescent="0.3"/>
    <row r="1388" ht="14.25" hidden="1" customHeight="1" x14ac:dyDescent="0.3"/>
    <row r="1389" ht="14.25" hidden="1" customHeight="1" x14ac:dyDescent="0.3"/>
    <row r="1390" ht="14.25" hidden="1" customHeight="1" x14ac:dyDescent="0.3"/>
    <row r="1391" ht="14.25" hidden="1" customHeight="1" x14ac:dyDescent="0.3"/>
    <row r="1392" ht="14.25" hidden="1" customHeight="1" x14ac:dyDescent="0.3"/>
    <row r="1393" ht="14.25" hidden="1" customHeight="1" x14ac:dyDescent="0.3"/>
    <row r="1394" ht="14.25" hidden="1" customHeight="1" x14ac:dyDescent="0.3"/>
    <row r="1395" ht="14.25" hidden="1" customHeight="1" x14ac:dyDescent="0.3"/>
    <row r="1396" ht="14.25" hidden="1" customHeight="1" x14ac:dyDescent="0.3"/>
    <row r="1397" ht="14.25" hidden="1" customHeight="1" x14ac:dyDescent="0.3"/>
    <row r="1398" ht="14.25" hidden="1" customHeight="1" x14ac:dyDescent="0.3"/>
    <row r="1399" ht="14.25" hidden="1" customHeight="1" x14ac:dyDescent="0.3"/>
    <row r="1400" ht="14.25" hidden="1" customHeight="1" x14ac:dyDescent="0.3"/>
    <row r="1401" ht="14.25" hidden="1" customHeight="1" x14ac:dyDescent="0.3"/>
    <row r="1402" ht="14.25" hidden="1" customHeight="1" x14ac:dyDescent="0.3"/>
    <row r="1403" ht="14.25" hidden="1" customHeight="1" x14ac:dyDescent="0.3"/>
    <row r="1404" ht="14.25" hidden="1" customHeight="1" x14ac:dyDescent="0.3"/>
    <row r="1405" ht="14.25" hidden="1" customHeight="1" x14ac:dyDescent="0.3"/>
    <row r="1406" ht="14.25" hidden="1" customHeight="1" x14ac:dyDescent="0.3"/>
    <row r="1407" ht="14.25" hidden="1" customHeight="1" x14ac:dyDescent="0.3"/>
    <row r="1408" ht="14.25" hidden="1" customHeight="1" x14ac:dyDescent="0.3"/>
    <row r="1409" ht="14.25" hidden="1" customHeight="1" x14ac:dyDescent="0.3"/>
    <row r="1410" ht="14.25" hidden="1" customHeight="1" x14ac:dyDescent="0.3"/>
    <row r="1411" ht="14.25" hidden="1" customHeight="1" x14ac:dyDescent="0.3"/>
    <row r="1412" ht="14.25" hidden="1" customHeight="1" x14ac:dyDescent="0.3"/>
    <row r="1413" ht="14.25" hidden="1" customHeight="1" x14ac:dyDescent="0.3"/>
    <row r="1414" ht="14.25" hidden="1" customHeight="1" x14ac:dyDescent="0.3"/>
    <row r="1415" ht="14.25" hidden="1" customHeight="1" x14ac:dyDescent="0.3"/>
    <row r="1416" ht="14.25" hidden="1" customHeight="1" x14ac:dyDescent="0.3"/>
    <row r="1417" ht="14.25" hidden="1" customHeight="1" x14ac:dyDescent="0.3"/>
    <row r="1418" ht="14.25" hidden="1" customHeight="1" x14ac:dyDescent="0.3"/>
    <row r="1419" ht="14.25" hidden="1" customHeight="1" x14ac:dyDescent="0.3"/>
    <row r="1420" ht="14.25" hidden="1" customHeight="1" x14ac:dyDescent="0.3"/>
    <row r="1421" ht="14.25" hidden="1" customHeight="1" x14ac:dyDescent="0.3"/>
    <row r="1422" ht="14.25" hidden="1" customHeight="1" x14ac:dyDescent="0.3"/>
    <row r="1423" ht="14.25" hidden="1" customHeight="1" x14ac:dyDescent="0.3"/>
    <row r="1424" ht="14.25" hidden="1" customHeight="1" x14ac:dyDescent="0.3"/>
    <row r="1425" ht="14.25" hidden="1" customHeight="1" x14ac:dyDescent="0.3"/>
    <row r="1426" ht="14.25" hidden="1" customHeight="1" x14ac:dyDescent="0.3"/>
    <row r="1427" ht="14.25" hidden="1" customHeight="1" x14ac:dyDescent="0.3"/>
    <row r="1428" ht="14.25" hidden="1" customHeight="1" x14ac:dyDescent="0.3"/>
    <row r="1429" ht="14.25" hidden="1" customHeight="1" x14ac:dyDescent="0.3"/>
    <row r="1430" ht="14.25" hidden="1" customHeight="1" x14ac:dyDescent="0.3"/>
    <row r="1431" ht="14.25" hidden="1" customHeight="1" x14ac:dyDescent="0.3"/>
    <row r="1432" ht="14.25" hidden="1" customHeight="1" x14ac:dyDescent="0.3"/>
    <row r="1433" ht="14.25" hidden="1" customHeight="1" x14ac:dyDescent="0.3"/>
    <row r="1434" ht="14.25" hidden="1" customHeight="1" x14ac:dyDescent="0.3"/>
    <row r="1435" ht="14.25" hidden="1" customHeight="1" x14ac:dyDescent="0.3"/>
    <row r="1436" ht="14.25" hidden="1" customHeight="1" x14ac:dyDescent="0.3"/>
    <row r="1437" ht="14.25" hidden="1" customHeight="1" x14ac:dyDescent="0.3"/>
    <row r="1438" ht="14.25" hidden="1" customHeight="1" x14ac:dyDescent="0.3"/>
    <row r="1439" ht="14.25" hidden="1" customHeight="1" x14ac:dyDescent="0.3"/>
    <row r="1440" ht="14.25" hidden="1" customHeight="1" x14ac:dyDescent="0.3"/>
    <row r="1441" ht="14.25" hidden="1" customHeight="1" x14ac:dyDescent="0.3"/>
    <row r="1442" ht="14.25" hidden="1" customHeight="1" x14ac:dyDescent="0.3"/>
    <row r="1443" ht="14.25" hidden="1" customHeight="1" x14ac:dyDescent="0.3"/>
    <row r="1444" ht="14.25" hidden="1" customHeight="1" x14ac:dyDescent="0.3"/>
    <row r="1445" ht="14.25" hidden="1" customHeight="1" x14ac:dyDescent="0.3"/>
    <row r="1446" ht="14.25" hidden="1" customHeight="1" x14ac:dyDescent="0.3"/>
    <row r="1447" ht="14.25" hidden="1" customHeight="1" x14ac:dyDescent="0.3"/>
    <row r="1448" ht="14.25" hidden="1" customHeight="1" x14ac:dyDescent="0.3"/>
    <row r="1449" ht="14.25" hidden="1" customHeight="1" x14ac:dyDescent="0.3"/>
    <row r="1450" ht="14.25" hidden="1" customHeight="1" x14ac:dyDescent="0.3"/>
    <row r="1451" ht="14.25" hidden="1" customHeight="1" x14ac:dyDescent="0.3"/>
    <row r="1452" ht="14.25" hidden="1" customHeight="1" x14ac:dyDescent="0.3"/>
    <row r="1453" ht="14.25" hidden="1" customHeight="1" x14ac:dyDescent="0.3"/>
    <row r="1454" ht="14.25" hidden="1" customHeight="1" x14ac:dyDescent="0.3"/>
    <row r="1455" ht="14.25" hidden="1" customHeight="1" x14ac:dyDescent="0.3"/>
    <row r="1456" ht="14.25" hidden="1" customHeight="1" x14ac:dyDescent="0.3"/>
    <row r="1457" ht="14.25" hidden="1" customHeight="1" x14ac:dyDescent="0.3"/>
    <row r="1458" ht="14.25" hidden="1" customHeight="1" x14ac:dyDescent="0.3"/>
    <row r="1459" ht="14.25" hidden="1" customHeight="1" x14ac:dyDescent="0.3"/>
    <row r="1460" ht="14.25" hidden="1" customHeight="1" x14ac:dyDescent="0.3"/>
    <row r="1461" ht="14.25" hidden="1" customHeight="1" x14ac:dyDescent="0.3"/>
    <row r="1462" ht="14.25" hidden="1" customHeight="1" x14ac:dyDescent="0.3"/>
    <row r="1463" ht="14.25" hidden="1" customHeight="1" x14ac:dyDescent="0.3"/>
    <row r="1464" ht="14.25" hidden="1" customHeight="1" x14ac:dyDescent="0.3"/>
    <row r="1465" ht="14.25" hidden="1" customHeight="1" x14ac:dyDescent="0.3"/>
    <row r="1466" ht="14.25" hidden="1" customHeight="1" x14ac:dyDescent="0.3"/>
    <row r="1467" ht="14.25" hidden="1" customHeight="1" x14ac:dyDescent="0.3"/>
    <row r="1468" ht="14.25" hidden="1" customHeight="1" x14ac:dyDescent="0.3"/>
    <row r="1469" ht="14.25" hidden="1" customHeight="1" x14ac:dyDescent="0.3"/>
    <row r="1470" ht="14.25" hidden="1" customHeight="1" x14ac:dyDescent="0.3"/>
    <row r="1471" ht="14.25" hidden="1" customHeight="1" x14ac:dyDescent="0.3"/>
    <row r="1472" ht="14.25" hidden="1" customHeight="1" x14ac:dyDescent="0.3"/>
    <row r="1473" ht="14.25" hidden="1" customHeight="1" x14ac:dyDescent="0.3"/>
    <row r="1474" ht="14.25" hidden="1" customHeight="1" x14ac:dyDescent="0.3"/>
    <row r="1475" ht="14.25" hidden="1" customHeight="1" x14ac:dyDescent="0.3"/>
    <row r="1476" ht="14.25" hidden="1" customHeight="1" x14ac:dyDescent="0.3"/>
    <row r="1477" ht="14.25" hidden="1" customHeight="1" x14ac:dyDescent="0.3"/>
    <row r="1478" ht="14.25" hidden="1" customHeight="1" x14ac:dyDescent="0.3"/>
    <row r="1479" ht="14.25" hidden="1" customHeight="1" x14ac:dyDescent="0.3"/>
    <row r="1480" ht="14.25" hidden="1" customHeight="1" x14ac:dyDescent="0.3"/>
    <row r="1481" ht="14.25" hidden="1" customHeight="1" x14ac:dyDescent="0.3"/>
    <row r="1482" ht="14.25" hidden="1" customHeight="1" x14ac:dyDescent="0.3"/>
    <row r="1483" ht="14.25" hidden="1" customHeight="1" x14ac:dyDescent="0.3"/>
    <row r="1484" ht="14.25" hidden="1" customHeight="1" x14ac:dyDescent="0.3"/>
    <row r="1485" ht="14.25" hidden="1" customHeight="1" x14ac:dyDescent="0.3"/>
    <row r="1486" ht="14.25" hidden="1" customHeight="1" x14ac:dyDescent="0.3"/>
    <row r="1487" ht="14.25" hidden="1" customHeight="1" x14ac:dyDescent="0.3"/>
    <row r="1488" ht="14.25" hidden="1" customHeight="1" x14ac:dyDescent="0.3"/>
    <row r="1489" ht="14.25" hidden="1" customHeight="1" x14ac:dyDescent="0.3"/>
    <row r="1490" ht="14.25" hidden="1" customHeight="1" x14ac:dyDescent="0.3"/>
    <row r="1491" ht="14.25" hidden="1" customHeight="1" x14ac:dyDescent="0.3"/>
    <row r="1492" ht="14.25" hidden="1" customHeight="1" x14ac:dyDescent="0.3"/>
    <row r="1493" ht="14.25" hidden="1" customHeight="1" x14ac:dyDescent="0.3"/>
    <row r="1494" ht="14.25" hidden="1" customHeight="1" x14ac:dyDescent="0.3"/>
    <row r="1495" ht="14.25" hidden="1" customHeight="1" x14ac:dyDescent="0.3"/>
    <row r="1496" ht="14.25" hidden="1" customHeight="1" x14ac:dyDescent="0.3"/>
    <row r="1497" ht="14.25" hidden="1" customHeight="1" x14ac:dyDescent="0.3"/>
    <row r="1498" ht="14.25" hidden="1" customHeight="1" x14ac:dyDescent="0.3"/>
    <row r="1499" ht="14.25" hidden="1" customHeight="1" x14ac:dyDescent="0.3"/>
    <row r="1500" ht="14.25" hidden="1" customHeight="1" x14ac:dyDescent="0.3"/>
    <row r="1501" ht="14.25" hidden="1" customHeight="1" x14ac:dyDescent="0.3"/>
    <row r="1502" ht="14.25" hidden="1" customHeight="1" x14ac:dyDescent="0.3"/>
    <row r="1503" ht="14.25" hidden="1" customHeight="1" x14ac:dyDescent="0.3"/>
    <row r="1504" ht="14.25" hidden="1" customHeight="1" x14ac:dyDescent="0.3"/>
    <row r="1505" ht="14.25" hidden="1" customHeight="1" x14ac:dyDescent="0.3"/>
    <row r="1506" ht="14.25" hidden="1" customHeight="1" x14ac:dyDescent="0.3"/>
    <row r="1507" ht="14.25" hidden="1" customHeight="1" x14ac:dyDescent="0.3"/>
    <row r="1508" ht="14.25" hidden="1" customHeight="1" x14ac:dyDescent="0.3"/>
    <row r="1509" ht="14.25" hidden="1" customHeight="1" x14ac:dyDescent="0.3"/>
    <row r="1510" ht="14.25" hidden="1" customHeight="1" x14ac:dyDescent="0.3"/>
    <row r="1511" ht="14.25" hidden="1" customHeight="1" x14ac:dyDescent="0.3"/>
    <row r="1512" ht="14.25" hidden="1" customHeight="1" x14ac:dyDescent="0.3"/>
    <row r="1513" ht="14.25" hidden="1" customHeight="1" x14ac:dyDescent="0.3"/>
    <row r="1514" ht="14.25" hidden="1" customHeight="1" x14ac:dyDescent="0.3"/>
    <row r="1515" ht="14.25" hidden="1" customHeight="1" x14ac:dyDescent="0.3"/>
    <row r="1516" ht="14.25" hidden="1" customHeight="1" x14ac:dyDescent="0.3"/>
    <row r="1517" ht="14.25" hidden="1" customHeight="1" x14ac:dyDescent="0.3"/>
    <row r="1518" ht="14.25" hidden="1" customHeight="1" x14ac:dyDescent="0.3"/>
    <row r="1519" ht="14.25" hidden="1" customHeight="1" x14ac:dyDescent="0.3"/>
    <row r="1520" ht="14.25" hidden="1" customHeight="1" x14ac:dyDescent="0.3"/>
    <row r="1521" ht="14.25" hidden="1" customHeight="1" x14ac:dyDescent="0.3"/>
    <row r="1522" ht="14.25" hidden="1" customHeight="1" x14ac:dyDescent="0.3"/>
    <row r="1523" ht="14.25" hidden="1" customHeight="1" x14ac:dyDescent="0.3"/>
    <row r="1524" ht="14.25" hidden="1" customHeight="1" x14ac:dyDescent="0.3"/>
    <row r="1525" ht="14.25" hidden="1" customHeight="1" x14ac:dyDescent="0.3"/>
    <row r="1526" ht="14.25" hidden="1" customHeight="1" x14ac:dyDescent="0.3"/>
    <row r="1527" ht="14.25" hidden="1" customHeight="1" x14ac:dyDescent="0.3"/>
    <row r="1528" ht="14.25" hidden="1" customHeight="1" x14ac:dyDescent="0.3"/>
    <row r="1529" ht="14.25" hidden="1" customHeight="1" x14ac:dyDescent="0.3"/>
    <row r="1530" ht="14.25" hidden="1" customHeight="1" x14ac:dyDescent="0.3"/>
    <row r="1531" ht="14.25" hidden="1" customHeight="1" x14ac:dyDescent="0.3"/>
    <row r="1532" ht="14.25" hidden="1" customHeight="1" x14ac:dyDescent="0.3"/>
    <row r="1533" ht="14.25" hidden="1" customHeight="1" x14ac:dyDescent="0.3"/>
    <row r="1534" ht="14.25" hidden="1" customHeight="1" x14ac:dyDescent="0.3"/>
    <row r="1535" ht="14.25" hidden="1" customHeight="1" x14ac:dyDescent="0.3"/>
    <row r="1536" ht="14.25" hidden="1" customHeight="1" x14ac:dyDescent="0.3"/>
    <row r="1537" ht="14.25" hidden="1" customHeight="1" x14ac:dyDescent="0.3"/>
    <row r="1538" ht="14.25" hidden="1" customHeight="1" x14ac:dyDescent="0.3"/>
    <row r="1539" ht="14.25" hidden="1" customHeight="1" x14ac:dyDescent="0.3"/>
    <row r="1540" ht="14.25" hidden="1" customHeight="1" x14ac:dyDescent="0.3"/>
    <row r="1541" ht="14.25" hidden="1" customHeight="1" x14ac:dyDescent="0.3"/>
    <row r="1542" ht="14.25" hidden="1" customHeight="1" x14ac:dyDescent="0.3"/>
    <row r="1543" ht="14.25" hidden="1" customHeight="1" x14ac:dyDescent="0.3"/>
    <row r="1544" ht="14.25" hidden="1" customHeight="1" x14ac:dyDescent="0.3"/>
    <row r="1545" ht="14.25" hidden="1" customHeight="1" x14ac:dyDescent="0.3"/>
    <row r="1546" ht="14.25" hidden="1" customHeight="1" x14ac:dyDescent="0.3"/>
    <row r="1547" ht="14.25" hidden="1" customHeight="1" x14ac:dyDescent="0.3"/>
    <row r="1548" ht="14.25" hidden="1" customHeight="1" x14ac:dyDescent="0.3"/>
    <row r="1549" ht="14.25" hidden="1" customHeight="1" x14ac:dyDescent="0.3"/>
    <row r="1550" ht="14.25" hidden="1" customHeight="1" x14ac:dyDescent="0.3"/>
    <row r="1551" ht="14.25" hidden="1" customHeight="1" x14ac:dyDescent="0.3"/>
    <row r="1552" ht="14.25" hidden="1" customHeight="1" x14ac:dyDescent="0.3"/>
    <row r="1553" ht="14.25" hidden="1" customHeight="1" x14ac:dyDescent="0.3"/>
    <row r="1554" ht="14.25" hidden="1" customHeight="1" x14ac:dyDescent="0.3"/>
    <row r="1555" ht="14.25" hidden="1" customHeight="1" x14ac:dyDescent="0.3"/>
    <row r="1556" ht="14.25" hidden="1" customHeight="1" x14ac:dyDescent="0.3"/>
    <row r="1557" ht="14.25" hidden="1" customHeight="1" x14ac:dyDescent="0.3"/>
    <row r="1558" ht="14.25" hidden="1" customHeight="1" x14ac:dyDescent="0.3"/>
    <row r="1559" ht="14.25" hidden="1" customHeight="1" x14ac:dyDescent="0.3"/>
    <row r="1560" ht="14.25" hidden="1" customHeight="1" x14ac:dyDescent="0.3"/>
    <row r="1561" ht="14.25" hidden="1" customHeight="1" x14ac:dyDescent="0.3"/>
    <row r="1562" ht="14.25" hidden="1" customHeight="1" x14ac:dyDescent="0.3"/>
    <row r="1563" ht="14.25" hidden="1" customHeight="1" x14ac:dyDescent="0.3"/>
    <row r="1564" ht="14.25" hidden="1" customHeight="1" x14ac:dyDescent="0.3"/>
    <row r="1565" ht="14.25" hidden="1" customHeight="1" x14ac:dyDescent="0.3"/>
    <row r="1566" ht="14.25" hidden="1" customHeight="1" x14ac:dyDescent="0.3"/>
    <row r="1567" ht="14.25" hidden="1" customHeight="1" x14ac:dyDescent="0.3"/>
    <row r="1568" ht="14.25" hidden="1" customHeight="1" x14ac:dyDescent="0.3"/>
    <row r="1569" ht="14.25" hidden="1" customHeight="1" x14ac:dyDescent="0.3"/>
    <row r="1570" ht="14.25" hidden="1" customHeight="1" x14ac:dyDescent="0.3"/>
    <row r="1571" ht="14.25" hidden="1" customHeight="1" x14ac:dyDescent="0.3"/>
    <row r="1572" ht="14.25" hidden="1" customHeight="1" x14ac:dyDescent="0.3"/>
    <row r="1573" ht="14.25" hidden="1" customHeight="1" x14ac:dyDescent="0.3"/>
    <row r="1574" ht="14.25" hidden="1" customHeight="1" x14ac:dyDescent="0.3"/>
    <row r="1575" ht="14.25" hidden="1" customHeight="1" x14ac:dyDescent="0.3"/>
    <row r="1576" ht="14.25" hidden="1" customHeight="1" x14ac:dyDescent="0.3"/>
    <row r="1577" ht="14.25" hidden="1" customHeight="1" x14ac:dyDescent="0.3"/>
    <row r="1578" ht="14.25" hidden="1" customHeight="1" x14ac:dyDescent="0.3"/>
    <row r="1579" ht="14.25" hidden="1" customHeight="1" x14ac:dyDescent="0.3"/>
    <row r="1580" ht="14.25" hidden="1" customHeight="1" x14ac:dyDescent="0.3"/>
    <row r="1581" ht="14.25" hidden="1" customHeight="1" x14ac:dyDescent="0.3"/>
    <row r="1582" ht="14.25" hidden="1" customHeight="1" x14ac:dyDescent="0.3"/>
    <row r="1583" ht="14.25" hidden="1" customHeight="1" x14ac:dyDescent="0.3"/>
    <row r="1584" ht="14.25" hidden="1" customHeight="1" x14ac:dyDescent="0.3"/>
    <row r="1585" ht="14.25" hidden="1" customHeight="1" x14ac:dyDescent="0.3"/>
    <row r="1586" ht="14.25" hidden="1" customHeight="1" x14ac:dyDescent="0.3"/>
    <row r="1587" ht="14.25" hidden="1" customHeight="1" x14ac:dyDescent="0.3"/>
    <row r="1588" ht="14.25" hidden="1" customHeight="1" x14ac:dyDescent="0.3"/>
    <row r="1589" ht="14.25" hidden="1" customHeight="1" x14ac:dyDescent="0.3"/>
    <row r="1590" ht="14.25" hidden="1" customHeight="1" x14ac:dyDescent="0.3"/>
    <row r="1591" ht="14.25" hidden="1" customHeight="1" x14ac:dyDescent="0.3"/>
    <row r="1592" ht="14.25" hidden="1" customHeight="1" x14ac:dyDescent="0.3"/>
    <row r="1593" ht="14.25" hidden="1" customHeight="1" x14ac:dyDescent="0.3"/>
    <row r="1594" ht="14.25" hidden="1" customHeight="1" x14ac:dyDescent="0.3"/>
    <row r="1595" ht="14.25" hidden="1" customHeight="1" x14ac:dyDescent="0.3"/>
    <row r="1596" ht="14.25" hidden="1" customHeight="1" x14ac:dyDescent="0.3"/>
    <row r="1597" ht="14.25" hidden="1" customHeight="1" x14ac:dyDescent="0.3"/>
    <row r="1598" ht="14.25" hidden="1" customHeight="1" x14ac:dyDescent="0.3"/>
    <row r="1599" ht="14.25" hidden="1" customHeight="1" x14ac:dyDescent="0.3"/>
    <row r="1600" ht="14.25" hidden="1" customHeight="1" x14ac:dyDescent="0.3"/>
    <row r="1601" ht="14.25" hidden="1" customHeight="1" x14ac:dyDescent="0.3"/>
    <row r="1602" ht="14.25" hidden="1" customHeight="1" x14ac:dyDescent="0.3"/>
    <row r="1603" ht="14.25" hidden="1" customHeight="1" x14ac:dyDescent="0.3"/>
    <row r="1604" ht="14.25" hidden="1" customHeight="1" x14ac:dyDescent="0.3"/>
    <row r="1605" ht="14.25" hidden="1" customHeight="1" x14ac:dyDescent="0.3"/>
    <row r="1606" ht="14.25" hidden="1" customHeight="1" x14ac:dyDescent="0.3"/>
    <row r="1607" ht="14.25" hidden="1" customHeight="1" x14ac:dyDescent="0.3"/>
    <row r="1608" ht="14.25" hidden="1" customHeight="1" x14ac:dyDescent="0.3"/>
    <row r="1609" ht="14.25" hidden="1" customHeight="1" x14ac:dyDescent="0.3"/>
    <row r="1610" ht="14.25" hidden="1" customHeight="1" x14ac:dyDescent="0.3"/>
    <row r="1611" ht="14.25" hidden="1" customHeight="1" x14ac:dyDescent="0.3"/>
    <row r="1612" ht="14.25" hidden="1" customHeight="1" x14ac:dyDescent="0.3"/>
    <row r="1613" ht="14.25" hidden="1" customHeight="1" x14ac:dyDescent="0.3"/>
    <row r="1614" ht="14.25" hidden="1" customHeight="1" x14ac:dyDescent="0.3"/>
    <row r="1615" ht="14.25" hidden="1" customHeight="1" x14ac:dyDescent="0.3"/>
    <row r="1616" ht="14.25" hidden="1" customHeight="1" x14ac:dyDescent="0.3"/>
    <row r="1617" ht="14.25" hidden="1" customHeight="1" x14ac:dyDescent="0.3"/>
    <row r="1618" ht="14.25" hidden="1" customHeight="1" x14ac:dyDescent="0.3"/>
    <row r="1619" ht="14.25" hidden="1" customHeight="1" x14ac:dyDescent="0.3"/>
    <row r="1620" ht="14.25" hidden="1" customHeight="1" x14ac:dyDescent="0.3"/>
    <row r="1621" ht="14.25" hidden="1" customHeight="1" x14ac:dyDescent="0.3"/>
    <row r="1622" ht="14.25" hidden="1" customHeight="1" x14ac:dyDescent="0.3"/>
    <row r="1623" ht="14.25" hidden="1" customHeight="1" x14ac:dyDescent="0.3"/>
    <row r="1624" ht="14.25" hidden="1" customHeight="1" x14ac:dyDescent="0.3"/>
    <row r="1625" ht="14.25" hidden="1" customHeight="1" x14ac:dyDescent="0.3"/>
    <row r="1626" ht="14.25" hidden="1" customHeight="1" x14ac:dyDescent="0.3"/>
    <row r="1627" ht="14.25" hidden="1" customHeight="1" x14ac:dyDescent="0.3"/>
    <row r="1628" ht="14.25" hidden="1" customHeight="1" x14ac:dyDescent="0.3"/>
    <row r="1629" ht="14.25" hidden="1" customHeight="1" x14ac:dyDescent="0.3"/>
    <row r="1630" ht="14.25" hidden="1" customHeight="1" x14ac:dyDescent="0.3"/>
    <row r="1631" ht="14.25" hidden="1" customHeight="1" x14ac:dyDescent="0.3"/>
    <row r="1632" ht="14.25" hidden="1" customHeight="1" x14ac:dyDescent="0.3"/>
    <row r="1633" ht="14.25" hidden="1" customHeight="1" x14ac:dyDescent="0.3"/>
    <row r="1634" ht="14.25" hidden="1" customHeight="1" x14ac:dyDescent="0.3"/>
    <row r="1635" ht="14.25" hidden="1" customHeight="1" x14ac:dyDescent="0.3"/>
    <row r="1636" ht="14.25" hidden="1" customHeight="1" x14ac:dyDescent="0.3"/>
    <row r="1637" ht="14.25" hidden="1" customHeight="1" x14ac:dyDescent="0.3"/>
    <row r="1638" ht="14.25" hidden="1" customHeight="1" x14ac:dyDescent="0.3"/>
    <row r="1639" ht="14.25" hidden="1" customHeight="1" x14ac:dyDescent="0.3"/>
    <row r="1640" ht="14.25" hidden="1" customHeight="1" x14ac:dyDescent="0.3"/>
    <row r="1641" ht="14.25" hidden="1" customHeight="1" x14ac:dyDescent="0.3"/>
    <row r="1642" ht="14.25" hidden="1" customHeight="1" x14ac:dyDescent="0.3"/>
    <row r="1643" ht="14.25" hidden="1" customHeight="1" x14ac:dyDescent="0.3"/>
    <row r="1644" ht="14.25" hidden="1" customHeight="1" x14ac:dyDescent="0.3"/>
    <row r="1645" ht="14.25" hidden="1" customHeight="1" x14ac:dyDescent="0.3"/>
    <row r="1646" ht="14.25" hidden="1" customHeight="1" x14ac:dyDescent="0.3"/>
    <row r="1647" ht="14.25" hidden="1" customHeight="1" x14ac:dyDescent="0.3"/>
    <row r="1648" ht="14.25" hidden="1" customHeight="1" x14ac:dyDescent="0.3"/>
    <row r="1649" ht="14.25" hidden="1" customHeight="1" x14ac:dyDescent="0.3"/>
    <row r="1650" ht="14.25" hidden="1" customHeight="1" x14ac:dyDescent="0.3"/>
    <row r="1651" ht="14.25" hidden="1" customHeight="1" x14ac:dyDescent="0.3"/>
    <row r="1652" ht="14.25" hidden="1" customHeight="1" x14ac:dyDescent="0.3"/>
    <row r="1653" ht="14.25" hidden="1" customHeight="1" x14ac:dyDescent="0.3"/>
    <row r="1654" ht="14.25" hidden="1" customHeight="1" x14ac:dyDescent="0.3"/>
    <row r="1655" ht="14.25" hidden="1" customHeight="1" x14ac:dyDescent="0.3"/>
    <row r="1656" ht="14.25" hidden="1" customHeight="1" x14ac:dyDescent="0.3"/>
    <row r="1657" ht="14.25" hidden="1" customHeight="1" x14ac:dyDescent="0.3"/>
    <row r="1658" ht="14.25" hidden="1" customHeight="1" x14ac:dyDescent="0.3"/>
    <row r="1659" ht="14.25" hidden="1" customHeight="1" x14ac:dyDescent="0.3"/>
    <row r="1660" ht="14.25" hidden="1" customHeight="1" x14ac:dyDescent="0.3"/>
    <row r="1661" ht="14.25" hidden="1" customHeight="1" x14ac:dyDescent="0.3"/>
    <row r="1662" ht="14.25" hidden="1" customHeight="1" x14ac:dyDescent="0.3"/>
    <row r="1663" ht="14.25" hidden="1" customHeight="1" x14ac:dyDescent="0.3"/>
    <row r="1664" ht="14.25" hidden="1" customHeight="1" x14ac:dyDescent="0.3"/>
    <row r="1665" ht="14.25" hidden="1" customHeight="1" x14ac:dyDescent="0.3"/>
    <row r="1666" ht="14.25" hidden="1" customHeight="1" x14ac:dyDescent="0.3"/>
    <row r="1667" ht="14.25" hidden="1" customHeight="1" x14ac:dyDescent="0.3"/>
    <row r="1668" ht="14.25" hidden="1" customHeight="1" x14ac:dyDescent="0.3"/>
    <row r="1669" ht="14.25" hidden="1" customHeight="1" x14ac:dyDescent="0.3"/>
    <row r="1670" ht="14.25" hidden="1" customHeight="1" x14ac:dyDescent="0.3"/>
    <row r="1671" ht="14.25" hidden="1" customHeight="1" x14ac:dyDescent="0.3"/>
    <row r="1672" ht="14.25" hidden="1" customHeight="1" x14ac:dyDescent="0.3"/>
    <row r="1673" ht="14.25" hidden="1" customHeight="1" x14ac:dyDescent="0.3"/>
    <row r="1674" ht="14.25" hidden="1" customHeight="1" x14ac:dyDescent="0.3"/>
    <row r="1675" ht="14.25" hidden="1" customHeight="1" x14ac:dyDescent="0.3"/>
    <row r="1676" ht="14.25" hidden="1" customHeight="1" x14ac:dyDescent="0.3"/>
    <row r="1677" ht="14.25" hidden="1" customHeight="1" x14ac:dyDescent="0.3"/>
    <row r="1678" ht="14.25" hidden="1" customHeight="1" x14ac:dyDescent="0.3"/>
    <row r="1679" ht="14.25" hidden="1" customHeight="1" x14ac:dyDescent="0.3"/>
    <row r="1680" ht="14.25" hidden="1" customHeight="1" x14ac:dyDescent="0.3"/>
    <row r="1681" ht="14.25" hidden="1" customHeight="1" x14ac:dyDescent="0.3"/>
    <row r="1682" ht="14.25" hidden="1" customHeight="1" x14ac:dyDescent="0.3"/>
    <row r="1683" ht="14.25" hidden="1" customHeight="1" x14ac:dyDescent="0.3"/>
    <row r="1684" ht="14.25" hidden="1" customHeight="1" x14ac:dyDescent="0.3"/>
    <row r="1685" ht="14.25" hidden="1" customHeight="1" x14ac:dyDescent="0.3"/>
    <row r="1686" ht="14.25" hidden="1" customHeight="1" x14ac:dyDescent="0.3"/>
    <row r="1687" ht="14.25" hidden="1" customHeight="1" x14ac:dyDescent="0.3"/>
    <row r="1688" ht="14.25" hidden="1" customHeight="1" x14ac:dyDescent="0.3"/>
    <row r="1689" ht="14.25" hidden="1" customHeight="1" x14ac:dyDescent="0.3"/>
    <row r="1690" ht="14.25" hidden="1" customHeight="1" x14ac:dyDescent="0.3"/>
    <row r="1691" ht="14.25" hidden="1" customHeight="1" x14ac:dyDescent="0.3"/>
    <row r="1692" ht="14.25" hidden="1" customHeight="1" x14ac:dyDescent="0.3"/>
    <row r="1693" ht="14.25" hidden="1" customHeight="1" x14ac:dyDescent="0.3"/>
    <row r="1694" ht="14.25" hidden="1" customHeight="1" x14ac:dyDescent="0.3"/>
    <row r="1695" ht="14.25" hidden="1" customHeight="1" x14ac:dyDescent="0.3"/>
    <row r="1696" ht="14.25" hidden="1" customHeight="1" x14ac:dyDescent="0.3"/>
    <row r="1697" ht="14.25" hidden="1" customHeight="1" x14ac:dyDescent="0.3"/>
    <row r="1698" ht="14.25" hidden="1" customHeight="1" x14ac:dyDescent="0.3"/>
    <row r="1699" ht="14.25" hidden="1" customHeight="1" x14ac:dyDescent="0.3"/>
    <row r="1700" ht="14.25" hidden="1" customHeight="1" x14ac:dyDescent="0.3"/>
    <row r="1701" ht="14.25" hidden="1" customHeight="1" x14ac:dyDescent="0.3"/>
    <row r="1702" ht="14.25" hidden="1" customHeight="1" x14ac:dyDescent="0.3"/>
    <row r="1703" ht="14.25" hidden="1" customHeight="1" x14ac:dyDescent="0.3"/>
    <row r="1704" ht="14.25" hidden="1" customHeight="1" x14ac:dyDescent="0.3"/>
    <row r="1705" ht="14.25" hidden="1" customHeight="1" x14ac:dyDescent="0.3"/>
    <row r="1706" ht="14.25" hidden="1" customHeight="1" x14ac:dyDescent="0.3"/>
    <row r="1707" ht="14.25" hidden="1" customHeight="1" x14ac:dyDescent="0.3"/>
    <row r="1708" ht="14.25" hidden="1" customHeight="1" x14ac:dyDescent="0.3"/>
    <row r="1709" ht="14.25" hidden="1" customHeight="1" x14ac:dyDescent="0.3"/>
    <row r="1710" ht="14.25" hidden="1" customHeight="1" x14ac:dyDescent="0.3"/>
    <row r="1711" ht="14.25" hidden="1" customHeight="1" x14ac:dyDescent="0.3"/>
    <row r="1712" ht="14.25" hidden="1" customHeight="1" x14ac:dyDescent="0.3"/>
    <row r="1713" ht="14.25" hidden="1" customHeight="1" x14ac:dyDescent="0.3"/>
    <row r="1714" ht="14.25" hidden="1" customHeight="1" x14ac:dyDescent="0.3"/>
    <row r="1715" ht="14.25" hidden="1" customHeight="1" x14ac:dyDescent="0.3"/>
    <row r="1716" ht="14.25" hidden="1" customHeight="1" x14ac:dyDescent="0.3"/>
    <row r="1717" ht="14.25" hidden="1" customHeight="1" x14ac:dyDescent="0.3"/>
    <row r="1718" ht="14.25" hidden="1" customHeight="1" x14ac:dyDescent="0.3"/>
    <row r="1719" ht="14.25" hidden="1" customHeight="1" x14ac:dyDescent="0.3"/>
    <row r="1720" ht="14.25" hidden="1" customHeight="1" x14ac:dyDescent="0.3"/>
    <row r="1721" ht="14.25" hidden="1" customHeight="1" x14ac:dyDescent="0.3"/>
    <row r="1722" ht="14.25" hidden="1" customHeight="1" x14ac:dyDescent="0.3"/>
    <row r="1723" ht="14.25" hidden="1" customHeight="1" x14ac:dyDescent="0.3"/>
    <row r="1724" ht="14.25" hidden="1" customHeight="1" x14ac:dyDescent="0.3"/>
    <row r="1725" ht="14.25" hidden="1" customHeight="1" x14ac:dyDescent="0.3"/>
    <row r="1726" ht="14.25" hidden="1" customHeight="1" x14ac:dyDescent="0.3"/>
    <row r="1727" ht="14.25" hidden="1" customHeight="1" x14ac:dyDescent="0.3"/>
    <row r="1728" ht="14.25" hidden="1" customHeight="1" x14ac:dyDescent="0.3"/>
    <row r="1729" ht="14.25" hidden="1" customHeight="1" x14ac:dyDescent="0.3"/>
    <row r="1730" ht="14.25" hidden="1" customHeight="1" x14ac:dyDescent="0.3"/>
    <row r="1731" ht="14.25" hidden="1" customHeight="1" x14ac:dyDescent="0.3"/>
    <row r="1732" ht="14.25" hidden="1" customHeight="1" x14ac:dyDescent="0.3"/>
    <row r="1733" ht="14.25" hidden="1" customHeight="1" x14ac:dyDescent="0.3"/>
    <row r="1734" ht="14.25" hidden="1" customHeight="1" x14ac:dyDescent="0.3"/>
    <row r="1735" ht="14.25" hidden="1" customHeight="1" x14ac:dyDescent="0.3"/>
    <row r="1736" ht="14.25" hidden="1" customHeight="1" x14ac:dyDescent="0.3"/>
    <row r="1737" ht="14.25" hidden="1" customHeight="1" x14ac:dyDescent="0.3"/>
    <row r="1738" ht="14.25" hidden="1" customHeight="1" x14ac:dyDescent="0.3"/>
    <row r="1739" ht="14.25" hidden="1" customHeight="1" x14ac:dyDescent="0.3"/>
    <row r="1740" ht="14.25" hidden="1" customHeight="1" x14ac:dyDescent="0.3"/>
    <row r="1741" ht="14.25" hidden="1" customHeight="1" x14ac:dyDescent="0.3"/>
    <row r="1742" ht="14.25" hidden="1" customHeight="1" x14ac:dyDescent="0.3"/>
    <row r="1743" ht="14.25" hidden="1" customHeight="1" x14ac:dyDescent="0.3"/>
    <row r="1744" ht="14.25" hidden="1" customHeight="1" x14ac:dyDescent="0.3"/>
    <row r="1745" ht="14.25" hidden="1" customHeight="1" x14ac:dyDescent="0.3"/>
    <row r="1746" ht="14.25" hidden="1" customHeight="1" x14ac:dyDescent="0.3"/>
    <row r="1747" ht="14.25" hidden="1" customHeight="1" x14ac:dyDescent="0.3"/>
    <row r="1748" ht="14.25" hidden="1" customHeight="1" x14ac:dyDescent="0.3"/>
    <row r="1749" ht="14.25" hidden="1" customHeight="1" x14ac:dyDescent="0.3"/>
    <row r="1750" ht="14.25" hidden="1" customHeight="1" x14ac:dyDescent="0.3"/>
    <row r="1751" ht="14.25" hidden="1" customHeight="1" x14ac:dyDescent="0.3"/>
    <row r="1752" ht="14.25" hidden="1" customHeight="1" x14ac:dyDescent="0.3"/>
    <row r="1753" ht="14.25" hidden="1" customHeight="1" x14ac:dyDescent="0.3"/>
    <row r="1754" ht="14.25" hidden="1" customHeight="1" x14ac:dyDescent="0.3"/>
    <row r="1755" ht="14.25" hidden="1" customHeight="1" x14ac:dyDescent="0.3"/>
    <row r="1756" ht="14.25" hidden="1" customHeight="1" x14ac:dyDescent="0.3"/>
    <row r="1757" ht="14.25" hidden="1" customHeight="1" x14ac:dyDescent="0.3"/>
    <row r="1758" ht="14.25" hidden="1" customHeight="1" x14ac:dyDescent="0.3"/>
    <row r="1759" ht="14.25" hidden="1" customHeight="1" x14ac:dyDescent="0.3"/>
    <row r="1760" ht="14.25" hidden="1" customHeight="1" x14ac:dyDescent="0.3"/>
    <row r="1761" ht="14.25" hidden="1" customHeight="1" x14ac:dyDescent="0.3"/>
    <row r="1762" ht="14.25" hidden="1" customHeight="1" x14ac:dyDescent="0.3"/>
    <row r="1763" ht="14.25" hidden="1" customHeight="1" x14ac:dyDescent="0.3"/>
    <row r="1764" ht="14.25" hidden="1" customHeight="1" x14ac:dyDescent="0.3"/>
    <row r="1765" ht="14.25" hidden="1" customHeight="1" x14ac:dyDescent="0.3"/>
    <row r="1766" ht="14.25" hidden="1" customHeight="1" x14ac:dyDescent="0.3"/>
    <row r="1767" ht="14.25" hidden="1" customHeight="1" x14ac:dyDescent="0.3"/>
    <row r="1768" ht="14.25" hidden="1" customHeight="1" x14ac:dyDescent="0.3"/>
    <row r="1769" ht="14.25" hidden="1" customHeight="1" x14ac:dyDescent="0.3"/>
    <row r="1770" ht="14.25" hidden="1" customHeight="1" x14ac:dyDescent="0.3"/>
    <row r="1771" ht="14.25" hidden="1" customHeight="1" x14ac:dyDescent="0.3"/>
    <row r="1772" ht="14.25" hidden="1" customHeight="1" x14ac:dyDescent="0.3"/>
    <row r="1773" ht="14.25" hidden="1" customHeight="1" x14ac:dyDescent="0.3"/>
    <row r="1774" ht="14.25" hidden="1" customHeight="1" x14ac:dyDescent="0.3"/>
    <row r="1775" ht="14.25" hidden="1" customHeight="1" x14ac:dyDescent="0.3"/>
    <row r="1776" ht="14.25" hidden="1" customHeight="1" x14ac:dyDescent="0.3"/>
    <row r="1777" ht="14.25" hidden="1" customHeight="1" x14ac:dyDescent="0.3"/>
    <row r="1778" ht="14.25" hidden="1" customHeight="1" x14ac:dyDescent="0.3"/>
    <row r="1779" ht="14.25" hidden="1" customHeight="1" x14ac:dyDescent="0.3"/>
    <row r="1780" ht="14.25" hidden="1" customHeight="1" x14ac:dyDescent="0.3"/>
    <row r="1781" ht="14.25" hidden="1" customHeight="1" x14ac:dyDescent="0.3"/>
    <row r="1782" ht="14.25" hidden="1" customHeight="1" x14ac:dyDescent="0.3"/>
    <row r="1783" ht="14.25" hidden="1" customHeight="1" x14ac:dyDescent="0.3"/>
    <row r="1784" ht="14.25" hidden="1" customHeight="1" x14ac:dyDescent="0.3"/>
    <row r="1785" ht="14.25" hidden="1" customHeight="1" x14ac:dyDescent="0.3"/>
    <row r="1786" ht="14.25" hidden="1" customHeight="1" x14ac:dyDescent="0.3"/>
    <row r="1787" ht="14.25" hidden="1" customHeight="1" x14ac:dyDescent="0.3"/>
    <row r="1788" ht="14.25" hidden="1" customHeight="1" x14ac:dyDescent="0.3"/>
    <row r="1789" ht="14.25" hidden="1" customHeight="1" x14ac:dyDescent="0.3"/>
    <row r="1790" ht="14.25" hidden="1" customHeight="1" x14ac:dyDescent="0.3"/>
    <row r="1791" ht="14.25" hidden="1" customHeight="1" x14ac:dyDescent="0.3"/>
    <row r="1792" ht="14.25" hidden="1" customHeight="1" x14ac:dyDescent="0.3"/>
    <row r="1793" ht="14.25" hidden="1" customHeight="1" x14ac:dyDescent="0.3"/>
    <row r="1794" ht="14.25" hidden="1" customHeight="1" x14ac:dyDescent="0.3"/>
    <row r="1795" ht="14.25" hidden="1" customHeight="1" x14ac:dyDescent="0.3"/>
    <row r="1796" ht="14.25" hidden="1" customHeight="1" x14ac:dyDescent="0.3"/>
    <row r="1797" ht="14.25" hidden="1" customHeight="1" x14ac:dyDescent="0.3"/>
    <row r="1798" ht="14.25" hidden="1" customHeight="1" x14ac:dyDescent="0.3"/>
    <row r="1799" ht="14.25" hidden="1" customHeight="1" x14ac:dyDescent="0.3"/>
    <row r="1800" ht="14.25" hidden="1" customHeight="1" x14ac:dyDescent="0.3"/>
    <row r="1801" ht="14.25" hidden="1" customHeight="1" x14ac:dyDescent="0.3"/>
    <row r="1802" ht="14.25" hidden="1" customHeight="1" x14ac:dyDescent="0.3"/>
    <row r="1803" ht="14.25" hidden="1" customHeight="1" x14ac:dyDescent="0.3"/>
    <row r="1804" ht="14.25" hidden="1" customHeight="1" x14ac:dyDescent="0.3"/>
    <row r="1805" ht="14.25" hidden="1" customHeight="1" x14ac:dyDescent="0.3"/>
    <row r="1806" ht="14.25" hidden="1" customHeight="1" x14ac:dyDescent="0.3"/>
    <row r="1807" ht="14.25" hidden="1" customHeight="1" x14ac:dyDescent="0.3"/>
    <row r="1808" ht="14.25" hidden="1" customHeight="1" x14ac:dyDescent="0.3"/>
    <row r="1809" ht="14.25" hidden="1" customHeight="1" x14ac:dyDescent="0.3"/>
    <row r="1810" ht="14.25" hidden="1" customHeight="1" x14ac:dyDescent="0.3"/>
    <row r="1811" ht="14.25" hidden="1" customHeight="1" x14ac:dyDescent="0.3"/>
    <row r="1812" ht="14.25" hidden="1" customHeight="1" x14ac:dyDescent="0.3"/>
    <row r="1813" ht="14.25" hidden="1" customHeight="1" x14ac:dyDescent="0.3"/>
    <row r="1814" ht="14.25" hidden="1" customHeight="1" x14ac:dyDescent="0.3"/>
    <row r="1815" ht="14.25" hidden="1" customHeight="1" x14ac:dyDescent="0.3"/>
    <row r="1816" ht="14.25" hidden="1" customHeight="1" x14ac:dyDescent="0.3"/>
    <row r="1817" ht="14.25" hidden="1" customHeight="1" x14ac:dyDescent="0.3"/>
    <row r="1818" ht="14.25" hidden="1" customHeight="1" x14ac:dyDescent="0.3"/>
    <row r="1819" ht="14.25" hidden="1" customHeight="1" x14ac:dyDescent="0.3"/>
    <row r="1820" ht="14.25" hidden="1" customHeight="1" x14ac:dyDescent="0.3"/>
    <row r="1821" ht="14.25" hidden="1" customHeight="1" x14ac:dyDescent="0.3"/>
    <row r="1822" ht="14.25" hidden="1" customHeight="1" x14ac:dyDescent="0.3"/>
    <row r="1823" ht="14.25" hidden="1" customHeight="1" x14ac:dyDescent="0.3"/>
    <row r="1824" ht="14.25" hidden="1" customHeight="1" x14ac:dyDescent="0.3"/>
    <row r="1825" ht="14.25" hidden="1" customHeight="1" x14ac:dyDescent="0.3"/>
    <row r="1826" ht="14.25" hidden="1" customHeight="1" x14ac:dyDescent="0.3"/>
    <row r="1827" ht="14.25" hidden="1" customHeight="1" x14ac:dyDescent="0.3"/>
    <row r="1828" ht="14.25" hidden="1" customHeight="1" x14ac:dyDescent="0.3"/>
    <row r="1829" ht="14.25" hidden="1" customHeight="1" x14ac:dyDescent="0.3"/>
    <row r="1830" ht="14.25" hidden="1" customHeight="1" x14ac:dyDescent="0.3"/>
    <row r="1831" ht="14.25" hidden="1" customHeight="1" x14ac:dyDescent="0.3"/>
    <row r="1832" ht="14.25" hidden="1" customHeight="1" x14ac:dyDescent="0.3"/>
    <row r="1833" ht="14.25" hidden="1" customHeight="1" x14ac:dyDescent="0.3"/>
    <row r="1834" ht="14.25" hidden="1" customHeight="1" x14ac:dyDescent="0.3"/>
    <row r="1835" ht="14.25" hidden="1" customHeight="1" x14ac:dyDescent="0.3"/>
    <row r="1836" ht="14.25" hidden="1" customHeight="1" x14ac:dyDescent="0.3"/>
    <row r="1837" ht="14.25" hidden="1" customHeight="1" x14ac:dyDescent="0.3"/>
    <row r="1838" ht="14.25" hidden="1" customHeight="1" x14ac:dyDescent="0.3"/>
    <row r="1839" ht="14.25" hidden="1" customHeight="1" x14ac:dyDescent="0.3"/>
    <row r="1840" ht="14.25" hidden="1" customHeight="1" x14ac:dyDescent="0.3"/>
    <row r="1841" ht="14.25" hidden="1" customHeight="1" x14ac:dyDescent="0.3"/>
    <row r="1842" ht="14.25" hidden="1" customHeight="1" x14ac:dyDescent="0.3"/>
    <row r="1843" ht="14.25" hidden="1" customHeight="1" x14ac:dyDescent="0.3"/>
    <row r="1844" ht="14.25" hidden="1" customHeight="1" x14ac:dyDescent="0.3"/>
    <row r="1845" ht="14.25" hidden="1" customHeight="1" x14ac:dyDescent="0.3"/>
    <row r="1846" ht="14.25" hidden="1" customHeight="1" x14ac:dyDescent="0.3"/>
    <row r="1847" ht="14.25" hidden="1" customHeight="1" x14ac:dyDescent="0.3"/>
    <row r="1848" ht="14.25" hidden="1" customHeight="1" x14ac:dyDescent="0.3"/>
    <row r="1849" ht="14.25" hidden="1" customHeight="1" x14ac:dyDescent="0.3"/>
    <row r="1850" ht="14.25" hidden="1" customHeight="1" x14ac:dyDescent="0.3"/>
    <row r="1851" ht="14.25" hidden="1" customHeight="1" x14ac:dyDescent="0.3"/>
    <row r="1852" ht="14.25" hidden="1" customHeight="1" x14ac:dyDescent="0.3"/>
    <row r="1853" ht="14.25" hidden="1" customHeight="1" x14ac:dyDescent="0.3"/>
    <row r="1854" ht="14.25" hidden="1" customHeight="1" x14ac:dyDescent="0.3"/>
    <row r="1855" ht="14.25" hidden="1" customHeight="1" x14ac:dyDescent="0.3"/>
    <row r="1856" ht="14.25" hidden="1" customHeight="1" x14ac:dyDescent="0.3"/>
    <row r="1857" ht="14.25" hidden="1" customHeight="1" x14ac:dyDescent="0.3"/>
    <row r="1858" ht="14.25" hidden="1" customHeight="1" x14ac:dyDescent="0.3"/>
    <row r="1859" ht="14.25" hidden="1" customHeight="1" x14ac:dyDescent="0.3"/>
    <row r="1860" ht="14.25" hidden="1" customHeight="1" x14ac:dyDescent="0.3"/>
    <row r="1861" ht="14.25" hidden="1" customHeight="1" x14ac:dyDescent="0.3"/>
    <row r="1862" ht="14.25" hidden="1" customHeight="1" x14ac:dyDescent="0.3"/>
    <row r="1863" ht="14.25" hidden="1" customHeight="1" x14ac:dyDescent="0.3"/>
    <row r="1864" ht="14.25" hidden="1" customHeight="1" x14ac:dyDescent="0.3"/>
    <row r="1865" ht="14.25" hidden="1" customHeight="1" x14ac:dyDescent="0.3"/>
    <row r="1866" ht="14.25" hidden="1" customHeight="1" x14ac:dyDescent="0.3"/>
    <row r="1867" ht="14.25" hidden="1" customHeight="1" x14ac:dyDescent="0.3"/>
    <row r="1868" ht="14.25" hidden="1" customHeight="1" x14ac:dyDescent="0.3"/>
    <row r="1869" ht="14.25" hidden="1" customHeight="1" x14ac:dyDescent="0.3"/>
    <row r="1870" ht="14.25" hidden="1" customHeight="1" x14ac:dyDescent="0.3"/>
    <row r="1871" ht="14.25" hidden="1" customHeight="1" x14ac:dyDescent="0.3"/>
    <row r="1872" ht="14.25" hidden="1" customHeight="1" x14ac:dyDescent="0.3"/>
    <row r="1873" ht="14.25" hidden="1" customHeight="1" x14ac:dyDescent="0.3"/>
    <row r="1874" ht="14.25" hidden="1" customHeight="1" x14ac:dyDescent="0.3"/>
    <row r="1875" ht="14.25" hidden="1" customHeight="1" x14ac:dyDescent="0.3"/>
    <row r="1876" ht="14.25" hidden="1" customHeight="1" x14ac:dyDescent="0.3"/>
    <row r="1877" ht="14.25" hidden="1" customHeight="1" x14ac:dyDescent="0.3"/>
    <row r="1878" ht="14.25" hidden="1" customHeight="1" x14ac:dyDescent="0.3"/>
    <row r="1879" ht="14.25" hidden="1" customHeight="1" x14ac:dyDescent="0.3"/>
    <row r="1880" ht="14.25" hidden="1" customHeight="1" x14ac:dyDescent="0.3"/>
    <row r="1881" ht="14.25" hidden="1" customHeight="1" x14ac:dyDescent="0.3"/>
    <row r="1882" ht="14.25" hidden="1" customHeight="1" x14ac:dyDescent="0.3"/>
    <row r="1883" ht="14.25" hidden="1" customHeight="1" x14ac:dyDescent="0.3"/>
    <row r="1884" ht="14.25" hidden="1" customHeight="1" x14ac:dyDescent="0.3"/>
    <row r="1885" ht="14.25" hidden="1" customHeight="1" x14ac:dyDescent="0.3"/>
    <row r="1886" ht="14.25" hidden="1" customHeight="1" x14ac:dyDescent="0.3"/>
    <row r="1887" ht="14.25" hidden="1" customHeight="1" x14ac:dyDescent="0.3"/>
    <row r="1888" ht="14.25" hidden="1" customHeight="1" x14ac:dyDescent="0.3"/>
    <row r="1889" ht="14.25" hidden="1" customHeight="1" x14ac:dyDescent="0.3"/>
    <row r="1890" ht="14.25" hidden="1" customHeight="1" x14ac:dyDescent="0.3"/>
    <row r="1891" ht="14.25" hidden="1" customHeight="1" x14ac:dyDescent="0.3"/>
    <row r="1892" ht="14.25" hidden="1" customHeight="1" x14ac:dyDescent="0.3"/>
    <row r="1893" ht="14.25" hidden="1" customHeight="1" x14ac:dyDescent="0.3"/>
    <row r="1894" ht="14.25" hidden="1" customHeight="1" x14ac:dyDescent="0.3"/>
    <row r="1895" ht="14.25" hidden="1" customHeight="1" x14ac:dyDescent="0.3"/>
    <row r="1896" ht="14.25" hidden="1" customHeight="1" x14ac:dyDescent="0.3"/>
    <row r="1897" ht="14.25" hidden="1" customHeight="1" x14ac:dyDescent="0.3"/>
    <row r="1898" ht="14.25" hidden="1" customHeight="1" x14ac:dyDescent="0.3"/>
    <row r="1899" ht="14.25" hidden="1" customHeight="1" x14ac:dyDescent="0.3"/>
    <row r="1900" ht="14.25" hidden="1" customHeight="1" x14ac:dyDescent="0.3"/>
    <row r="1901" ht="14.25" hidden="1" customHeight="1" x14ac:dyDescent="0.3"/>
    <row r="1902" ht="14.25" hidden="1" customHeight="1" x14ac:dyDescent="0.3"/>
    <row r="1903" ht="14.25" hidden="1" customHeight="1" x14ac:dyDescent="0.3"/>
    <row r="1904" ht="14.25" hidden="1" customHeight="1" x14ac:dyDescent="0.3"/>
    <row r="1905" ht="14.25" hidden="1" customHeight="1" x14ac:dyDescent="0.3"/>
    <row r="1906" ht="14.25" hidden="1" customHeight="1" x14ac:dyDescent="0.3"/>
    <row r="1907" ht="14.25" hidden="1" customHeight="1" x14ac:dyDescent="0.3"/>
    <row r="1908" ht="14.25" hidden="1" customHeight="1" x14ac:dyDescent="0.3"/>
    <row r="1909" ht="14.25" hidden="1" customHeight="1" x14ac:dyDescent="0.3"/>
    <row r="1910" ht="14.25" hidden="1" customHeight="1" x14ac:dyDescent="0.3"/>
    <row r="1911" ht="14.25" hidden="1" customHeight="1" x14ac:dyDescent="0.3"/>
    <row r="1912" ht="14.25" hidden="1" customHeight="1" x14ac:dyDescent="0.3"/>
    <row r="1913" ht="14.25" hidden="1" customHeight="1" x14ac:dyDescent="0.3"/>
    <row r="1914" ht="14.25" hidden="1" customHeight="1" x14ac:dyDescent="0.3"/>
    <row r="1915" ht="14.25" hidden="1" customHeight="1" x14ac:dyDescent="0.3"/>
    <row r="1916" ht="14.25" hidden="1" customHeight="1" x14ac:dyDescent="0.3"/>
    <row r="1917" ht="14.25" hidden="1" customHeight="1" x14ac:dyDescent="0.3"/>
    <row r="1918" ht="14.25" hidden="1" customHeight="1" x14ac:dyDescent="0.3"/>
    <row r="1919" ht="14.25" hidden="1" customHeight="1" x14ac:dyDescent="0.3"/>
    <row r="1920" ht="14.25" hidden="1" customHeight="1" x14ac:dyDescent="0.3"/>
    <row r="1921" ht="14.25" hidden="1" customHeight="1" x14ac:dyDescent="0.3"/>
    <row r="1922" ht="14.25" hidden="1" customHeight="1" x14ac:dyDescent="0.3"/>
    <row r="1923" ht="14.25" hidden="1" customHeight="1" x14ac:dyDescent="0.3"/>
    <row r="1924" ht="14.25" hidden="1" customHeight="1" x14ac:dyDescent="0.3"/>
    <row r="1925" ht="14.25" hidden="1" customHeight="1" x14ac:dyDescent="0.3"/>
    <row r="1926" ht="14.25" hidden="1" customHeight="1" x14ac:dyDescent="0.3"/>
    <row r="1927" ht="14.25" hidden="1" customHeight="1" x14ac:dyDescent="0.3"/>
    <row r="1928" ht="14.25" hidden="1" customHeight="1" x14ac:dyDescent="0.3"/>
    <row r="1929" ht="14.25" hidden="1" customHeight="1" x14ac:dyDescent="0.3"/>
    <row r="1930" ht="14.25" hidden="1" customHeight="1" x14ac:dyDescent="0.3"/>
    <row r="1931" ht="14.25" hidden="1" customHeight="1" x14ac:dyDescent="0.3"/>
    <row r="1932" ht="14.25" hidden="1" customHeight="1" x14ac:dyDescent="0.3"/>
    <row r="1933" ht="14.25" hidden="1" customHeight="1" x14ac:dyDescent="0.3"/>
    <row r="1934" ht="14.25" hidden="1" customHeight="1" x14ac:dyDescent="0.3"/>
    <row r="1935" ht="14.25" hidden="1" customHeight="1" x14ac:dyDescent="0.3"/>
    <row r="1936" ht="14.25" hidden="1" customHeight="1" x14ac:dyDescent="0.3"/>
    <row r="1937" ht="14.25" hidden="1" customHeight="1" x14ac:dyDescent="0.3"/>
    <row r="1938" ht="14.25" hidden="1" customHeight="1" x14ac:dyDescent="0.3"/>
    <row r="1939" ht="14.25" hidden="1" customHeight="1" x14ac:dyDescent="0.3"/>
    <row r="1940" ht="14.25" hidden="1" customHeight="1" x14ac:dyDescent="0.3"/>
    <row r="1941" ht="14.25" hidden="1" customHeight="1" x14ac:dyDescent="0.3"/>
    <row r="1942" ht="14.25" hidden="1" customHeight="1" x14ac:dyDescent="0.3"/>
    <row r="1943" ht="14.25" hidden="1" customHeight="1" x14ac:dyDescent="0.3"/>
    <row r="1944" ht="14.25" hidden="1" customHeight="1" x14ac:dyDescent="0.3"/>
    <row r="1945" ht="14.25" hidden="1" customHeight="1" x14ac:dyDescent="0.3"/>
    <row r="1946" ht="14.25" hidden="1" customHeight="1" x14ac:dyDescent="0.3"/>
    <row r="1947" ht="14.25" hidden="1" customHeight="1" x14ac:dyDescent="0.3"/>
    <row r="1948" ht="14.25" hidden="1" customHeight="1" x14ac:dyDescent="0.3"/>
    <row r="1949" ht="14.25" hidden="1" customHeight="1" x14ac:dyDescent="0.3"/>
    <row r="1950" ht="14.25" hidden="1" customHeight="1" x14ac:dyDescent="0.3"/>
    <row r="1951" ht="14.25" hidden="1" customHeight="1" x14ac:dyDescent="0.3"/>
    <row r="1952" ht="14.25" hidden="1" customHeight="1" x14ac:dyDescent="0.3"/>
    <row r="1953" ht="14.25" hidden="1" customHeight="1" x14ac:dyDescent="0.3"/>
    <row r="1954" ht="14.25" hidden="1" customHeight="1" x14ac:dyDescent="0.3"/>
    <row r="1955" ht="14.25" hidden="1" customHeight="1" x14ac:dyDescent="0.3"/>
    <row r="1956" ht="14.25" hidden="1" customHeight="1" x14ac:dyDescent="0.3"/>
    <row r="1957" ht="14.25" hidden="1" customHeight="1" x14ac:dyDescent="0.3"/>
    <row r="1958" ht="14.25" hidden="1" customHeight="1" x14ac:dyDescent="0.3"/>
    <row r="1959" ht="14.25" hidden="1" customHeight="1" x14ac:dyDescent="0.3"/>
    <row r="1960" ht="14.25" hidden="1" customHeight="1" x14ac:dyDescent="0.3"/>
    <row r="1961" ht="14.25" hidden="1" customHeight="1" x14ac:dyDescent="0.3"/>
    <row r="1962" ht="14.25" hidden="1" customHeight="1" x14ac:dyDescent="0.3"/>
    <row r="1963" ht="14.25" hidden="1" customHeight="1" x14ac:dyDescent="0.3"/>
    <row r="1964" ht="14.25" hidden="1" customHeight="1" x14ac:dyDescent="0.3"/>
    <row r="1965" ht="14.25" hidden="1" customHeight="1" x14ac:dyDescent="0.3"/>
    <row r="1966" ht="14.25" hidden="1" customHeight="1" x14ac:dyDescent="0.3"/>
    <row r="1967" ht="14.25" hidden="1" customHeight="1" x14ac:dyDescent="0.3"/>
    <row r="1968" ht="14.25" hidden="1" customHeight="1" x14ac:dyDescent="0.3"/>
    <row r="1969" ht="14.25" hidden="1" customHeight="1" x14ac:dyDescent="0.3"/>
    <row r="1970" ht="14.25" hidden="1" customHeight="1" x14ac:dyDescent="0.3"/>
    <row r="1971" ht="14.25" hidden="1" customHeight="1" x14ac:dyDescent="0.3"/>
    <row r="1972" ht="14.25" hidden="1" customHeight="1" x14ac:dyDescent="0.3"/>
    <row r="1973" ht="14.25" hidden="1" customHeight="1" x14ac:dyDescent="0.3"/>
    <row r="1974" ht="14.25" hidden="1" customHeight="1" x14ac:dyDescent="0.3"/>
    <row r="1975" ht="14.25" hidden="1" customHeight="1" x14ac:dyDescent="0.3"/>
    <row r="1976" ht="14.25" hidden="1" customHeight="1" x14ac:dyDescent="0.3"/>
    <row r="1977" ht="14.25" hidden="1" customHeight="1" x14ac:dyDescent="0.3"/>
    <row r="1978" ht="14.25" hidden="1" customHeight="1" x14ac:dyDescent="0.3"/>
    <row r="1979" ht="14.25" hidden="1" customHeight="1" x14ac:dyDescent="0.3"/>
    <row r="1980" ht="14.25" hidden="1" customHeight="1" x14ac:dyDescent="0.3"/>
    <row r="1981" ht="14.25" hidden="1" customHeight="1" x14ac:dyDescent="0.3"/>
    <row r="1982" ht="14.25" hidden="1" customHeight="1" x14ac:dyDescent="0.3"/>
    <row r="1983" ht="14.25" hidden="1" customHeight="1" x14ac:dyDescent="0.3"/>
    <row r="1984" ht="14.25" hidden="1" customHeight="1" x14ac:dyDescent="0.3"/>
    <row r="1985" ht="14.25" hidden="1" customHeight="1" x14ac:dyDescent="0.3"/>
    <row r="1986" ht="14.25" hidden="1" customHeight="1" x14ac:dyDescent="0.3"/>
    <row r="1987" ht="14.25" hidden="1" customHeight="1" x14ac:dyDescent="0.3"/>
    <row r="1988" ht="14.25" hidden="1" customHeight="1" x14ac:dyDescent="0.3"/>
    <row r="1989" ht="14.25" hidden="1" customHeight="1" x14ac:dyDescent="0.3"/>
    <row r="1990" ht="14.25" hidden="1" customHeight="1" x14ac:dyDescent="0.3"/>
    <row r="1991" ht="14.25" hidden="1" customHeight="1" x14ac:dyDescent="0.3"/>
    <row r="1992" ht="14.25" hidden="1" customHeight="1" x14ac:dyDescent="0.3"/>
    <row r="1993" ht="14.25" hidden="1" customHeight="1" x14ac:dyDescent="0.3"/>
    <row r="1994" ht="14.25" hidden="1" customHeight="1" x14ac:dyDescent="0.3"/>
    <row r="1995" ht="14.25" hidden="1" customHeight="1" x14ac:dyDescent="0.3"/>
    <row r="1996" ht="14.25" hidden="1" customHeight="1" x14ac:dyDescent="0.3"/>
    <row r="1997" ht="14.25" hidden="1" customHeight="1" x14ac:dyDescent="0.3"/>
    <row r="1998" ht="14.25" hidden="1" customHeight="1" x14ac:dyDescent="0.3"/>
    <row r="1999" ht="14.25" hidden="1" customHeight="1" x14ac:dyDescent="0.3"/>
    <row r="2000" ht="14.25" hidden="1" customHeight="1" x14ac:dyDescent="0.3"/>
    <row r="2001" ht="14.25" hidden="1" customHeight="1" x14ac:dyDescent="0.3"/>
    <row r="2002" ht="14.25" hidden="1" customHeight="1" x14ac:dyDescent="0.3"/>
    <row r="2003" ht="14.25" hidden="1" customHeight="1" x14ac:dyDescent="0.3"/>
    <row r="2004" ht="14.25" hidden="1" customHeight="1" x14ac:dyDescent="0.3"/>
    <row r="2005" ht="14.25" hidden="1" customHeight="1" x14ac:dyDescent="0.3"/>
    <row r="2006" ht="14.25" hidden="1" customHeight="1" x14ac:dyDescent="0.3"/>
    <row r="2007" ht="14.25" hidden="1" customHeight="1" x14ac:dyDescent="0.3"/>
    <row r="2008" ht="14.25" hidden="1" customHeight="1" x14ac:dyDescent="0.3"/>
    <row r="2009" ht="14.25" hidden="1" customHeight="1" x14ac:dyDescent="0.3"/>
    <row r="2010" ht="14.25" hidden="1" customHeight="1" x14ac:dyDescent="0.3"/>
    <row r="2011" ht="14.25" hidden="1" customHeight="1" x14ac:dyDescent="0.3"/>
    <row r="2012" ht="14.25" hidden="1" customHeight="1" x14ac:dyDescent="0.3"/>
    <row r="2013" ht="14.25" hidden="1" customHeight="1" x14ac:dyDescent="0.3"/>
    <row r="2014" ht="14.25" hidden="1" customHeight="1" x14ac:dyDescent="0.3"/>
    <row r="2015" ht="14.25" hidden="1" customHeight="1" x14ac:dyDescent="0.3"/>
    <row r="2016" ht="14.25" hidden="1" customHeight="1" x14ac:dyDescent="0.3"/>
    <row r="2017" ht="14.25" hidden="1" customHeight="1" x14ac:dyDescent="0.3"/>
    <row r="2018" ht="14.25" hidden="1" customHeight="1" x14ac:dyDescent="0.3"/>
    <row r="2019" ht="14.25" hidden="1" customHeight="1" x14ac:dyDescent="0.3"/>
    <row r="2020" ht="14.25" hidden="1" customHeight="1" x14ac:dyDescent="0.3"/>
    <row r="2021" ht="14.25" hidden="1" customHeight="1" x14ac:dyDescent="0.3"/>
    <row r="2022" ht="14.25" hidden="1" customHeight="1" x14ac:dyDescent="0.3"/>
    <row r="2023" ht="14.25" hidden="1" customHeight="1" x14ac:dyDescent="0.3"/>
    <row r="2024" ht="14.25" hidden="1" customHeight="1" x14ac:dyDescent="0.3"/>
    <row r="2025" ht="14.25" hidden="1" customHeight="1" x14ac:dyDescent="0.3"/>
    <row r="2026" ht="14.25" hidden="1" customHeight="1" x14ac:dyDescent="0.3"/>
    <row r="2027" ht="14.25" hidden="1" customHeight="1" x14ac:dyDescent="0.3"/>
    <row r="2028" ht="14.25" hidden="1" customHeight="1" x14ac:dyDescent="0.3"/>
    <row r="2029" ht="14.25" hidden="1" customHeight="1" x14ac:dyDescent="0.3"/>
    <row r="2030" ht="14.25" hidden="1" customHeight="1" x14ac:dyDescent="0.3"/>
    <row r="2031" ht="14.25" hidden="1" customHeight="1" x14ac:dyDescent="0.3"/>
    <row r="2032" ht="14.25" hidden="1" customHeight="1" x14ac:dyDescent="0.3"/>
    <row r="2033" ht="14.25" hidden="1" customHeight="1" x14ac:dyDescent="0.3"/>
    <row r="2034" ht="14.25" hidden="1" customHeight="1" x14ac:dyDescent="0.3"/>
    <row r="2035" ht="14.25" hidden="1" customHeight="1" x14ac:dyDescent="0.3"/>
    <row r="2036" ht="14.25" hidden="1" customHeight="1" x14ac:dyDescent="0.3"/>
    <row r="2037" ht="14.25" hidden="1" customHeight="1" x14ac:dyDescent="0.3"/>
    <row r="2038" ht="14.25" hidden="1" customHeight="1" x14ac:dyDescent="0.3"/>
    <row r="2039" ht="14.25" hidden="1" customHeight="1" x14ac:dyDescent="0.3"/>
    <row r="2040" ht="14.25" hidden="1" customHeight="1" x14ac:dyDescent="0.3"/>
    <row r="2041" ht="14.25" hidden="1" customHeight="1" x14ac:dyDescent="0.3"/>
    <row r="2042" ht="14.25" hidden="1" customHeight="1" x14ac:dyDescent="0.3"/>
    <row r="2043" ht="14.25" hidden="1" customHeight="1" x14ac:dyDescent="0.3"/>
    <row r="2044" ht="14.25" hidden="1" customHeight="1" x14ac:dyDescent="0.3"/>
    <row r="2045" ht="14.25" hidden="1" customHeight="1" x14ac:dyDescent="0.3"/>
    <row r="2046" ht="14.25" hidden="1" customHeight="1" x14ac:dyDescent="0.3"/>
    <row r="2047" ht="14.25" hidden="1" customHeight="1" x14ac:dyDescent="0.3"/>
    <row r="2048" ht="14.25" hidden="1" customHeight="1" x14ac:dyDescent="0.3"/>
    <row r="2049" ht="14.25" hidden="1" customHeight="1" x14ac:dyDescent="0.3"/>
    <row r="2050" ht="14.25" hidden="1" customHeight="1" x14ac:dyDescent="0.3"/>
    <row r="2051" ht="14.25" hidden="1" customHeight="1" x14ac:dyDescent="0.3"/>
    <row r="2052" ht="14.25" hidden="1" customHeight="1" x14ac:dyDescent="0.3"/>
    <row r="2053" ht="14.25" hidden="1" customHeight="1" x14ac:dyDescent="0.3"/>
    <row r="2054" ht="14.25" hidden="1" customHeight="1" x14ac:dyDescent="0.3"/>
    <row r="2055" ht="14.25" hidden="1" customHeight="1" x14ac:dyDescent="0.3"/>
    <row r="2056" ht="14.25" hidden="1" customHeight="1" x14ac:dyDescent="0.3"/>
    <row r="2057" ht="14.25" hidden="1" customHeight="1" x14ac:dyDescent="0.3"/>
    <row r="2058" ht="14.25" hidden="1" customHeight="1" x14ac:dyDescent="0.3"/>
    <row r="2059" ht="14.25" hidden="1" customHeight="1" x14ac:dyDescent="0.3"/>
    <row r="2060" ht="14.25" hidden="1" customHeight="1" x14ac:dyDescent="0.3"/>
    <row r="2061" ht="14.25" hidden="1" customHeight="1" x14ac:dyDescent="0.3"/>
    <row r="2062" ht="14.25" hidden="1" customHeight="1" x14ac:dyDescent="0.3"/>
    <row r="2063" ht="14.25" hidden="1" customHeight="1" x14ac:dyDescent="0.3"/>
    <row r="2064" ht="14.25" hidden="1" customHeight="1" x14ac:dyDescent="0.3"/>
    <row r="2065" ht="14.25" hidden="1" customHeight="1" x14ac:dyDescent="0.3"/>
    <row r="2066" ht="14.25" hidden="1" customHeight="1" x14ac:dyDescent="0.3"/>
    <row r="2067" ht="14.25" hidden="1" customHeight="1" x14ac:dyDescent="0.3"/>
    <row r="2068" ht="14.25" hidden="1" customHeight="1" x14ac:dyDescent="0.3"/>
    <row r="2069" ht="14.25" hidden="1" customHeight="1" x14ac:dyDescent="0.3"/>
    <row r="2070" ht="14.25" hidden="1" customHeight="1" x14ac:dyDescent="0.3"/>
    <row r="2071" ht="14.25" hidden="1" customHeight="1" x14ac:dyDescent="0.3"/>
    <row r="2072" ht="14.25" hidden="1" customHeight="1" x14ac:dyDescent="0.3"/>
    <row r="2073" ht="14.25" hidden="1" customHeight="1" x14ac:dyDescent="0.3"/>
    <row r="2074" ht="14.25" hidden="1" customHeight="1" x14ac:dyDescent="0.3"/>
    <row r="2075" ht="14.25" hidden="1" customHeight="1" x14ac:dyDescent="0.3"/>
    <row r="2076" ht="14.25" hidden="1" customHeight="1" x14ac:dyDescent="0.3"/>
    <row r="2077" ht="14.25" hidden="1" customHeight="1" x14ac:dyDescent="0.3"/>
    <row r="2078" ht="14.25" hidden="1" customHeight="1" x14ac:dyDescent="0.3"/>
    <row r="2079" ht="14.25" hidden="1" customHeight="1" x14ac:dyDescent="0.3"/>
    <row r="2080" ht="14.25" hidden="1" customHeight="1" x14ac:dyDescent="0.3"/>
    <row r="2081" ht="14.25" hidden="1" customHeight="1" x14ac:dyDescent="0.3"/>
    <row r="2082" ht="14.25" hidden="1" customHeight="1" x14ac:dyDescent="0.3"/>
    <row r="2083" ht="14.25" hidden="1" customHeight="1" x14ac:dyDescent="0.3"/>
    <row r="2084" ht="14.25" hidden="1" customHeight="1" x14ac:dyDescent="0.3"/>
    <row r="2085" ht="14.25" hidden="1" customHeight="1" x14ac:dyDescent="0.3"/>
    <row r="2086" ht="14.25" hidden="1" customHeight="1" x14ac:dyDescent="0.3"/>
    <row r="2087" ht="14.25" hidden="1" customHeight="1" x14ac:dyDescent="0.3"/>
    <row r="2088" ht="14.25" hidden="1" customHeight="1" x14ac:dyDescent="0.3"/>
    <row r="2089" ht="14.25" hidden="1" customHeight="1" x14ac:dyDescent="0.3"/>
    <row r="2090" ht="14.25" hidden="1" customHeight="1" x14ac:dyDescent="0.3"/>
    <row r="2091" ht="14.25" hidden="1" customHeight="1" x14ac:dyDescent="0.3"/>
    <row r="2092" ht="14.25" hidden="1" customHeight="1" x14ac:dyDescent="0.3"/>
    <row r="2093" ht="14.25" hidden="1" customHeight="1" x14ac:dyDescent="0.3"/>
    <row r="2094" ht="14.25" hidden="1" customHeight="1" x14ac:dyDescent="0.3"/>
    <row r="2095" ht="14.25" hidden="1" customHeight="1" x14ac:dyDescent="0.3"/>
    <row r="2096" ht="14.25" hidden="1" customHeight="1" x14ac:dyDescent="0.3"/>
    <row r="2097" ht="14.25" hidden="1" customHeight="1" x14ac:dyDescent="0.3"/>
    <row r="2098" ht="14.25" hidden="1" customHeight="1" x14ac:dyDescent="0.3"/>
    <row r="2099" ht="14.25" hidden="1" customHeight="1" x14ac:dyDescent="0.3"/>
    <row r="2100" ht="14.25" hidden="1" customHeight="1" x14ac:dyDescent="0.3"/>
    <row r="2101" ht="14.25" hidden="1" customHeight="1" x14ac:dyDescent="0.3"/>
    <row r="2102" ht="14.25" hidden="1" customHeight="1" x14ac:dyDescent="0.3"/>
    <row r="2103" ht="14.25" hidden="1" customHeight="1" x14ac:dyDescent="0.3"/>
    <row r="2104" ht="14.25" hidden="1" customHeight="1" x14ac:dyDescent="0.3"/>
    <row r="2105" ht="14.25" hidden="1" customHeight="1" x14ac:dyDescent="0.3"/>
    <row r="2106" ht="14.25" hidden="1" customHeight="1" x14ac:dyDescent="0.3"/>
    <row r="2107" ht="14.25" hidden="1" customHeight="1" x14ac:dyDescent="0.3"/>
    <row r="2108" ht="14.25" hidden="1" customHeight="1" x14ac:dyDescent="0.3"/>
    <row r="2109" ht="14.25" hidden="1" customHeight="1" x14ac:dyDescent="0.3"/>
    <row r="2110" ht="14.25" hidden="1" customHeight="1" x14ac:dyDescent="0.3"/>
    <row r="2111" ht="14.25" hidden="1" customHeight="1" x14ac:dyDescent="0.3"/>
    <row r="2112" ht="14.25" hidden="1" customHeight="1" x14ac:dyDescent="0.3"/>
    <row r="2113" ht="14.25" hidden="1" customHeight="1" x14ac:dyDescent="0.3"/>
    <row r="2114" ht="14.25" hidden="1" customHeight="1" x14ac:dyDescent="0.3"/>
    <row r="2115" ht="14.25" hidden="1" customHeight="1" x14ac:dyDescent="0.3"/>
    <row r="2116" ht="14.25" hidden="1" customHeight="1" x14ac:dyDescent="0.3"/>
    <row r="2117" ht="14.25" hidden="1" customHeight="1" x14ac:dyDescent="0.3"/>
    <row r="2118" ht="14.25" hidden="1" customHeight="1" x14ac:dyDescent="0.3"/>
    <row r="2119" ht="14.25" hidden="1" customHeight="1" x14ac:dyDescent="0.3"/>
    <row r="2120" ht="14.25" hidden="1" customHeight="1" x14ac:dyDescent="0.3"/>
    <row r="2121" ht="14.25" hidden="1" customHeight="1" x14ac:dyDescent="0.3"/>
    <row r="2122" ht="14.25" hidden="1" customHeight="1" x14ac:dyDescent="0.3"/>
    <row r="2123" ht="14.25" hidden="1" customHeight="1" x14ac:dyDescent="0.3"/>
    <row r="2124" ht="14.25" hidden="1" customHeight="1" x14ac:dyDescent="0.3"/>
    <row r="2125" ht="14.25" hidden="1" customHeight="1" x14ac:dyDescent="0.3"/>
    <row r="2126" ht="14.25" hidden="1" customHeight="1" x14ac:dyDescent="0.3"/>
    <row r="2127" ht="14.25" hidden="1" customHeight="1" x14ac:dyDescent="0.3"/>
    <row r="2128" ht="14.25" hidden="1" customHeight="1" x14ac:dyDescent="0.3"/>
    <row r="2129" ht="14.25" hidden="1" customHeight="1" x14ac:dyDescent="0.3"/>
    <row r="2130" ht="14.25" hidden="1" customHeight="1" x14ac:dyDescent="0.3"/>
    <row r="2131" ht="14.25" hidden="1" customHeight="1" x14ac:dyDescent="0.3"/>
    <row r="2132" ht="14.25" hidden="1" customHeight="1" x14ac:dyDescent="0.3"/>
    <row r="2133" ht="14.25" hidden="1" customHeight="1" x14ac:dyDescent="0.3"/>
    <row r="2134" ht="14.25" hidden="1" customHeight="1" x14ac:dyDescent="0.3"/>
    <row r="2135" ht="14.25" hidden="1" customHeight="1" x14ac:dyDescent="0.3"/>
    <row r="2136" ht="14.25" hidden="1" customHeight="1" x14ac:dyDescent="0.3"/>
    <row r="2137" ht="14.25" hidden="1" customHeight="1" x14ac:dyDescent="0.3"/>
    <row r="2138" ht="14.25" hidden="1" customHeight="1" x14ac:dyDescent="0.3"/>
    <row r="2139" ht="14.25" hidden="1" customHeight="1" x14ac:dyDescent="0.3"/>
    <row r="2140" ht="14.25" hidden="1" customHeight="1" x14ac:dyDescent="0.3"/>
    <row r="2141" ht="14.25" hidden="1" customHeight="1" x14ac:dyDescent="0.3"/>
    <row r="2142" ht="14.25" hidden="1" customHeight="1" x14ac:dyDescent="0.3"/>
    <row r="2143" ht="14.25" hidden="1" customHeight="1" x14ac:dyDescent="0.3"/>
    <row r="2144" ht="14.25" hidden="1" customHeight="1" x14ac:dyDescent="0.3"/>
    <row r="2145" ht="14.25" hidden="1" customHeight="1" x14ac:dyDescent="0.3"/>
    <row r="2146" ht="14.25" hidden="1" customHeight="1" x14ac:dyDescent="0.3"/>
    <row r="2147" ht="14.25" hidden="1" customHeight="1" x14ac:dyDescent="0.3"/>
    <row r="2148" ht="14.25" hidden="1" customHeight="1" x14ac:dyDescent="0.3"/>
    <row r="2149" ht="14.25" hidden="1" customHeight="1" x14ac:dyDescent="0.3"/>
    <row r="2150" ht="14.25" hidden="1" customHeight="1" x14ac:dyDescent="0.3"/>
    <row r="2151" ht="14.25" hidden="1" customHeight="1" x14ac:dyDescent="0.3"/>
    <row r="2152" ht="14.25" hidden="1" customHeight="1" x14ac:dyDescent="0.3"/>
    <row r="2153" ht="14.25" hidden="1" customHeight="1" x14ac:dyDescent="0.3"/>
    <row r="2154" ht="14.25" hidden="1" customHeight="1" x14ac:dyDescent="0.3"/>
    <row r="2155" ht="14.25" hidden="1" customHeight="1" x14ac:dyDescent="0.3"/>
    <row r="2156" ht="14.25" hidden="1" customHeight="1" x14ac:dyDescent="0.3"/>
    <row r="2157" ht="14.25" hidden="1" customHeight="1" x14ac:dyDescent="0.3"/>
    <row r="2158" ht="14.25" hidden="1" customHeight="1" x14ac:dyDescent="0.3"/>
    <row r="2159" ht="14.25" hidden="1" customHeight="1" x14ac:dyDescent="0.3"/>
    <row r="2160" ht="14.25" hidden="1" customHeight="1" x14ac:dyDescent="0.3"/>
    <row r="2161" ht="14.25" hidden="1" customHeight="1" x14ac:dyDescent="0.3"/>
    <row r="2162" ht="14.25" hidden="1" customHeight="1" x14ac:dyDescent="0.3"/>
    <row r="2163" ht="14.25" hidden="1" customHeight="1" x14ac:dyDescent="0.3"/>
    <row r="2164" ht="14.25" hidden="1" customHeight="1" x14ac:dyDescent="0.3"/>
    <row r="2165" ht="14.25" hidden="1" customHeight="1" x14ac:dyDescent="0.3"/>
    <row r="2166" ht="14.25" hidden="1" customHeight="1" x14ac:dyDescent="0.3"/>
    <row r="2167" ht="14.25" hidden="1" customHeight="1" x14ac:dyDescent="0.3"/>
    <row r="2168" ht="14.25" hidden="1" customHeight="1" x14ac:dyDescent="0.3"/>
    <row r="2169" ht="14.25" hidden="1" customHeight="1" x14ac:dyDescent="0.3"/>
    <row r="2170" ht="14.25" hidden="1" customHeight="1" x14ac:dyDescent="0.3"/>
    <row r="2171" ht="14.25" hidden="1" customHeight="1" x14ac:dyDescent="0.3"/>
    <row r="2172" ht="14.25" hidden="1" customHeight="1" x14ac:dyDescent="0.3"/>
    <row r="2173" ht="14.25" hidden="1" customHeight="1" x14ac:dyDescent="0.3"/>
    <row r="2174" ht="14.25" hidden="1" customHeight="1" x14ac:dyDescent="0.3"/>
    <row r="2175" ht="14.25" hidden="1" customHeight="1" x14ac:dyDescent="0.3"/>
    <row r="2176" ht="14.25" hidden="1" customHeight="1" x14ac:dyDescent="0.3"/>
    <row r="2177" ht="14.25" hidden="1" customHeight="1" x14ac:dyDescent="0.3"/>
    <row r="2178" ht="14.25" hidden="1" customHeight="1" x14ac:dyDescent="0.3"/>
    <row r="2179" ht="14.25" hidden="1" customHeight="1" x14ac:dyDescent="0.3"/>
    <row r="2180" ht="14.25" hidden="1" customHeight="1" x14ac:dyDescent="0.3"/>
    <row r="2181" ht="14.25" hidden="1" customHeight="1" x14ac:dyDescent="0.3"/>
    <row r="2182" ht="14.25" hidden="1" customHeight="1" x14ac:dyDescent="0.3"/>
    <row r="2183" ht="14.25" hidden="1" customHeight="1" x14ac:dyDescent="0.3"/>
    <row r="2184" ht="14.25" hidden="1" customHeight="1" x14ac:dyDescent="0.3"/>
    <row r="2185" ht="14.25" hidden="1" customHeight="1" x14ac:dyDescent="0.3"/>
    <row r="2186" ht="14.25" hidden="1" customHeight="1" x14ac:dyDescent="0.3"/>
    <row r="2187" ht="14.25" hidden="1" customHeight="1" x14ac:dyDescent="0.3"/>
    <row r="2188" ht="14.25" hidden="1" customHeight="1" x14ac:dyDescent="0.3"/>
    <row r="2189" ht="14.25" hidden="1" customHeight="1" x14ac:dyDescent="0.3"/>
    <row r="2190" ht="14.25" hidden="1" customHeight="1" x14ac:dyDescent="0.3"/>
    <row r="2191" ht="14.25" hidden="1" customHeight="1" x14ac:dyDescent="0.3"/>
    <row r="2192" ht="14.25" hidden="1" customHeight="1" x14ac:dyDescent="0.3"/>
    <row r="2193" ht="14.25" hidden="1" customHeight="1" x14ac:dyDescent="0.3"/>
    <row r="2194" ht="14.25" hidden="1" customHeight="1" x14ac:dyDescent="0.3"/>
    <row r="2195" ht="14.25" hidden="1" customHeight="1" x14ac:dyDescent="0.3"/>
    <row r="2196" ht="14.25" hidden="1" customHeight="1" x14ac:dyDescent="0.3"/>
    <row r="2197" ht="14.25" hidden="1" customHeight="1" x14ac:dyDescent="0.3"/>
    <row r="2198" ht="14.25" hidden="1" customHeight="1" x14ac:dyDescent="0.3"/>
    <row r="2199" ht="14.25" hidden="1" customHeight="1" x14ac:dyDescent="0.3"/>
    <row r="2200" ht="14.25" hidden="1" customHeight="1" x14ac:dyDescent="0.3"/>
    <row r="2201" ht="14.25" hidden="1" customHeight="1" x14ac:dyDescent="0.3"/>
    <row r="2202" ht="14.25" hidden="1" customHeight="1" x14ac:dyDescent="0.3"/>
    <row r="2203" ht="14.25" hidden="1" customHeight="1" x14ac:dyDescent="0.3"/>
    <row r="2204" ht="14.25" hidden="1" customHeight="1" x14ac:dyDescent="0.3"/>
    <row r="2205" ht="14.25" hidden="1" customHeight="1" x14ac:dyDescent="0.3"/>
    <row r="2206" ht="14.25" hidden="1" customHeight="1" x14ac:dyDescent="0.3"/>
    <row r="2207" ht="14.25" hidden="1" customHeight="1" x14ac:dyDescent="0.3"/>
    <row r="2208" ht="14.25" hidden="1" customHeight="1" x14ac:dyDescent="0.3"/>
    <row r="2209" ht="14.25" hidden="1" customHeight="1" x14ac:dyDescent="0.3"/>
    <row r="2210" ht="14.25" hidden="1" customHeight="1" x14ac:dyDescent="0.3"/>
    <row r="2211" ht="14.25" hidden="1" customHeight="1" x14ac:dyDescent="0.3"/>
    <row r="2212" ht="14.25" hidden="1" customHeight="1" x14ac:dyDescent="0.3"/>
    <row r="2213" ht="14.25" hidden="1" customHeight="1" x14ac:dyDescent="0.3"/>
    <row r="2214" ht="14.25" hidden="1" customHeight="1" x14ac:dyDescent="0.3"/>
    <row r="2215" ht="14.25" hidden="1" customHeight="1" x14ac:dyDescent="0.3"/>
    <row r="2216" ht="14.25" hidden="1" customHeight="1" x14ac:dyDescent="0.3"/>
    <row r="2217" ht="14.25" hidden="1" customHeight="1" x14ac:dyDescent="0.3"/>
    <row r="2218" ht="14.25" hidden="1" customHeight="1" x14ac:dyDescent="0.3"/>
    <row r="2219" ht="14.25" hidden="1" customHeight="1" x14ac:dyDescent="0.3"/>
    <row r="2220" ht="14.25" hidden="1" customHeight="1" x14ac:dyDescent="0.3"/>
    <row r="2221" ht="14.25" hidden="1" customHeight="1" x14ac:dyDescent="0.3"/>
    <row r="2222" ht="14.25" hidden="1" customHeight="1" x14ac:dyDescent="0.3"/>
    <row r="2223" ht="14.25" hidden="1" customHeight="1" x14ac:dyDescent="0.3"/>
    <row r="2224" ht="14.25" hidden="1" customHeight="1" x14ac:dyDescent="0.3"/>
    <row r="2225" ht="14.25" hidden="1" customHeight="1" x14ac:dyDescent="0.3"/>
    <row r="2226" ht="14.25" hidden="1" customHeight="1" x14ac:dyDescent="0.3"/>
    <row r="2227" ht="14.25" hidden="1" customHeight="1" x14ac:dyDescent="0.3"/>
    <row r="2228" ht="14.25" hidden="1" customHeight="1" x14ac:dyDescent="0.3"/>
    <row r="2229" ht="14.25" hidden="1" customHeight="1" x14ac:dyDescent="0.3"/>
    <row r="2230" ht="14.25" hidden="1" customHeight="1" x14ac:dyDescent="0.3"/>
    <row r="2231" ht="14.25" hidden="1" customHeight="1" x14ac:dyDescent="0.3"/>
    <row r="2232" ht="14.25" hidden="1" customHeight="1" x14ac:dyDescent="0.3"/>
    <row r="2233" ht="14.25" hidden="1" customHeight="1" x14ac:dyDescent="0.3"/>
    <row r="2234" ht="14.25" hidden="1" customHeight="1" x14ac:dyDescent="0.3"/>
    <row r="2235" ht="14.25" hidden="1" customHeight="1" x14ac:dyDescent="0.3"/>
    <row r="2236" ht="14.25" hidden="1" customHeight="1" x14ac:dyDescent="0.3"/>
    <row r="2237" ht="14.25" hidden="1" customHeight="1" x14ac:dyDescent="0.3"/>
    <row r="2238" ht="14.25" hidden="1" customHeight="1" x14ac:dyDescent="0.3"/>
    <row r="2239" ht="14.25" hidden="1" customHeight="1" x14ac:dyDescent="0.3"/>
    <row r="2240" ht="14.25" hidden="1" customHeight="1" x14ac:dyDescent="0.3"/>
    <row r="2241" ht="14.25" hidden="1" customHeight="1" x14ac:dyDescent="0.3"/>
    <row r="2242" ht="14.25" hidden="1" customHeight="1" x14ac:dyDescent="0.3"/>
    <row r="2243" ht="14.25" hidden="1" customHeight="1" x14ac:dyDescent="0.3"/>
    <row r="2244" ht="14.25" hidden="1" customHeight="1" x14ac:dyDescent="0.3"/>
    <row r="2245" ht="14.25" hidden="1" customHeight="1" x14ac:dyDescent="0.3"/>
    <row r="2246" ht="14.25" hidden="1" customHeight="1" x14ac:dyDescent="0.3"/>
    <row r="2247" ht="14.25" hidden="1" customHeight="1" x14ac:dyDescent="0.3"/>
    <row r="2248" ht="14.25" hidden="1" customHeight="1" x14ac:dyDescent="0.3"/>
    <row r="2249" ht="14.25" hidden="1" customHeight="1" x14ac:dyDescent="0.3"/>
    <row r="2250" ht="14.25" hidden="1" customHeight="1" x14ac:dyDescent="0.3"/>
    <row r="2251" ht="14.25" hidden="1" customHeight="1" x14ac:dyDescent="0.3"/>
    <row r="2252" ht="14.25" hidden="1" customHeight="1" x14ac:dyDescent="0.3"/>
    <row r="2253" ht="14.25" hidden="1" customHeight="1" x14ac:dyDescent="0.3"/>
    <row r="2254" ht="14.25" hidden="1" customHeight="1" x14ac:dyDescent="0.3"/>
    <row r="2255" ht="14.25" hidden="1" customHeight="1" x14ac:dyDescent="0.3"/>
    <row r="2256" ht="14.25" hidden="1" customHeight="1" x14ac:dyDescent="0.3"/>
    <row r="2257" ht="14.25" hidden="1" customHeight="1" x14ac:dyDescent="0.3"/>
    <row r="2258" ht="14.25" hidden="1" customHeight="1" x14ac:dyDescent="0.3"/>
    <row r="2259" ht="14.25" hidden="1" customHeight="1" x14ac:dyDescent="0.3"/>
    <row r="2260" ht="14.25" hidden="1" customHeight="1" x14ac:dyDescent="0.3"/>
    <row r="2261" ht="14.25" hidden="1" customHeight="1" x14ac:dyDescent="0.3"/>
    <row r="2262" ht="14.25" hidden="1" customHeight="1" x14ac:dyDescent="0.3"/>
    <row r="2263" ht="14.25" hidden="1" customHeight="1" x14ac:dyDescent="0.3"/>
    <row r="2264" ht="14.25" hidden="1" customHeight="1" x14ac:dyDescent="0.3"/>
    <row r="2265" ht="14.25" hidden="1" customHeight="1" x14ac:dyDescent="0.3"/>
    <row r="2266" ht="14.25" hidden="1" customHeight="1" x14ac:dyDescent="0.3"/>
    <row r="2267" ht="14.25" hidden="1" customHeight="1" x14ac:dyDescent="0.3"/>
    <row r="2268" ht="14.25" hidden="1" customHeight="1" x14ac:dyDescent="0.3"/>
    <row r="2269" ht="14.25" hidden="1" customHeight="1" x14ac:dyDescent="0.3"/>
    <row r="2270" ht="14.25" hidden="1" customHeight="1" x14ac:dyDescent="0.3"/>
    <row r="2271" ht="14.25" hidden="1" customHeight="1" x14ac:dyDescent="0.3"/>
    <row r="2272" ht="14.25" hidden="1" customHeight="1" x14ac:dyDescent="0.3"/>
    <row r="2273" ht="14.25" hidden="1" customHeight="1" x14ac:dyDescent="0.3"/>
    <row r="2274" ht="14.25" hidden="1" customHeight="1" x14ac:dyDescent="0.3"/>
    <row r="2275" ht="14.25" hidden="1" customHeight="1" x14ac:dyDescent="0.3"/>
    <row r="2276" ht="14.25" hidden="1" customHeight="1" x14ac:dyDescent="0.3"/>
    <row r="2277" ht="14.25" hidden="1" customHeight="1" x14ac:dyDescent="0.3"/>
    <row r="2278" ht="14.25" hidden="1" customHeight="1" x14ac:dyDescent="0.3"/>
    <row r="2279" ht="14.25" hidden="1" customHeight="1" x14ac:dyDescent="0.3"/>
    <row r="2280" ht="14.25" hidden="1" customHeight="1" x14ac:dyDescent="0.3"/>
    <row r="2281" ht="14.25" hidden="1" customHeight="1" x14ac:dyDescent="0.3"/>
    <row r="2282" ht="14.25" hidden="1" customHeight="1" x14ac:dyDescent="0.3"/>
    <row r="2283" ht="14.25" hidden="1" customHeight="1" x14ac:dyDescent="0.3"/>
    <row r="2284" ht="14.25" hidden="1" customHeight="1" x14ac:dyDescent="0.3"/>
    <row r="2285" ht="14.25" hidden="1" customHeight="1" x14ac:dyDescent="0.3"/>
    <row r="2286" ht="14.25" hidden="1" customHeight="1" x14ac:dyDescent="0.3"/>
    <row r="2287" ht="14.25" hidden="1" customHeight="1" x14ac:dyDescent="0.3"/>
    <row r="2288" ht="14.25" hidden="1" customHeight="1" x14ac:dyDescent="0.3"/>
    <row r="2289" ht="14.25" hidden="1" customHeight="1" x14ac:dyDescent="0.3"/>
    <row r="2290" ht="14.25" hidden="1" customHeight="1" x14ac:dyDescent="0.3"/>
    <row r="2291" ht="14.25" hidden="1" customHeight="1" x14ac:dyDescent="0.3"/>
    <row r="2292" ht="14.25" hidden="1" customHeight="1" x14ac:dyDescent="0.3"/>
    <row r="2293" ht="14.25" hidden="1" customHeight="1" x14ac:dyDescent="0.3"/>
    <row r="2294" ht="14.25" hidden="1" customHeight="1" x14ac:dyDescent="0.3"/>
    <row r="2295" ht="14.25" hidden="1" customHeight="1" x14ac:dyDescent="0.3"/>
    <row r="2296" ht="14.25" hidden="1" customHeight="1" x14ac:dyDescent="0.3"/>
    <row r="2297" ht="14.25" hidden="1" customHeight="1" x14ac:dyDescent="0.3"/>
    <row r="2298" ht="14.25" hidden="1" customHeight="1" x14ac:dyDescent="0.3"/>
    <row r="2299" ht="14.25" hidden="1" customHeight="1" x14ac:dyDescent="0.3"/>
    <row r="2300" ht="14.25" hidden="1" customHeight="1" x14ac:dyDescent="0.3"/>
    <row r="2301" ht="14.25" hidden="1" customHeight="1" x14ac:dyDescent="0.3"/>
    <row r="2302" ht="14.25" hidden="1" customHeight="1" x14ac:dyDescent="0.3"/>
    <row r="2303" ht="14.25" hidden="1" customHeight="1" x14ac:dyDescent="0.3"/>
    <row r="2304" ht="14.25" hidden="1" customHeight="1" x14ac:dyDescent="0.3"/>
    <row r="2305" ht="14.25" hidden="1" customHeight="1" x14ac:dyDescent="0.3"/>
    <row r="2306" ht="14.25" hidden="1" customHeight="1" x14ac:dyDescent="0.3"/>
    <row r="2307" ht="14.25" hidden="1" customHeight="1" x14ac:dyDescent="0.3"/>
    <row r="2308" ht="14.25" hidden="1" customHeight="1" x14ac:dyDescent="0.3"/>
    <row r="2309" ht="14.25" hidden="1" customHeight="1" x14ac:dyDescent="0.3"/>
    <row r="2310" ht="14.25" hidden="1" customHeight="1" x14ac:dyDescent="0.3"/>
    <row r="2311" ht="14.25" hidden="1" customHeight="1" x14ac:dyDescent="0.3"/>
    <row r="2312" ht="14.25" hidden="1" customHeight="1" x14ac:dyDescent="0.3"/>
    <row r="2313" ht="14.25" hidden="1" customHeight="1" x14ac:dyDescent="0.3"/>
    <row r="2314" ht="14.25" hidden="1" customHeight="1" x14ac:dyDescent="0.3"/>
    <row r="2315" ht="14.25" hidden="1" customHeight="1" x14ac:dyDescent="0.3"/>
    <row r="2316" ht="14.25" hidden="1" customHeight="1" x14ac:dyDescent="0.3"/>
    <row r="2317" ht="14.25" hidden="1" customHeight="1" x14ac:dyDescent="0.3"/>
    <row r="2318" ht="14.25" hidden="1" customHeight="1" x14ac:dyDescent="0.3"/>
    <row r="2319" ht="14.25" hidden="1" customHeight="1" x14ac:dyDescent="0.3"/>
    <row r="2320" ht="14.25" hidden="1" customHeight="1" x14ac:dyDescent="0.3"/>
    <row r="2321" ht="14.25" hidden="1" customHeight="1" x14ac:dyDescent="0.3"/>
    <row r="2322" ht="14.25" hidden="1" customHeight="1" x14ac:dyDescent="0.3"/>
    <row r="2323" ht="14.25" hidden="1" customHeight="1" x14ac:dyDescent="0.3"/>
    <row r="2324" ht="14.25" hidden="1" customHeight="1" x14ac:dyDescent="0.3"/>
    <row r="2325" ht="14.25" hidden="1" customHeight="1" x14ac:dyDescent="0.3"/>
    <row r="2326" ht="14.25" hidden="1" customHeight="1" x14ac:dyDescent="0.3"/>
    <row r="2327" ht="14.25" hidden="1" customHeight="1" x14ac:dyDescent="0.3"/>
    <row r="2328" ht="14.25" hidden="1" customHeight="1" x14ac:dyDescent="0.3"/>
    <row r="2329" ht="14.25" hidden="1" customHeight="1" x14ac:dyDescent="0.3"/>
    <row r="2330" ht="14.25" hidden="1" customHeight="1" x14ac:dyDescent="0.3"/>
    <row r="2331" ht="14.25" hidden="1" customHeight="1" x14ac:dyDescent="0.3"/>
    <row r="2332" ht="14.25" hidden="1" customHeight="1" x14ac:dyDescent="0.3"/>
    <row r="2333" ht="14.25" hidden="1" customHeight="1" x14ac:dyDescent="0.3"/>
    <row r="2334" ht="14.25" hidden="1" customHeight="1" x14ac:dyDescent="0.3"/>
    <row r="2335" ht="14.25" hidden="1" customHeight="1" x14ac:dyDescent="0.3"/>
    <row r="2336" ht="14.25" hidden="1" customHeight="1" x14ac:dyDescent="0.3"/>
    <row r="2337" ht="14.25" hidden="1" customHeight="1" x14ac:dyDescent="0.3"/>
    <row r="2338" ht="14.25" hidden="1" customHeight="1" x14ac:dyDescent="0.3"/>
    <row r="2339" ht="14.25" hidden="1" customHeight="1" x14ac:dyDescent="0.3"/>
    <row r="2340" ht="14.25" hidden="1" customHeight="1" x14ac:dyDescent="0.3"/>
    <row r="2341" ht="14.25" hidden="1" customHeight="1" x14ac:dyDescent="0.3"/>
    <row r="2342" ht="14.25" hidden="1" customHeight="1" x14ac:dyDescent="0.3"/>
    <row r="2343" ht="14.25" hidden="1" customHeight="1" x14ac:dyDescent="0.3"/>
    <row r="2344" ht="14.25" hidden="1" customHeight="1" x14ac:dyDescent="0.3"/>
    <row r="2345" ht="14.25" hidden="1" customHeight="1" x14ac:dyDescent="0.3"/>
    <row r="2346" ht="14.25" hidden="1" customHeight="1" x14ac:dyDescent="0.3"/>
    <row r="2347" ht="14.25" hidden="1" customHeight="1" x14ac:dyDescent="0.3"/>
    <row r="2348" ht="14.25" hidden="1" customHeight="1" x14ac:dyDescent="0.3"/>
    <row r="2349" ht="14.25" hidden="1" customHeight="1" x14ac:dyDescent="0.3"/>
    <row r="2350" ht="14.25" hidden="1" customHeight="1" x14ac:dyDescent="0.3"/>
    <row r="2351" ht="14.25" hidden="1" customHeight="1" x14ac:dyDescent="0.3"/>
    <row r="2352" ht="14.25" hidden="1" customHeight="1" x14ac:dyDescent="0.3"/>
    <row r="2353" ht="14.25" hidden="1" customHeight="1" x14ac:dyDescent="0.3"/>
    <row r="2354" ht="14.25" hidden="1" customHeight="1" x14ac:dyDescent="0.3"/>
    <row r="2355" ht="14.25" hidden="1" customHeight="1" x14ac:dyDescent="0.3"/>
    <row r="2356" ht="14.25" hidden="1" customHeight="1" x14ac:dyDescent="0.3"/>
    <row r="2357" ht="14.25" hidden="1" customHeight="1" x14ac:dyDescent="0.3"/>
    <row r="2358" ht="14.25" hidden="1" customHeight="1" x14ac:dyDescent="0.3"/>
    <row r="2359" ht="14.25" hidden="1" customHeight="1" x14ac:dyDescent="0.3"/>
    <row r="2360" ht="14.25" hidden="1" customHeight="1" x14ac:dyDescent="0.3"/>
    <row r="2361" ht="14.25" hidden="1" customHeight="1" x14ac:dyDescent="0.3"/>
    <row r="2362" ht="14.25" hidden="1" customHeight="1" x14ac:dyDescent="0.3"/>
    <row r="2363" ht="14.25" hidden="1" customHeight="1" x14ac:dyDescent="0.3"/>
    <row r="2364" ht="14.25" hidden="1" customHeight="1" x14ac:dyDescent="0.3"/>
    <row r="2365" ht="14.25" hidden="1" customHeight="1" x14ac:dyDescent="0.3"/>
    <row r="2366" ht="14.25" hidden="1" customHeight="1" x14ac:dyDescent="0.3"/>
    <row r="2367" ht="14.25" hidden="1" customHeight="1" x14ac:dyDescent="0.3"/>
    <row r="2368" ht="14.25" hidden="1" customHeight="1" x14ac:dyDescent="0.3"/>
    <row r="2369" ht="14.25" hidden="1" customHeight="1" x14ac:dyDescent="0.3"/>
    <row r="2370" ht="14.25" hidden="1" customHeight="1" x14ac:dyDescent="0.3"/>
    <row r="2371" ht="14.25" hidden="1" customHeight="1" x14ac:dyDescent="0.3"/>
    <row r="2372" ht="14.25" hidden="1" customHeight="1" x14ac:dyDescent="0.3"/>
    <row r="2373" ht="14.25" hidden="1" customHeight="1" x14ac:dyDescent="0.3"/>
    <row r="2374" ht="14.25" hidden="1" customHeight="1" x14ac:dyDescent="0.3"/>
    <row r="2375" ht="14.25" hidden="1" customHeight="1" x14ac:dyDescent="0.3"/>
    <row r="2376" ht="14.25" hidden="1" customHeight="1" x14ac:dyDescent="0.3"/>
    <row r="2377" ht="14.25" hidden="1" customHeight="1" x14ac:dyDescent="0.3"/>
    <row r="2378" ht="14.25" hidden="1" customHeight="1" x14ac:dyDescent="0.3"/>
    <row r="2379" ht="14.25" hidden="1" customHeight="1" x14ac:dyDescent="0.3"/>
    <row r="2380" ht="14.25" hidden="1" customHeight="1" x14ac:dyDescent="0.3"/>
    <row r="2381" ht="14.25" hidden="1" customHeight="1" x14ac:dyDescent="0.3"/>
    <row r="2382" ht="14.25" hidden="1" customHeight="1" x14ac:dyDescent="0.3"/>
    <row r="2383" ht="14.25" hidden="1" customHeight="1" x14ac:dyDescent="0.3"/>
    <row r="2384" ht="14.25" hidden="1" customHeight="1" x14ac:dyDescent="0.3"/>
    <row r="2385" ht="14.25" hidden="1" customHeight="1" x14ac:dyDescent="0.3"/>
    <row r="2386" ht="14.25" hidden="1" customHeight="1" x14ac:dyDescent="0.3"/>
    <row r="2387" ht="14.25" hidden="1" customHeight="1" x14ac:dyDescent="0.3"/>
    <row r="2388" ht="14.25" hidden="1" customHeight="1" x14ac:dyDescent="0.3"/>
    <row r="2389" ht="14.25" hidden="1" customHeight="1" x14ac:dyDescent="0.3"/>
    <row r="2390" ht="14.25" hidden="1" customHeight="1" x14ac:dyDescent="0.3"/>
    <row r="2391" ht="14.25" hidden="1" customHeight="1" x14ac:dyDescent="0.3"/>
    <row r="2392" ht="14.25" hidden="1" customHeight="1" x14ac:dyDescent="0.3"/>
    <row r="2393" ht="14.25" hidden="1" customHeight="1" x14ac:dyDescent="0.3"/>
    <row r="2394" ht="14.25" hidden="1" customHeight="1" x14ac:dyDescent="0.3"/>
    <row r="2395" ht="14.25" hidden="1" customHeight="1" x14ac:dyDescent="0.3"/>
    <row r="2396" ht="14.25" hidden="1" customHeight="1" x14ac:dyDescent="0.3"/>
    <row r="2397" ht="14.25" hidden="1" customHeight="1" x14ac:dyDescent="0.3"/>
    <row r="2398" ht="14.25" hidden="1" customHeight="1" x14ac:dyDescent="0.3"/>
    <row r="2399" ht="14.25" hidden="1" customHeight="1" x14ac:dyDescent="0.3"/>
    <row r="2400" ht="14.25" hidden="1" customHeight="1" x14ac:dyDescent="0.3"/>
    <row r="2401" ht="14.25" hidden="1" customHeight="1" x14ac:dyDescent="0.3"/>
    <row r="2402" ht="14.25" hidden="1" customHeight="1" x14ac:dyDescent="0.3"/>
    <row r="2403" ht="14.25" hidden="1" customHeight="1" x14ac:dyDescent="0.3"/>
    <row r="2404" ht="14.25" hidden="1" customHeight="1" x14ac:dyDescent="0.3"/>
    <row r="2405" ht="14.25" hidden="1" customHeight="1" x14ac:dyDescent="0.3"/>
    <row r="2406" ht="14.25" hidden="1" customHeight="1" x14ac:dyDescent="0.3"/>
    <row r="2407" ht="14.25" hidden="1" customHeight="1" x14ac:dyDescent="0.3"/>
    <row r="2408" ht="14.25" hidden="1" customHeight="1" x14ac:dyDescent="0.3"/>
    <row r="2409" ht="14.25" hidden="1" customHeight="1" x14ac:dyDescent="0.3"/>
    <row r="2410" ht="14.25" hidden="1" customHeight="1" x14ac:dyDescent="0.3"/>
    <row r="2411" ht="14.25" hidden="1" customHeight="1" x14ac:dyDescent="0.3"/>
    <row r="2412" ht="14.25" hidden="1" customHeight="1" x14ac:dyDescent="0.3"/>
    <row r="2413" ht="14.25" hidden="1" customHeight="1" x14ac:dyDescent="0.3"/>
    <row r="2414" ht="14.25" hidden="1" customHeight="1" x14ac:dyDescent="0.3"/>
    <row r="2415" ht="14.25" hidden="1" customHeight="1" x14ac:dyDescent="0.3"/>
    <row r="2416" ht="14.25" hidden="1" customHeight="1" x14ac:dyDescent="0.3"/>
    <row r="2417" ht="14.25" hidden="1" customHeight="1" x14ac:dyDescent="0.3"/>
    <row r="2418" ht="14.25" hidden="1" customHeight="1" x14ac:dyDescent="0.3"/>
    <row r="2419" ht="14.25" hidden="1" customHeight="1" x14ac:dyDescent="0.3"/>
    <row r="2420" ht="14.25" hidden="1" customHeight="1" x14ac:dyDescent="0.3"/>
    <row r="2421" ht="14.25" hidden="1" customHeight="1" x14ac:dyDescent="0.3"/>
    <row r="2422" ht="14.25" hidden="1" customHeight="1" x14ac:dyDescent="0.3"/>
    <row r="2423" ht="14.25" hidden="1" customHeight="1" x14ac:dyDescent="0.3"/>
    <row r="2424" ht="14.25" hidden="1" customHeight="1" x14ac:dyDescent="0.3"/>
    <row r="2425" ht="14.25" hidden="1" customHeight="1" x14ac:dyDescent="0.3"/>
    <row r="2426" ht="14.25" hidden="1" customHeight="1" x14ac:dyDescent="0.3"/>
    <row r="2427" ht="14.25" hidden="1" customHeight="1" x14ac:dyDescent="0.3"/>
    <row r="2428" ht="14.25" hidden="1" customHeight="1" x14ac:dyDescent="0.3"/>
    <row r="2429" ht="14.25" hidden="1" customHeight="1" x14ac:dyDescent="0.3"/>
    <row r="2430" ht="14.25" hidden="1" customHeight="1" x14ac:dyDescent="0.3"/>
    <row r="2431" ht="14.25" hidden="1" customHeight="1" x14ac:dyDescent="0.3"/>
    <row r="2432" ht="14.25" hidden="1" customHeight="1" x14ac:dyDescent="0.3"/>
    <row r="2433" ht="14.25" hidden="1" customHeight="1" x14ac:dyDescent="0.3"/>
    <row r="2434" ht="14.25" hidden="1" customHeight="1" x14ac:dyDescent="0.3"/>
    <row r="2435" ht="14.25" hidden="1" customHeight="1" x14ac:dyDescent="0.3"/>
    <row r="2436" ht="14.25" hidden="1" customHeight="1" x14ac:dyDescent="0.3"/>
    <row r="2437" ht="14.25" hidden="1" customHeight="1" x14ac:dyDescent="0.3"/>
    <row r="2438" ht="14.25" hidden="1" customHeight="1" x14ac:dyDescent="0.3"/>
    <row r="2439" ht="14.25" hidden="1" customHeight="1" x14ac:dyDescent="0.3"/>
    <row r="2440" ht="14.25" hidden="1" customHeight="1" x14ac:dyDescent="0.3"/>
    <row r="2441" ht="14.25" hidden="1" customHeight="1" x14ac:dyDescent="0.3"/>
    <row r="2442" ht="14.25" hidden="1" customHeight="1" x14ac:dyDescent="0.3"/>
    <row r="2443" ht="14.25" hidden="1" customHeight="1" x14ac:dyDescent="0.3"/>
    <row r="2444" ht="14.25" hidden="1" customHeight="1" x14ac:dyDescent="0.3"/>
    <row r="2445" ht="14.25" hidden="1" customHeight="1" x14ac:dyDescent="0.3"/>
    <row r="2446" ht="14.25" hidden="1" customHeight="1" x14ac:dyDescent="0.3"/>
    <row r="2447" ht="14.25" hidden="1" customHeight="1" x14ac:dyDescent="0.3"/>
    <row r="2448" ht="14.25" hidden="1" customHeight="1" x14ac:dyDescent="0.3"/>
    <row r="2449" ht="14.25" hidden="1" customHeight="1" x14ac:dyDescent="0.3"/>
    <row r="2450" ht="14.25" hidden="1" customHeight="1" x14ac:dyDescent="0.3"/>
    <row r="2451" ht="14.25" hidden="1" customHeight="1" x14ac:dyDescent="0.3"/>
    <row r="2452" ht="14.25" hidden="1" customHeight="1" x14ac:dyDescent="0.3"/>
    <row r="2453" ht="14.25" hidden="1" customHeight="1" x14ac:dyDescent="0.3"/>
    <row r="2454" ht="14.25" hidden="1" customHeight="1" x14ac:dyDescent="0.3"/>
    <row r="2455" ht="14.25" hidden="1" customHeight="1" x14ac:dyDescent="0.3"/>
    <row r="2456" ht="14.25" hidden="1" customHeight="1" x14ac:dyDescent="0.3"/>
    <row r="2457" ht="14.25" hidden="1" customHeight="1" x14ac:dyDescent="0.3"/>
    <row r="2458" ht="14.25" hidden="1" customHeight="1" x14ac:dyDescent="0.3"/>
    <row r="2459" ht="14.25" hidden="1" customHeight="1" x14ac:dyDescent="0.3"/>
    <row r="2460" ht="14.25" hidden="1" customHeight="1" x14ac:dyDescent="0.3"/>
    <row r="2461" ht="14.25" hidden="1" customHeight="1" x14ac:dyDescent="0.3"/>
    <row r="2462" ht="14.25" hidden="1" customHeight="1" x14ac:dyDescent="0.3"/>
    <row r="2463" ht="14.25" hidden="1" customHeight="1" x14ac:dyDescent="0.3"/>
    <row r="2464" ht="14.25" hidden="1" customHeight="1" x14ac:dyDescent="0.3"/>
    <row r="2465" ht="14.25" hidden="1" customHeight="1" x14ac:dyDescent="0.3"/>
    <row r="2466" ht="14.25" hidden="1" customHeight="1" x14ac:dyDescent="0.3"/>
    <row r="2467" ht="14.25" hidden="1" customHeight="1" x14ac:dyDescent="0.3"/>
    <row r="2468" ht="14.25" hidden="1" customHeight="1" x14ac:dyDescent="0.3"/>
    <row r="2469" ht="14.25" hidden="1" customHeight="1" x14ac:dyDescent="0.3"/>
    <row r="2470" ht="14.25" hidden="1" customHeight="1" x14ac:dyDescent="0.3"/>
    <row r="2471" ht="14.25" hidden="1" customHeight="1" x14ac:dyDescent="0.3"/>
    <row r="2472" ht="14.25" hidden="1" customHeight="1" x14ac:dyDescent="0.3"/>
    <row r="2473" ht="14.25" hidden="1" customHeight="1" x14ac:dyDescent="0.3"/>
    <row r="2474" ht="14.25" hidden="1" customHeight="1" x14ac:dyDescent="0.3"/>
    <row r="2475" ht="14.25" hidden="1" customHeight="1" x14ac:dyDescent="0.3"/>
    <row r="2476" ht="14.25" hidden="1" customHeight="1" x14ac:dyDescent="0.3"/>
    <row r="2477" ht="14.25" hidden="1" customHeight="1" x14ac:dyDescent="0.3"/>
    <row r="2478" ht="14.25" hidden="1" customHeight="1" x14ac:dyDescent="0.3"/>
    <row r="2479" ht="14.25" hidden="1" customHeight="1" x14ac:dyDescent="0.3"/>
    <row r="2480" ht="14.25" hidden="1" customHeight="1" x14ac:dyDescent="0.3"/>
    <row r="2481" ht="14.25" hidden="1" customHeight="1" x14ac:dyDescent="0.3"/>
    <row r="2482" ht="14.25" hidden="1" customHeight="1" x14ac:dyDescent="0.3"/>
    <row r="2483" ht="14.25" hidden="1" customHeight="1" x14ac:dyDescent="0.3"/>
    <row r="2484" ht="14.25" hidden="1" customHeight="1" x14ac:dyDescent="0.3"/>
    <row r="2485" ht="14.25" hidden="1" customHeight="1" x14ac:dyDescent="0.3"/>
    <row r="2486" ht="14.25" hidden="1" customHeight="1" x14ac:dyDescent="0.3"/>
    <row r="2487" ht="14.25" hidden="1" customHeight="1" x14ac:dyDescent="0.3"/>
    <row r="2488" ht="14.25" hidden="1" customHeight="1" x14ac:dyDescent="0.3"/>
    <row r="2489" ht="14.25" hidden="1" customHeight="1" x14ac:dyDescent="0.3"/>
    <row r="2490" ht="14.25" hidden="1" customHeight="1" x14ac:dyDescent="0.3"/>
    <row r="2491" ht="14.25" hidden="1" customHeight="1" x14ac:dyDescent="0.3"/>
    <row r="2492" ht="14.25" hidden="1" customHeight="1" x14ac:dyDescent="0.3"/>
    <row r="2493" ht="14.25" hidden="1" customHeight="1" x14ac:dyDescent="0.3"/>
    <row r="2494" ht="14.25" hidden="1" customHeight="1" x14ac:dyDescent="0.3"/>
    <row r="2495" ht="14.25" hidden="1" customHeight="1" x14ac:dyDescent="0.3"/>
    <row r="2496" ht="14.25" hidden="1" customHeight="1" x14ac:dyDescent="0.3"/>
    <row r="2497" ht="14.25" hidden="1" customHeight="1" x14ac:dyDescent="0.3"/>
    <row r="2498" ht="14.25" hidden="1" customHeight="1" x14ac:dyDescent="0.3"/>
    <row r="2499" ht="14.25" hidden="1" customHeight="1" x14ac:dyDescent="0.3"/>
    <row r="2500" ht="14.25" hidden="1" customHeight="1" x14ac:dyDescent="0.3"/>
    <row r="2501" ht="14.25" hidden="1" customHeight="1" x14ac:dyDescent="0.3"/>
    <row r="2502" ht="14.25" hidden="1" customHeight="1" x14ac:dyDescent="0.3"/>
    <row r="2503" ht="14.25" hidden="1" customHeight="1" x14ac:dyDescent="0.3"/>
    <row r="2504" ht="14.25" hidden="1" customHeight="1" x14ac:dyDescent="0.3"/>
    <row r="2505" ht="14.25" hidden="1" customHeight="1" x14ac:dyDescent="0.3"/>
    <row r="2506" ht="14.25" hidden="1" customHeight="1" x14ac:dyDescent="0.3"/>
    <row r="2507" ht="14.25" hidden="1" customHeight="1" x14ac:dyDescent="0.3"/>
    <row r="2508" ht="14.25" hidden="1" customHeight="1" x14ac:dyDescent="0.3"/>
    <row r="2509" ht="14.25" hidden="1" customHeight="1" x14ac:dyDescent="0.3"/>
    <row r="2510" ht="14.25" hidden="1" customHeight="1" x14ac:dyDescent="0.3"/>
    <row r="2511" ht="14.25" hidden="1" customHeight="1" x14ac:dyDescent="0.3"/>
    <row r="2512" ht="14.25" hidden="1" customHeight="1" x14ac:dyDescent="0.3"/>
    <row r="2513" ht="14.25" hidden="1" customHeight="1" x14ac:dyDescent="0.3"/>
    <row r="2514" ht="14.25" hidden="1" customHeight="1" x14ac:dyDescent="0.3"/>
    <row r="2515" ht="14.25" hidden="1" customHeight="1" x14ac:dyDescent="0.3"/>
    <row r="2516" ht="14.25" hidden="1" customHeight="1" x14ac:dyDescent="0.3"/>
    <row r="2517" ht="14.25" hidden="1" customHeight="1" x14ac:dyDescent="0.3"/>
    <row r="2518" ht="14.25" hidden="1" customHeight="1" x14ac:dyDescent="0.3"/>
    <row r="2519" ht="14.25" hidden="1" customHeight="1" x14ac:dyDescent="0.3"/>
    <row r="2520" ht="14.25" hidden="1" customHeight="1" x14ac:dyDescent="0.3"/>
    <row r="2521" ht="14.25" hidden="1" customHeight="1" x14ac:dyDescent="0.3"/>
    <row r="2522" ht="14.25" hidden="1" customHeight="1" x14ac:dyDescent="0.3"/>
    <row r="2523" ht="14.25" hidden="1" customHeight="1" x14ac:dyDescent="0.3"/>
    <row r="2524" ht="14.25" hidden="1" customHeight="1" x14ac:dyDescent="0.3"/>
    <row r="2525" ht="14.25" hidden="1" customHeight="1" x14ac:dyDescent="0.3"/>
    <row r="2526" ht="14.25" hidden="1" customHeight="1" x14ac:dyDescent="0.3"/>
    <row r="2527" ht="14.25" hidden="1" customHeight="1" x14ac:dyDescent="0.3"/>
    <row r="2528" ht="14.25" hidden="1" customHeight="1" x14ac:dyDescent="0.3"/>
    <row r="2529" ht="14.25" hidden="1" customHeight="1" x14ac:dyDescent="0.3"/>
    <row r="2530" ht="14.25" hidden="1" customHeight="1" x14ac:dyDescent="0.3"/>
    <row r="2531" ht="14.25" hidden="1" customHeight="1" x14ac:dyDescent="0.3"/>
    <row r="2532" ht="14.25" hidden="1" customHeight="1" x14ac:dyDescent="0.3"/>
    <row r="2533" ht="14.25" hidden="1" customHeight="1" x14ac:dyDescent="0.3"/>
    <row r="2534" ht="14.25" hidden="1" customHeight="1" x14ac:dyDescent="0.3"/>
    <row r="2535" ht="14.25" hidden="1" customHeight="1" x14ac:dyDescent="0.3"/>
    <row r="2536" ht="14.25" hidden="1" customHeight="1" x14ac:dyDescent="0.3"/>
    <row r="2537" ht="14.25" hidden="1" customHeight="1" x14ac:dyDescent="0.3"/>
    <row r="2538" ht="14.25" hidden="1" customHeight="1" x14ac:dyDescent="0.3"/>
    <row r="2539" ht="14.25" hidden="1" customHeight="1" x14ac:dyDescent="0.3"/>
    <row r="2540" ht="14.25" hidden="1" customHeight="1" x14ac:dyDescent="0.3"/>
    <row r="2541" ht="14.25" hidden="1" customHeight="1" x14ac:dyDescent="0.3"/>
    <row r="2542" ht="14.25" hidden="1" customHeight="1" x14ac:dyDescent="0.3"/>
    <row r="2543" ht="14.25" hidden="1" customHeight="1" x14ac:dyDescent="0.3"/>
    <row r="2544" ht="14.25" hidden="1" customHeight="1" x14ac:dyDescent="0.3"/>
    <row r="2545" ht="14.25" hidden="1" customHeight="1" x14ac:dyDescent="0.3"/>
    <row r="2546" ht="14.25" hidden="1" customHeight="1" x14ac:dyDescent="0.3"/>
    <row r="2547" ht="14.25" hidden="1" customHeight="1" x14ac:dyDescent="0.3"/>
    <row r="2548" ht="14.25" hidden="1" customHeight="1" x14ac:dyDescent="0.3"/>
    <row r="2549" ht="14.25" hidden="1" customHeight="1" x14ac:dyDescent="0.3"/>
    <row r="2550" ht="14.25" hidden="1" customHeight="1" x14ac:dyDescent="0.3"/>
    <row r="2551" ht="14.25" hidden="1" customHeight="1" x14ac:dyDescent="0.3"/>
    <row r="2552" ht="14.25" hidden="1" customHeight="1" x14ac:dyDescent="0.3"/>
    <row r="2553" ht="14.25" hidden="1" customHeight="1" x14ac:dyDescent="0.3"/>
    <row r="2554" ht="14.25" hidden="1" customHeight="1" x14ac:dyDescent="0.3"/>
    <row r="2555" ht="14.25" hidden="1" customHeight="1" x14ac:dyDescent="0.3"/>
    <row r="2556" ht="14.25" hidden="1" customHeight="1" x14ac:dyDescent="0.3"/>
    <row r="2557" ht="14.25" hidden="1" customHeight="1" x14ac:dyDescent="0.3"/>
    <row r="2558" ht="14.25" hidden="1" customHeight="1" x14ac:dyDescent="0.3"/>
    <row r="2559" ht="14.25" hidden="1" customHeight="1" x14ac:dyDescent="0.3"/>
    <row r="2560" ht="14.25" hidden="1" customHeight="1" x14ac:dyDescent="0.3"/>
    <row r="2561" ht="14.25" hidden="1" customHeight="1" x14ac:dyDescent="0.3"/>
    <row r="2562" ht="14.25" hidden="1" customHeight="1" x14ac:dyDescent="0.3"/>
    <row r="2563" ht="14.25" hidden="1" customHeight="1" x14ac:dyDescent="0.3"/>
    <row r="2564" ht="14.25" hidden="1" customHeight="1" x14ac:dyDescent="0.3"/>
    <row r="2565" ht="14.25" hidden="1" customHeight="1" x14ac:dyDescent="0.3"/>
    <row r="2566" ht="14.25" hidden="1" customHeight="1" x14ac:dyDescent="0.3"/>
    <row r="2567" ht="14.25" hidden="1" customHeight="1" x14ac:dyDescent="0.3"/>
    <row r="2568" ht="14.25" hidden="1" customHeight="1" x14ac:dyDescent="0.3"/>
    <row r="2569" ht="14.25" hidden="1" customHeight="1" x14ac:dyDescent="0.3"/>
    <row r="2570" ht="14.25" hidden="1" customHeight="1" x14ac:dyDescent="0.3"/>
    <row r="2571" ht="14.25" hidden="1" customHeight="1" x14ac:dyDescent="0.3"/>
    <row r="2572" ht="14.25" hidden="1" customHeight="1" x14ac:dyDescent="0.3"/>
    <row r="2573" ht="14.25" hidden="1" customHeight="1" x14ac:dyDescent="0.3"/>
    <row r="2574" ht="14.25" hidden="1" customHeight="1" x14ac:dyDescent="0.3"/>
    <row r="2575" ht="14.25" hidden="1" customHeight="1" x14ac:dyDescent="0.3"/>
    <row r="2576" ht="14.25" hidden="1" customHeight="1" x14ac:dyDescent="0.3"/>
    <row r="2577" ht="14.25" hidden="1" customHeight="1" x14ac:dyDescent="0.3"/>
    <row r="2578" ht="14.25" hidden="1" customHeight="1" x14ac:dyDescent="0.3"/>
    <row r="2579" ht="14.25" hidden="1" customHeight="1" x14ac:dyDescent="0.3"/>
    <row r="2580" ht="14.25" hidden="1" customHeight="1" x14ac:dyDescent="0.3"/>
    <row r="2581" ht="14.25" hidden="1" customHeight="1" x14ac:dyDescent="0.3"/>
    <row r="2582" ht="14.25" hidden="1" customHeight="1" x14ac:dyDescent="0.3"/>
    <row r="2583" ht="14.25" hidden="1" customHeight="1" x14ac:dyDescent="0.3"/>
    <row r="2584" ht="14.25" hidden="1" customHeight="1" x14ac:dyDescent="0.3"/>
    <row r="2585" ht="14.25" hidden="1" customHeight="1" x14ac:dyDescent="0.3"/>
    <row r="2586" ht="14.25" hidden="1" customHeight="1" x14ac:dyDescent="0.3"/>
    <row r="2587" ht="14.25" hidden="1" customHeight="1" x14ac:dyDescent="0.3"/>
    <row r="2588" ht="14.25" hidden="1" customHeight="1" x14ac:dyDescent="0.3"/>
    <row r="2589" ht="14.25" hidden="1" customHeight="1" x14ac:dyDescent="0.3"/>
    <row r="2590" ht="14.25" hidden="1" customHeight="1" x14ac:dyDescent="0.3"/>
    <row r="2591" ht="14.25" hidden="1" customHeight="1" x14ac:dyDescent="0.3"/>
    <row r="2592" ht="14.25" hidden="1" customHeight="1" x14ac:dyDescent="0.3"/>
    <row r="2593" ht="14.25" hidden="1" customHeight="1" x14ac:dyDescent="0.3"/>
    <row r="2594" ht="14.25" hidden="1" customHeight="1" x14ac:dyDescent="0.3"/>
    <row r="2595" ht="14.25" hidden="1" customHeight="1" x14ac:dyDescent="0.3"/>
    <row r="2596" ht="14.25" hidden="1" customHeight="1" x14ac:dyDescent="0.3"/>
    <row r="2597" ht="14.25" hidden="1" customHeight="1" x14ac:dyDescent="0.3"/>
    <row r="2598" ht="14.25" hidden="1" customHeight="1" x14ac:dyDescent="0.3"/>
    <row r="2599" ht="14.25" hidden="1" customHeight="1" x14ac:dyDescent="0.3"/>
    <row r="2600" ht="14.25" hidden="1" customHeight="1" x14ac:dyDescent="0.3"/>
    <row r="2601" ht="14.25" hidden="1" customHeight="1" x14ac:dyDescent="0.3"/>
    <row r="2602" ht="14.25" hidden="1" customHeight="1" x14ac:dyDescent="0.3"/>
    <row r="2603" ht="14.25" hidden="1" customHeight="1" x14ac:dyDescent="0.3"/>
    <row r="2604" ht="14.25" hidden="1" customHeight="1" x14ac:dyDescent="0.3"/>
    <row r="2605" ht="14.25" hidden="1" customHeight="1" x14ac:dyDescent="0.3"/>
    <row r="2606" ht="14.25" hidden="1" customHeight="1" x14ac:dyDescent="0.3"/>
    <row r="2607" ht="14.25" hidden="1" customHeight="1" x14ac:dyDescent="0.3"/>
    <row r="2608" ht="14.25" hidden="1" customHeight="1" x14ac:dyDescent="0.3"/>
    <row r="2609" ht="14.25" hidden="1" customHeight="1" x14ac:dyDescent="0.3"/>
    <row r="2610" ht="14.25" hidden="1" customHeight="1" x14ac:dyDescent="0.3"/>
    <row r="2611" ht="14.25" hidden="1" customHeight="1" x14ac:dyDescent="0.3"/>
    <row r="2612" ht="14.25" hidden="1" customHeight="1" x14ac:dyDescent="0.3"/>
    <row r="2613" ht="14.25" hidden="1" customHeight="1" x14ac:dyDescent="0.3"/>
    <row r="2614" ht="14.25" hidden="1" customHeight="1" x14ac:dyDescent="0.3"/>
    <row r="2615" ht="14.25" hidden="1" customHeight="1" x14ac:dyDescent="0.3"/>
    <row r="2616" ht="14.25" hidden="1" customHeight="1" x14ac:dyDescent="0.3"/>
    <row r="2617" ht="14.25" hidden="1" customHeight="1" x14ac:dyDescent="0.3"/>
    <row r="2618" ht="14.25" hidden="1" customHeight="1" x14ac:dyDescent="0.3"/>
    <row r="2619" ht="14.25" hidden="1" customHeight="1" x14ac:dyDescent="0.3"/>
    <row r="2620" ht="14.25" hidden="1" customHeight="1" x14ac:dyDescent="0.3"/>
    <row r="2621" ht="14.25" hidden="1" customHeight="1" x14ac:dyDescent="0.3"/>
    <row r="2622" ht="14.25" hidden="1" customHeight="1" x14ac:dyDescent="0.3"/>
    <row r="2623" ht="14.25" hidden="1" customHeight="1" x14ac:dyDescent="0.3"/>
    <row r="2624" ht="14.25" hidden="1" customHeight="1" x14ac:dyDescent="0.3"/>
    <row r="2625" ht="14.25" hidden="1" customHeight="1" x14ac:dyDescent="0.3"/>
    <row r="2626" ht="14.25" hidden="1" customHeight="1" x14ac:dyDescent="0.3"/>
    <row r="2627" ht="14.25" hidden="1" customHeight="1" x14ac:dyDescent="0.3"/>
    <row r="2628" ht="14.25" hidden="1" customHeight="1" x14ac:dyDescent="0.3"/>
    <row r="2629" ht="14.25" hidden="1" customHeight="1" x14ac:dyDescent="0.3"/>
    <row r="2630" ht="14.25" hidden="1" customHeight="1" x14ac:dyDescent="0.3"/>
    <row r="2631" ht="14.25" hidden="1" customHeight="1" x14ac:dyDescent="0.3"/>
    <row r="2632" ht="14.25" hidden="1" customHeight="1" x14ac:dyDescent="0.3"/>
    <row r="2633" ht="14.25" hidden="1" customHeight="1" x14ac:dyDescent="0.3"/>
    <row r="2634" ht="14.25" hidden="1" customHeight="1" x14ac:dyDescent="0.3"/>
    <row r="2635" ht="14.25" hidden="1" customHeight="1" x14ac:dyDescent="0.3"/>
    <row r="2636" ht="14.25" hidden="1" customHeight="1" x14ac:dyDescent="0.3"/>
    <row r="2637" ht="14.25" hidden="1" customHeight="1" x14ac:dyDescent="0.3"/>
    <row r="2638" ht="14.25" hidden="1" customHeight="1" x14ac:dyDescent="0.3"/>
    <row r="2639" ht="14.25" hidden="1" customHeight="1" x14ac:dyDescent="0.3"/>
    <row r="2640" ht="14.25" hidden="1" customHeight="1" x14ac:dyDescent="0.3"/>
    <row r="2641" ht="14.25" hidden="1" customHeight="1" x14ac:dyDescent="0.3"/>
    <row r="2642" ht="14.25" hidden="1" customHeight="1" x14ac:dyDescent="0.3"/>
    <row r="2643" ht="14.25" hidden="1" customHeight="1" x14ac:dyDescent="0.3"/>
    <row r="2644" ht="14.25" hidden="1" customHeight="1" x14ac:dyDescent="0.3"/>
    <row r="2645" ht="14.25" hidden="1" customHeight="1" x14ac:dyDescent="0.3"/>
    <row r="2646" ht="14.25" hidden="1" customHeight="1" x14ac:dyDescent="0.3"/>
    <row r="2647" ht="14.25" hidden="1" customHeight="1" x14ac:dyDescent="0.3"/>
    <row r="2648" ht="14.25" hidden="1" customHeight="1" x14ac:dyDescent="0.3"/>
    <row r="2649" ht="14.25" hidden="1" customHeight="1" x14ac:dyDescent="0.3"/>
    <row r="2650" ht="14.25" hidden="1" customHeight="1" x14ac:dyDescent="0.3"/>
    <row r="2651" ht="14.25" hidden="1" customHeight="1" x14ac:dyDescent="0.3"/>
    <row r="2652" ht="14.25" hidden="1" customHeight="1" x14ac:dyDescent="0.3"/>
    <row r="2653" ht="14.25" hidden="1" customHeight="1" x14ac:dyDescent="0.3"/>
    <row r="2654" ht="14.25" hidden="1" customHeight="1" x14ac:dyDescent="0.3"/>
    <row r="2655" ht="14.25" hidden="1" customHeight="1" x14ac:dyDescent="0.3"/>
    <row r="2656" ht="14.25" hidden="1" customHeight="1" x14ac:dyDescent="0.3"/>
    <row r="2657" ht="14.25" hidden="1" customHeight="1" x14ac:dyDescent="0.3"/>
    <row r="2658" ht="14.25" hidden="1" customHeight="1" x14ac:dyDescent="0.3"/>
    <row r="2659" ht="14.25" hidden="1" customHeight="1" x14ac:dyDescent="0.3"/>
    <row r="2660" ht="14.25" hidden="1" customHeight="1" x14ac:dyDescent="0.3"/>
    <row r="2661" ht="14.25" hidden="1" customHeight="1" x14ac:dyDescent="0.3"/>
    <row r="2662" ht="14.25" hidden="1" customHeight="1" x14ac:dyDescent="0.3"/>
    <row r="2663" ht="14.25" hidden="1" customHeight="1" x14ac:dyDescent="0.3"/>
    <row r="2664" ht="14.25" hidden="1" customHeight="1" x14ac:dyDescent="0.3"/>
    <row r="2665" ht="14.25" hidden="1" customHeight="1" x14ac:dyDescent="0.3"/>
    <row r="2666" ht="14.25" hidden="1" customHeight="1" x14ac:dyDescent="0.3"/>
    <row r="2667" ht="14.25" hidden="1" customHeight="1" x14ac:dyDescent="0.3"/>
    <row r="2668" ht="14.25" hidden="1" customHeight="1" x14ac:dyDescent="0.3"/>
    <row r="2669" ht="14.25" hidden="1" customHeight="1" x14ac:dyDescent="0.3"/>
    <row r="2670" ht="14.25" hidden="1" customHeight="1" x14ac:dyDescent="0.3"/>
    <row r="2671" ht="14.25" hidden="1" customHeight="1" x14ac:dyDescent="0.3"/>
    <row r="2672" ht="14.25" hidden="1" customHeight="1" x14ac:dyDescent="0.3"/>
    <row r="2673" ht="14.25" hidden="1" customHeight="1" x14ac:dyDescent="0.3"/>
    <row r="2674" ht="14.25" hidden="1" customHeight="1" x14ac:dyDescent="0.3"/>
    <row r="2675" ht="14.25" hidden="1" customHeight="1" x14ac:dyDescent="0.3"/>
    <row r="2676" ht="14.25" hidden="1" customHeight="1" x14ac:dyDescent="0.3"/>
    <row r="2677" ht="14.25" hidden="1" customHeight="1" x14ac:dyDescent="0.3"/>
    <row r="2678" ht="14.25" hidden="1" customHeight="1" x14ac:dyDescent="0.3"/>
    <row r="2679" ht="14.25" hidden="1" customHeight="1" x14ac:dyDescent="0.3"/>
    <row r="2680" ht="14.25" hidden="1" customHeight="1" x14ac:dyDescent="0.3"/>
    <row r="2681" ht="14.25" hidden="1" customHeight="1" x14ac:dyDescent="0.3"/>
    <row r="2682" ht="14.25" hidden="1" customHeight="1" x14ac:dyDescent="0.3"/>
    <row r="2683" ht="14.25" hidden="1" customHeight="1" x14ac:dyDescent="0.3"/>
    <row r="2684" ht="14.25" hidden="1" customHeight="1" x14ac:dyDescent="0.3"/>
    <row r="2685" ht="14.25" hidden="1" customHeight="1" x14ac:dyDescent="0.3"/>
    <row r="2686" ht="14.25" hidden="1" customHeight="1" x14ac:dyDescent="0.3"/>
    <row r="2687" ht="14.25" hidden="1" customHeight="1" x14ac:dyDescent="0.3"/>
    <row r="2688" ht="14.25" hidden="1" customHeight="1" x14ac:dyDescent="0.3"/>
    <row r="2689" ht="14.25" hidden="1" customHeight="1" x14ac:dyDescent="0.3"/>
    <row r="2690" ht="14.25" hidden="1" customHeight="1" x14ac:dyDescent="0.3"/>
    <row r="2691" ht="14.25" hidden="1" customHeight="1" x14ac:dyDescent="0.3"/>
    <row r="2692" ht="14.25" hidden="1" customHeight="1" x14ac:dyDescent="0.3"/>
    <row r="2693" ht="14.25" hidden="1" customHeight="1" x14ac:dyDescent="0.3"/>
    <row r="2694" ht="14.25" hidden="1" customHeight="1" x14ac:dyDescent="0.3"/>
    <row r="2695" ht="14.25" hidden="1" customHeight="1" x14ac:dyDescent="0.3"/>
    <row r="2696" ht="14.25" hidden="1" customHeight="1" x14ac:dyDescent="0.3"/>
    <row r="2697" ht="14.25" hidden="1" customHeight="1" x14ac:dyDescent="0.3"/>
    <row r="2698" ht="14.25" hidden="1" customHeight="1" x14ac:dyDescent="0.3"/>
    <row r="2699" ht="14.25" hidden="1" customHeight="1" x14ac:dyDescent="0.3"/>
    <row r="2700" ht="14.25" hidden="1" customHeight="1" x14ac:dyDescent="0.3"/>
    <row r="2701" ht="14.25" hidden="1" customHeight="1" x14ac:dyDescent="0.3"/>
    <row r="2702" ht="14.25" hidden="1" customHeight="1" x14ac:dyDescent="0.3"/>
    <row r="2703" ht="14.25" hidden="1" customHeight="1" x14ac:dyDescent="0.3"/>
    <row r="2704" ht="14.25" hidden="1" customHeight="1" x14ac:dyDescent="0.3"/>
    <row r="2705" ht="14.25" hidden="1" customHeight="1" x14ac:dyDescent="0.3"/>
    <row r="2706" ht="14.25" hidden="1" customHeight="1" x14ac:dyDescent="0.3"/>
    <row r="2707" ht="14.25" hidden="1" customHeight="1" x14ac:dyDescent="0.3"/>
    <row r="2708" ht="14.25" hidden="1" customHeight="1" x14ac:dyDescent="0.3"/>
    <row r="2709" ht="14.25" hidden="1" customHeight="1" x14ac:dyDescent="0.3"/>
    <row r="2710" ht="14.25" hidden="1" customHeight="1" x14ac:dyDescent="0.3"/>
    <row r="2711" ht="14.25" hidden="1" customHeight="1" x14ac:dyDescent="0.3"/>
    <row r="2712" ht="14.25" hidden="1" customHeight="1" x14ac:dyDescent="0.3"/>
    <row r="2713" ht="14.25" hidden="1" customHeight="1" x14ac:dyDescent="0.3"/>
    <row r="2714" ht="14.25" hidden="1" customHeight="1" x14ac:dyDescent="0.3"/>
    <row r="2715" ht="14.25" hidden="1" customHeight="1" x14ac:dyDescent="0.3"/>
    <row r="2716" ht="14.25" hidden="1" customHeight="1" x14ac:dyDescent="0.3"/>
    <row r="2717" ht="14.25" hidden="1" customHeight="1" x14ac:dyDescent="0.3"/>
    <row r="2718" ht="14.25" hidden="1" customHeight="1" x14ac:dyDescent="0.3"/>
    <row r="2719" ht="14.25" hidden="1" customHeight="1" x14ac:dyDescent="0.3"/>
    <row r="2720" ht="14.25" hidden="1" customHeight="1" x14ac:dyDescent="0.3"/>
    <row r="2721" ht="14.25" hidden="1" customHeight="1" x14ac:dyDescent="0.3"/>
    <row r="2722" ht="14.25" hidden="1" customHeight="1" x14ac:dyDescent="0.3"/>
    <row r="2723" ht="14.25" hidden="1" customHeight="1" x14ac:dyDescent="0.3"/>
    <row r="2724" ht="14.25" hidden="1" customHeight="1" x14ac:dyDescent="0.3"/>
    <row r="2725" ht="14.25" hidden="1" customHeight="1" x14ac:dyDescent="0.3"/>
    <row r="2726" ht="14.25" hidden="1" customHeight="1" x14ac:dyDescent="0.3"/>
    <row r="2727" ht="14.25" hidden="1" customHeight="1" x14ac:dyDescent="0.3"/>
    <row r="2728" ht="0" hidden="1" customHeight="1" x14ac:dyDescent="0.3"/>
    <row r="2729" ht="0" hidden="1" customHeight="1" x14ac:dyDescent="0.3"/>
    <row r="2730" ht="0" hidden="1" customHeight="1" x14ac:dyDescent="0.3"/>
    <row r="2731" ht="0" hidden="1" customHeight="1" x14ac:dyDescent="0.3"/>
    <row r="2732" ht="0" hidden="1" customHeight="1" x14ac:dyDescent="0.3"/>
    <row r="2733" ht="0" hidden="1" customHeight="1" x14ac:dyDescent="0.3"/>
    <row r="2734" ht="0" hidden="1" customHeight="1" x14ac:dyDescent="0.3"/>
    <row r="2735" ht="0" hidden="1" customHeight="1" x14ac:dyDescent="0.3"/>
    <row r="2736" ht="0" hidden="1" customHeight="1" x14ac:dyDescent="0.3"/>
    <row r="2737" ht="0" hidden="1" customHeight="1" x14ac:dyDescent="0.3"/>
    <row r="2738" ht="0" hidden="1" customHeight="1" x14ac:dyDescent="0.3"/>
    <row r="2739" ht="0" hidden="1" customHeight="1" x14ac:dyDescent="0.3"/>
    <row r="2740" ht="0" hidden="1" customHeight="1" x14ac:dyDescent="0.3"/>
    <row r="2741" ht="0" hidden="1" customHeight="1" x14ac:dyDescent="0.3"/>
    <row r="2742" ht="0" hidden="1" customHeight="1" x14ac:dyDescent="0.3"/>
    <row r="2743" ht="0" hidden="1" customHeight="1" x14ac:dyDescent="0.3"/>
    <row r="2744" ht="0" hidden="1" customHeight="1" x14ac:dyDescent="0.3"/>
    <row r="2745" ht="0" hidden="1" customHeight="1" x14ac:dyDescent="0.3"/>
    <row r="2746" ht="0" hidden="1" customHeight="1" x14ac:dyDescent="0.3"/>
    <row r="2747" ht="0" hidden="1" customHeight="1" x14ac:dyDescent="0.3"/>
    <row r="2748" ht="0" hidden="1" customHeight="1" x14ac:dyDescent="0.3"/>
    <row r="2749" ht="0" hidden="1" customHeight="1" x14ac:dyDescent="0.3"/>
    <row r="2750" x14ac:dyDescent="0.3"/>
    <row r="2751" x14ac:dyDescent="0.3"/>
    <row r="2752" x14ac:dyDescent="0.3"/>
    <row r="2753" x14ac:dyDescent="0.3"/>
    <row r="2754" x14ac:dyDescent="0.3"/>
  </sheetData>
  <sheetProtection algorithmName="SHA-512" hashValue="Vb4kxTg0f20s2KbnqPNttLzJRPB4HIwFto/Ozi9lhSVvlajzpvPb+tQNCXTVBk2CJFOme2liEkfqWeqHj+PcjQ==" saltValue="WmLPFFhkSIPc/U5XxqT3+g==" spinCount="100000" sheet="1" objects="1" scenarios="1"/>
  <mergeCells count="112">
    <mergeCell ref="BA9:BA10"/>
    <mergeCell ref="AC11:AD11"/>
    <mergeCell ref="AE11:AF11"/>
    <mergeCell ref="AG11:AH11"/>
    <mergeCell ref="AI11:AJ11"/>
    <mergeCell ref="AY11:AZ11"/>
    <mergeCell ref="BA11:BB11"/>
    <mergeCell ref="X77:X79"/>
    <mergeCell ref="R9:R10"/>
    <mergeCell ref="T9:T10"/>
    <mergeCell ref="AM9:AM10"/>
    <mergeCell ref="AN9:AN10"/>
    <mergeCell ref="AQ11:AR11"/>
    <mergeCell ref="AS11:AT11"/>
    <mergeCell ref="AU11:AV11"/>
    <mergeCell ref="AW11:AX11"/>
    <mergeCell ref="AP9:AP10"/>
    <mergeCell ref="AQ9:AQ10"/>
    <mergeCell ref="AS9:AS10"/>
    <mergeCell ref="AU9:AU10"/>
    <mergeCell ref="AW9:AW10"/>
    <mergeCell ref="AA11:AB11"/>
    <mergeCell ref="AK9:AK10"/>
    <mergeCell ref="AL9:AL10"/>
    <mergeCell ref="C11:D11"/>
    <mergeCell ref="E11:F11"/>
    <mergeCell ref="G11:H11"/>
    <mergeCell ref="I11:J11"/>
    <mergeCell ref="K11:L11"/>
    <mergeCell ref="M11:N11"/>
    <mergeCell ref="AG9:AG10"/>
    <mergeCell ref="AI9:AI10"/>
    <mergeCell ref="AY9:AY10"/>
    <mergeCell ref="Q9:Q10"/>
    <mergeCell ref="O9:O10"/>
    <mergeCell ref="P9:P10"/>
    <mergeCell ref="S9:S10"/>
    <mergeCell ref="U9:U10"/>
    <mergeCell ref="W9:W10"/>
    <mergeCell ref="Y9:Y10"/>
    <mergeCell ref="AO9:AO10"/>
    <mergeCell ref="AA9:AA10"/>
    <mergeCell ref="U11:V11"/>
    <mergeCell ref="W11:X11"/>
    <mergeCell ref="Y11:Z11"/>
    <mergeCell ref="B8:B10"/>
    <mergeCell ref="C9:C10"/>
    <mergeCell ref="E9:E10"/>
    <mergeCell ref="G9:G10"/>
    <mergeCell ref="I9:I10"/>
    <mergeCell ref="K9:K10"/>
    <mergeCell ref="M9:M10"/>
    <mergeCell ref="AC9:AC10"/>
    <mergeCell ref="AE9:AE10"/>
    <mergeCell ref="B47:C47"/>
    <mergeCell ref="E48:E49"/>
    <mergeCell ref="F48:F49"/>
    <mergeCell ref="G48:G49"/>
    <mergeCell ref="I48:I49"/>
    <mergeCell ref="K48:K49"/>
    <mergeCell ref="L48:L49"/>
    <mergeCell ref="M48:M49"/>
    <mergeCell ref="N48:N49"/>
    <mergeCell ref="P48:P49"/>
    <mergeCell ref="R48:R49"/>
    <mergeCell ref="T48:T49"/>
    <mergeCell ref="V48:V49"/>
    <mergeCell ref="X48:X49"/>
    <mergeCell ref="B50:D50"/>
    <mergeCell ref="I50:J50"/>
    <mergeCell ref="N50:O50"/>
    <mergeCell ref="P50:Q50"/>
    <mergeCell ref="R50:S50"/>
    <mergeCell ref="T50:U50"/>
    <mergeCell ref="V50:W50"/>
    <mergeCell ref="H48:H49"/>
    <mergeCell ref="I77:I79"/>
    <mergeCell ref="B51:C52"/>
    <mergeCell ref="B53:C54"/>
    <mergeCell ref="B55:C56"/>
    <mergeCell ref="B57:C58"/>
    <mergeCell ref="B59:C60"/>
    <mergeCell ref="C61:C62"/>
    <mergeCell ref="C63:C64"/>
    <mergeCell ref="C65:C66"/>
    <mergeCell ref="C69:C70"/>
    <mergeCell ref="B61:B70"/>
    <mergeCell ref="C67:C68"/>
    <mergeCell ref="B2:D2"/>
    <mergeCell ref="F2:H2"/>
    <mergeCell ref="U77:U79"/>
    <mergeCell ref="V77:V79"/>
    <mergeCell ref="W77:W79"/>
    <mergeCell ref="B83:S83"/>
    <mergeCell ref="J77:J79"/>
    <mergeCell ref="K77:K79"/>
    <mergeCell ref="L77:L79"/>
    <mergeCell ref="M77:M79"/>
    <mergeCell ref="N77:N79"/>
    <mergeCell ref="O77:O79"/>
    <mergeCell ref="P77:P79"/>
    <mergeCell ref="Q77:Q79"/>
    <mergeCell ref="R77:R79"/>
    <mergeCell ref="S77:S79"/>
    <mergeCell ref="T77:T79"/>
    <mergeCell ref="B71:C72"/>
    <mergeCell ref="B73:C74"/>
    <mergeCell ref="B75:C76"/>
    <mergeCell ref="B77:D79"/>
    <mergeCell ref="E77:E79"/>
    <mergeCell ref="F77:F79"/>
    <mergeCell ref="G77:G79"/>
  </mergeCells>
  <dataValidations count="2">
    <dataValidation type="decimal" operator="greaterThanOrEqual" allowBlank="1" showInputMessage="1" showErrorMessage="1" error="Please enter non-negative number." sqref="F52:F53 I71:J73 I51:I57 J53:J56 G52:H55 G71:H71 E75:J76 E51:I51 C12:BB29 E59:I70 K51:X76 J61:J70">
      <formula1>0</formula1>
    </dataValidation>
    <dataValidation operator="greaterThanOrEqual" allowBlank="1" showInputMessage="1" showErrorMessage="1" error="Please enter non-negative number." sqref="J51:J52 J57:J60"/>
  </dataValidations>
  <hyperlinks>
    <hyperlink ref="B2:D2" location="'3 interconnectedness'!B4" display="Time Series"/>
    <hyperlink ref="F2:H2" location="'3 interconnectedness'!B43:B80" display="Whom-to-whom matrix"/>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59999389629810485"/>
    <pageSetUpPr autoPageBreaks="0" fitToPage="1"/>
  </sheetPr>
  <dimension ref="A1:CS2917"/>
  <sheetViews>
    <sheetView showGridLines="0" zoomScale="55" zoomScaleNormal="55" zoomScaleSheetLayoutView="40" workbookViewId="0">
      <pane ySplit="7" topLeftCell="A8" activePane="bottomLeft" state="frozen"/>
      <selection activeCell="G3" sqref="G3"/>
      <selection pane="bottomLeft" activeCell="E200" sqref="E200"/>
    </sheetView>
  </sheetViews>
  <sheetFormatPr defaultColWidth="9" defaultRowHeight="0" customHeight="1" zeroHeight="1" x14ac:dyDescent="0.3"/>
  <cols>
    <col min="1" max="1" width="3.58203125" style="3" customWidth="1"/>
    <col min="2" max="2" width="36.58203125" style="3" customWidth="1"/>
    <col min="3" max="20" width="15.58203125" style="3" customWidth="1"/>
    <col min="21" max="21" width="15.58203125" style="20" customWidth="1"/>
    <col min="22" max="23" width="15.58203125" style="3" customWidth="1"/>
    <col min="24" max="24" width="16" style="3" bestFit="1" customWidth="1"/>
    <col min="25" max="25" width="13.08203125" style="3" customWidth="1"/>
    <col min="26" max="26" width="16" style="3" bestFit="1" customWidth="1"/>
    <col min="27" max="27" width="20.08203125" style="3" customWidth="1"/>
    <col min="28" max="28" width="19.83203125" style="3" customWidth="1"/>
    <col min="29" max="29" width="16.33203125" style="3" customWidth="1"/>
    <col min="30" max="33" width="9" style="3" customWidth="1"/>
    <col min="34" max="34" width="17.08203125" style="3" customWidth="1"/>
    <col min="35" max="65" width="9" style="3"/>
    <col min="66" max="66" width="17.08203125" style="3" customWidth="1"/>
    <col min="67" max="16384" width="9" style="3"/>
  </cols>
  <sheetData>
    <row r="1" spans="1:97" s="2" customFormat="1" ht="14.25" customHeight="1" x14ac:dyDescent="0.3">
      <c r="A1" s="45" t="s">
        <v>194</v>
      </c>
      <c r="B1" s="35"/>
      <c r="U1" s="20"/>
    </row>
    <row r="2" spans="1:97" s="2" customFormat="1" ht="19.5" customHeight="1" x14ac:dyDescent="0.3">
      <c r="B2" s="67" t="s">
        <v>46</v>
      </c>
      <c r="C2" s="67"/>
      <c r="D2" s="67"/>
      <c r="E2" s="67"/>
      <c r="F2" s="67"/>
      <c r="G2" s="67"/>
      <c r="H2" s="67"/>
      <c r="I2" s="67"/>
      <c r="J2" s="67"/>
      <c r="K2" s="67"/>
      <c r="L2" s="67"/>
      <c r="M2" s="67"/>
      <c r="N2" s="67"/>
      <c r="O2" s="67"/>
      <c r="P2" s="67"/>
      <c r="Q2" s="67"/>
      <c r="R2" s="67"/>
      <c r="S2" s="67"/>
      <c r="T2" s="67"/>
      <c r="U2" s="67"/>
      <c r="V2" s="67"/>
      <c r="W2" s="67"/>
    </row>
    <row r="3" spans="1:97" ht="10" customHeight="1" x14ac:dyDescent="0.3">
      <c r="B3" s="4"/>
      <c r="C3" s="4"/>
      <c r="D3" s="4"/>
      <c r="E3" s="4"/>
      <c r="F3" s="4"/>
      <c r="G3" s="4"/>
      <c r="H3" s="4"/>
      <c r="I3" s="4"/>
      <c r="J3" s="4"/>
      <c r="K3" s="4"/>
      <c r="L3" s="4"/>
      <c r="M3" s="4"/>
      <c r="N3" s="4"/>
      <c r="O3" s="4"/>
      <c r="P3" s="4"/>
      <c r="Q3" s="4"/>
      <c r="R3" s="4"/>
      <c r="S3" s="4"/>
      <c r="T3" s="4"/>
      <c r="U3" s="18"/>
    </row>
    <row r="4" spans="1:97" s="2" customFormat="1" ht="12" customHeight="1" x14ac:dyDescent="0.3">
      <c r="B4" s="66" t="s">
        <v>422</v>
      </c>
      <c r="C4" s="66"/>
      <c r="D4" s="66"/>
      <c r="E4" s="66"/>
      <c r="F4" s="66"/>
      <c r="G4" s="66"/>
      <c r="H4" s="66"/>
      <c r="I4" s="66"/>
      <c r="J4" s="66"/>
      <c r="K4" s="66"/>
      <c r="L4" s="66"/>
      <c r="M4" s="66"/>
      <c r="N4" s="66"/>
      <c r="O4" s="66"/>
      <c r="P4" s="66"/>
      <c r="Q4" s="66"/>
      <c r="R4" s="66"/>
      <c r="S4" s="66"/>
      <c r="T4" s="66"/>
      <c r="U4" s="20"/>
    </row>
    <row r="5" spans="1:97" s="2" customFormat="1" ht="12" customHeight="1" x14ac:dyDescent="0.3">
      <c r="B5" s="66"/>
      <c r="C5" s="66"/>
      <c r="D5" s="66"/>
      <c r="E5" s="66"/>
      <c r="F5" s="66"/>
      <c r="G5" s="66"/>
      <c r="H5" s="66"/>
      <c r="I5" s="66"/>
      <c r="J5" s="66"/>
      <c r="K5" s="66"/>
      <c r="L5" s="66"/>
      <c r="M5" s="66"/>
      <c r="N5" s="66"/>
      <c r="O5" s="66"/>
      <c r="P5" s="66"/>
      <c r="Q5" s="66"/>
      <c r="R5" s="66"/>
      <c r="S5" s="66"/>
      <c r="T5" s="66"/>
      <c r="U5" s="20"/>
    </row>
    <row r="6" spans="1:97" s="2" customFormat="1" ht="24" customHeight="1" x14ac:dyDescent="0.3">
      <c r="B6" s="66"/>
      <c r="C6" s="66"/>
      <c r="D6" s="66"/>
      <c r="E6" s="973"/>
      <c r="F6" s="66"/>
      <c r="G6" s="66"/>
      <c r="H6" s="66"/>
      <c r="I6" s="66"/>
      <c r="J6" s="66"/>
      <c r="K6" s="66"/>
      <c r="L6" s="66"/>
      <c r="M6" s="66"/>
      <c r="N6" s="66"/>
      <c r="O6" s="66"/>
      <c r="P6" s="66"/>
      <c r="Q6" s="66"/>
      <c r="R6" s="66"/>
      <c r="S6" s="66"/>
      <c r="T6" s="66"/>
      <c r="U6" s="20"/>
    </row>
    <row r="7" spans="1:97" s="2" customFormat="1" ht="10" customHeight="1" x14ac:dyDescent="0.3">
      <c r="B7" s="7"/>
      <c r="C7" s="7"/>
      <c r="D7" s="7"/>
      <c r="E7" s="7"/>
      <c r="F7" s="7"/>
      <c r="G7" s="7"/>
      <c r="H7" s="7"/>
      <c r="I7" s="7"/>
      <c r="J7" s="7"/>
      <c r="K7" s="7"/>
      <c r="L7" s="7"/>
      <c r="M7" s="7"/>
      <c r="N7" s="7"/>
      <c r="O7" s="7"/>
      <c r="P7" s="7"/>
      <c r="Q7" s="7"/>
      <c r="R7" s="7"/>
      <c r="S7" s="7"/>
      <c r="T7" s="7"/>
      <c r="U7" s="54"/>
    </row>
    <row r="8" spans="1:97" s="2" customFormat="1" ht="5.15" customHeight="1" x14ac:dyDescent="0.3">
      <c r="A8" s="898"/>
      <c r="B8" s="7"/>
      <c r="C8" s="7"/>
      <c r="D8" s="7"/>
      <c r="E8" s="7"/>
      <c r="F8" s="7"/>
      <c r="G8" s="7"/>
      <c r="H8" s="7"/>
      <c r="I8" s="7"/>
      <c r="J8" s="7"/>
      <c r="K8" s="7"/>
      <c r="L8" s="7"/>
      <c r="M8" s="7"/>
      <c r="N8" s="7"/>
      <c r="O8" s="7"/>
      <c r="P8" s="7"/>
      <c r="Q8" s="7"/>
      <c r="R8" s="7"/>
      <c r="S8" s="7"/>
      <c r="T8" s="7"/>
      <c r="U8" s="54"/>
    </row>
    <row r="9" spans="1:97" s="881" customFormat="1" ht="15" customHeight="1" x14ac:dyDescent="0.3">
      <c r="A9" s="899"/>
      <c r="B9" s="2029" t="s">
        <v>514</v>
      </c>
      <c r="C9" s="2029"/>
      <c r="D9" s="882"/>
      <c r="E9" s="2027" t="s">
        <v>513</v>
      </c>
      <c r="F9" s="2027"/>
      <c r="G9" s="2027"/>
      <c r="H9" s="883"/>
      <c r="I9" s="2028" t="s">
        <v>1080</v>
      </c>
      <c r="J9" s="2028"/>
      <c r="K9" s="2028"/>
      <c r="L9" s="884"/>
      <c r="M9" s="884"/>
      <c r="N9" s="884"/>
      <c r="O9" s="884"/>
      <c r="P9" s="885"/>
      <c r="Q9" s="884"/>
      <c r="R9" s="884"/>
      <c r="S9" s="884"/>
      <c r="T9" s="884"/>
      <c r="U9" s="884"/>
      <c r="V9" s="884"/>
      <c r="W9" s="884"/>
      <c r="X9" s="884"/>
      <c r="Y9" s="884"/>
      <c r="Z9" s="884"/>
      <c r="AA9" s="884"/>
      <c r="AB9" s="884"/>
      <c r="AC9" s="884"/>
      <c r="AD9" s="884"/>
      <c r="AE9" s="884"/>
      <c r="AF9" s="884"/>
      <c r="AG9" s="884"/>
      <c r="AH9" s="2029" t="s">
        <v>514</v>
      </c>
      <c r="AI9" s="2029"/>
      <c r="AJ9" s="2029"/>
      <c r="AK9" s="882"/>
      <c r="AL9" s="2027" t="s">
        <v>513</v>
      </c>
      <c r="AM9" s="2027"/>
      <c r="AN9" s="2027"/>
      <c r="AO9" s="2027"/>
      <c r="AQ9" s="2028" t="s">
        <v>1080</v>
      </c>
      <c r="AR9" s="2028"/>
      <c r="AS9" s="2028"/>
      <c r="AT9" s="2028"/>
      <c r="AW9" s="886"/>
      <c r="AX9" s="886"/>
      <c r="AY9" s="886"/>
      <c r="AZ9" s="886"/>
      <c r="BN9" s="2029" t="s">
        <v>514</v>
      </c>
      <c r="BO9" s="2029"/>
      <c r="BP9" s="2029"/>
      <c r="BQ9" s="882"/>
      <c r="BR9" s="2027" t="s">
        <v>513</v>
      </c>
      <c r="BS9" s="2027"/>
      <c r="BT9" s="2027"/>
      <c r="BU9" s="2027"/>
      <c r="BW9" s="2028" t="s">
        <v>1080</v>
      </c>
      <c r="BX9" s="2028"/>
      <c r="BY9" s="2028"/>
      <c r="BZ9" s="2028"/>
    </row>
    <row r="10" spans="1:97" s="26" customFormat="1" ht="5.15" customHeight="1" x14ac:dyDescent="0.3">
      <c r="A10" s="900"/>
      <c r="B10" s="561"/>
      <c r="C10" s="560"/>
      <c r="D10" s="562"/>
      <c r="E10" s="562"/>
      <c r="F10" s="560"/>
      <c r="G10" s="562"/>
      <c r="H10" s="562"/>
      <c r="I10" s="562"/>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4"/>
      <c r="AQ10" s="565"/>
      <c r="AR10" s="564"/>
      <c r="AS10" s="566"/>
      <c r="AT10" s="564"/>
      <c r="AU10" s="564"/>
      <c r="AV10" s="564"/>
      <c r="AW10" s="564"/>
      <c r="AX10" s="564"/>
      <c r="AY10" s="564"/>
      <c r="AZ10" s="564"/>
      <c r="BR10" s="560"/>
      <c r="BS10" s="560"/>
      <c r="BT10" s="560"/>
      <c r="BU10" s="560"/>
      <c r="BV10" s="560"/>
      <c r="BW10" s="560"/>
      <c r="BX10" s="560"/>
      <c r="BY10" s="560"/>
      <c r="BZ10" s="560"/>
    </row>
    <row r="11" spans="1:97" s="2" customFormat="1" ht="20.149999999999999" customHeight="1" x14ac:dyDescent="0.3">
      <c r="A11" s="898"/>
      <c r="B11" s="7"/>
      <c r="C11" s="7"/>
      <c r="D11" s="7"/>
      <c r="E11" s="7"/>
      <c r="F11" s="7"/>
      <c r="G11" s="7"/>
      <c r="H11" s="7"/>
      <c r="I11" s="7"/>
      <c r="J11" s="7"/>
      <c r="K11" s="7"/>
      <c r="L11" s="7"/>
      <c r="M11" s="7"/>
      <c r="N11" s="7"/>
      <c r="O11" s="7"/>
      <c r="P11" s="7"/>
      <c r="Q11" s="7"/>
      <c r="R11" s="7"/>
      <c r="S11" s="7"/>
      <c r="T11" s="7"/>
      <c r="U11" s="54"/>
    </row>
    <row r="12" spans="1:97" s="2" customFormat="1" ht="14.25" customHeight="1" x14ac:dyDescent="0.35">
      <c r="A12" s="898"/>
      <c r="B12" s="87" t="s">
        <v>134</v>
      </c>
      <c r="C12" s="7"/>
      <c r="D12" s="7"/>
      <c r="E12" s="7"/>
      <c r="F12" s="7"/>
      <c r="G12" s="7"/>
      <c r="H12" s="7"/>
      <c r="I12" s="7"/>
      <c r="J12" s="7"/>
      <c r="K12" s="7"/>
      <c r="L12" s="7"/>
      <c r="M12" s="7"/>
      <c r="N12" s="7"/>
      <c r="O12" s="7"/>
      <c r="P12" s="7"/>
      <c r="Q12" s="7"/>
      <c r="R12" s="7"/>
      <c r="S12" s="7"/>
      <c r="T12" s="7"/>
      <c r="U12" s="54"/>
    </row>
    <row r="13" spans="1:97" s="2" customFormat="1" ht="10" customHeight="1" x14ac:dyDescent="0.3">
      <c r="A13" s="898"/>
      <c r="B13" s="7"/>
      <c r="C13" s="7"/>
      <c r="D13" s="7"/>
      <c r="E13" s="7"/>
      <c r="F13" s="7"/>
      <c r="G13" s="7"/>
      <c r="H13" s="7"/>
      <c r="I13" s="7"/>
      <c r="J13" s="7"/>
      <c r="K13" s="7"/>
      <c r="L13" s="7"/>
      <c r="M13" s="7"/>
      <c r="N13" s="7"/>
      <c r="O13" s="7"/>
      <c r="P13" s="7"/>
      <c r="Q13" s="7"/>
      <c r="R13" s="7"/>
      <c r="S13" s="7"/>
      <c r="T13" s="7"/>
      <c r="U13" s="54"/>
      <c r="AG13" s="887"/>
      <c r="AH13" s="887"/>
      <c r="AI13" s="887"/>
      <c r="AJ13" s="887"/>
      <c r="AK13" s="887"/>
      <c r="AL13" s="887"/>
      <c r="AM13" s="887"/>
      <c r="AN13" s="887"/>
      <c r="AO13" s="887"/>
      <c r="AP13" s="887"/>
      <c r="AQ13" s="887"/>
      <c r="AR13" s="887"/>
      <c r="AS13" s="887"/>
      <c r="AT13" s="887"/>
      <c r="AU13" s="887"/>
      <c r="AV13" s="887"/>
      <c r="AW13" s="887"/>
      <c r="AX13" s="887"/>
      <c r="AY13" s="887"/>
      <c r="AZ13" s="887"/>
      <c r="BA13" s="887"/>
      <c r="BB13" s="887"/>
      <c r="BC13" s="887"/>
      <c r="BM13" s="887"/>
      <c r="BN13" s="887"/>
      <c r="BO13" s="887"/>
      <c r="BP13" s="887"/>
      <c r="BQ13" s="887"/>
      <c r="BR13" s="887"/>
      <c r="BS13" s="887"/>
      <c r="BT13" s="887"/>
      <c r="BU13" s="887"/>
      <c r="BV13" s="887"/>
      <c r="BW13" s="887"/>
      <c r="BX13" s="887"/>
      <c r="BY13" s="887"/>
      <c r="BZ13" s="887"/>
      <c r="CA13" s="887"/>
      <c r="CB13" s="887"/>
      <c r="CC13" s="887"/>
      <c r="CD13" s="887"/>
      <c r="CE13" s="887"/>
      <c r="CF13" s="887"/>
      <c r="CG13" s="887"/>
      <c r="CH13" s="887"/>
      <c r="CI13" s="887"/>
    </row>
    <row r="14" spans="1:97" s="2" customFormat="1" ht="14.25" customHeight="1" x14ac:dyDescent="0.3">
      <c r="A14" s="898"/>
      <c r="B14" s="2055"/>
      <c r="C14" s="156" t="s">
        <v>1</v>
      </c>
      <c r="D14" s="157" t="s">
        <v>2</v>
      </c>
      <c r="E14" s="156" t="s">
        <v>3</v>
      </c>
      <c r="F14" s="157" t="s">
        <v>85</v>
      </c>
      <c r="G14" s="156" t="s">
        <v>4</v>
      </c>
      <c r="H14" s="157" t="s">
        <v>5</v>
      </c>
      <c r="I14" s="156" t="s">
        <v>6</v>
      </c>
      <c r="J14" s="157" t="s">
        <v>7</v>
      </c>
      <c r="K14" s="156" t="s">
        <v>8</v>
      </c>
      <c r="L14" s="157" t="s">
        <v>9</v>
      </c>
      <c r="M14" s="156" t="s">
        <v>10</v>
      </c>
      <c r="N14" s="157" t="s">
        <v>11</v>
      </c>
      <c r="O14" s="156" t="s">
        <v>12</v>
      </c>
      <c r="P14" s="157" t="s">
        <v>13</v>
      </c>
      <c r="Q14" s="156" t="s">
        <v>14</v>
      </c>
      <c r="R14" s="157" t="s">
        <v>15</v>
      </c>
      <c r="S14" s="156" t="s">
        <v>16</v>
      </c>
      <c r="T14" s="157" t="s">
        <v>17</v>
      </c>
      <c r="U14" s="156" t="s">
        <v>18</v>
      </c>
      <c r="V14" s="157" t="s">
        <v>19</v>
      </c>
      <c r="W14" s="156" t="s">
        <v>20</v>
      </c>
      <c r="X14" s="157" t="s">
        <v>21</v>
      </c>
      <c r="Y14" s="156" t="s">
        <v>22</v>
      </c>
      <c r="Z14" s="157" t="s">
        <v>23</v>
      </c>
      <c r="AA14" s="156" t="s">
        <v>24</v>
      </c>
      <c r="AB14" s="157" t="s">
        <v>25</v>
      </c>
      <c r="AH14" s="2094"/>
      <c r="AI14" s="2094"/>
      <c r="AJ14" s="2094"/>
      <c r="AK14" s="2094"/>
      <c r="AL14" s="2094"/>
      <c r="AM14" s="2094"/>
      <c r="AN14" s="2094"/>
      <c r="AO14" s="2094"/>
      <c r="AP14" s="2094"/>
      <c r="AQ14" s="2094"/>
      <c r="AR14" s="2094"/>
      <c r="AS14" s="2094"/>
      <c r="AT14" s="2094"/>
      <c r="AU14" s="2094"/>
      <c r="AV14" s="2094"/>
      <c r="AW14" s="2094"/>
      <c r="AX14" s="2094"/>
      <c r="AY14" s="2094"/>
      <c r="AZ14" s="2094"/>
      <c r="BA14" s="2094"/>
      <c r="BB14" s="2094"/>
      <c r="BC14" s="2094"/>
      <c r="BN14" s="2094"/>
      <c r="BO14" s="2094"/>
      <c r="BP14" s="2094"/>
      <c r="BQ14" s="2094"/>
      <c r="BR14" s="2094"/>
      <c r="BS14" s="2094"/>
      <c r="BT14" s="2094"/>
      <c r="BU14" s="2094"/>
      <c r="BV14" s="2094"/>
      <c r="BW14" s="2094"/>
      <c r="BX14" s="2094"/>
      <c r="BY14" s="2094"/>
      <c r="BZ14" s="2094"/>
      <c r="CA14" s="2094"/>
      <c r="CB14" s="2094"/>
      <c r="CC14" s="2094"/>
      <c r="CD14" s="2094"/>
      <c r="CE14" s="2094"/>
      <c r="CF14" s="2094"/>
      <c r="CG14" s="2094"/>
      <c r="CH14" s="2094"/>
      <c r="CI14" s="2094"/>
    </row>
    <row r="15" spans="1:97" s="2" customFormat="1" ht="30" customHeight="1" x14ac:dyDescent="0.35">
      <c r="A15" s="898"/>
      <c r="B15" s="1941"/>
      <c r="C15" s="2040" t="s">
        <v>45</v>
      </c>
      <c r="D15" s="2041"/>
      <c r="E15" s="2040" t="s">
        <v>57</v>
      </c>
      <c r="F15" s="2041"/>
      <c r="G15" s="2040" t="s">
        <v>63</v>
      </c>
      <c r="H15" s="2041"/>
      <c r="I15" s="2040" t="s">
        <v>101</v>
      </c>
      <c r="J15" s="2041"/>
      <c r="K15" s="2040" t="s">
        <v>102</v>
      </c>
      <c r="L15" s="2041"/>
      <c r="M15" s="2040" t="s">
        <v>103</v>
      </c>
      <c r="N15" s="2041"/>
      <c r="O15" s="2040" t="s">
        <v>104</v>
      </c>
      <c r="P15" s="2041"/>
      <c r="Q15" s="2040" t="s">
        <v>105</v>
      </c>
      <c r="R15" s="2041"/>
      <c r="S15" s="2040" t="s">
        <v>131</v>
      </c>
      <c r="T15" s="2041"/>
      <c r="U15" s="2040" t="s">
        <v>132</v>
      </c>
      <c r="V15" s="2041"/>
      <c r="W15" s="2040" t="s">
        <v>559</v>
      </c>
      <c r="X15" s="2041"/>
      <c r="Y15" s="2056" t="s">
        <v>560</v>
      </c>
      <c r="Z15" s="2057"/>
      <c r="AA15" s="968" t="s">
        <v>50</v>
      </c>
      <c r="AB15" s="969"/>
      <c r="AH15" s="910" t="s">
        <v>138</v>
      </c>
      <c r="AI15" s="567"/>
      <c r="AJ15" s="567"/>
      <c r="AK15" s="567"/>
      <c r="AL15" s="567"/>
      <c r="AM15" s="567"/>
      <c r="AN15" s="567"/>
      <c r="AO15" s="567"/>
      <c r="AP15" s="567"/>
      <c r="AQ15" s="567"/>
      <c r="AR15" s="567"/>
      <c r="AS15" s="567"/>
      <c r="AT15" s="567"/>
      <c r="AU15" s="567"/>
      <c r="AV15" s="567"/>
      <c r="AW15" s="567"/>
      <c r="AX15" s="567"/>
      <c r="AY15" s="567"/>
      <c r="AZ15" s="567"/>
      <c r="BA15" s="567"/>
      <c r="BB15" s="567"/>
      <c r="BC15" s="567"/>
      <c r="BD15" s="567"/>
      <c r="BE15" s="567"/>
      <c r="BF15" s="567"/>
      <c r="BG15" s="567"/>
      <c r="BH15" s="567"/>
      <c r="BI15" s="567"/>
      <c r="BN15" s="911" t="s">
        <v>138</v>
      </c>
      <c r="BO15" s="639"/>
      <c r="BP15" s="639"/>
      <c r="BQ15" s="639"/>
      <c r="BR15" s="639"/>
      <c r="BS15" s="639"/>
      <c r="BT15" s="639"/>
      <c r="BU15" s="639"/>
      <c r="BV15" s="639"/>
      <c r="BW15" s="639"/>
      <c r="BX15" s="639"/>
      <c r="BY15" s="639"/>
      <c r="BZ15" s="639"/>
      <c r="CA15" s="639"/>
      <c r="CB15" s="639"/>
      <c r="CC15" s="639"/>
      <c r="CD15" s="639"/>
      <c r="CE15" s="639"/>
      <c r="CF15" s="639"/>
      <c r="CG15" s="639"/>
      <c r="CH15" s="639"/>
      <c r="CI15" s="639"/>
      <c r="CJ15" s="640"/>
      <c r="CK15" s="640"/>
      <c r="CL15" s="640"/>
      <c r="CM15" s="640"/>
      <c r="CN15" s="640"/>
      <c r="CO15" s="640"/>
      <c r="CP15" s="640"/>
      <c r="CQ15" s="640"/>
      <c r="CR15" s="640"/>
      <c r="CS15" s="640"/>
    </row>
    <row r="16" spans="1:97" s="2" customFormat="1" ht="70" customHeight="1" thickBot="1" x14ac:dyDescent="0.35">
      <c r="A16" s="898"/>
      <c r="B16" s="1984"/>
      <c r="C16" s="180" t="s">
        <v>100</v>
      </c>
      <c r="D16" s="181" t="s">
        <v>108</v>
      </c>
      <c r="E16" s="180" t="s">
        <v>100</v>
      </c>
      <c r="F16" s="181" t="s">
        <v>108</v>
      </c>
      <c r="G16" s="180" t="s">
        <v>100</v>
      </c>
      <c r="H16" s="181" t="s">
        <v>108</v>
      </c>
      <c r="I16" s="180" t="s">
        <v>100</v>
      </c>
      <c r="J16" s="181" t="s">
        <v>108</v>
      </c>
      <c r="K16" s="180" t="s">
        <v>100</v>
      </c>
      <c r="L16" s="181" t="s">
        <v>108</v>
      </c>
      <c r="M16" s="180" t="s">
        <v>100</v>
      </c>
      <c r="N16" s="181" t="s">
        <v>108</v>
      </c>
      <c r="O16" s="180" t="s">
        <v>100</v>
      </c>
      <c r="P16" s="181" t="s">
        <v>108</v>
      </c>
      <c r="Q16" s="180" t="s">
        <v>100</v>
      </c>
      <c r="R16" s="181" t="s">
        <v>108</v>
      </c>
      <c r="S16" s="180" t="s">
        <v>100</v>
      </c>
      <c r="T16" s="181" t="s">
        <v>108</v>
      </c>
      <c r="U16" s="180" t="s">
        <v>100</v>
      </c>
      <c r="V16" s="181" t="s">
        <v>108</v>
      </c>
      <c r="W16" s="180" t="s">
        <v>100</v>
      </c>
      <c r="X16" s="181" t="s">
        <v>108</v>
      </c>
      <c r="Y16" s="180" t="s">
        <v>100</v>
      </c>
      <c r="Z16" s="182" t="s">
        <v>108</v>
      </c>
      <c r="AA16" s="183" t="s">
        <v>100</v>
      </c>
      <c r="AB16" s="181" t="s">
        <v>108</v>
      </c>
      <c r="AH16" s="903" t="s">
        <v>516</v>
      </c>
      <c r="AI16" s="567"/>
      <c r="AJ16" s="567"/>
      <c r="AK16" s="567"/>
      <c r="AL16" s="567"/>
      <c r="AM16" s="567"/>
      <c r="AN16" s="567"/>
      <c r="AO16" s="567"/>
      <c r="AP16" s="567"/>
      <c r="AQ16" s="567"/>
      <c r="AR16" s="567"/>
      <c r="AS16" s="567"/>
      <c r="AT16" s="567"/>
      <c r="AU16" s="567"/>
      <c r="AV16" s="567"/>
      <c r="AW16" s="567"/>
      <c r="AX16" s="567"/>
      <c r="AY16" s="567"/>
      <c r="AZ16" s="567"/>
      <c r="BA16" s="567"/>
      <c r="BB16" s="567"/>
      <c r="BC16" s="567"/>
      <c r="BD16" s="567"/>
      <c r="BE16" s="567"/>
      <c r="BF16" s="567"/>
      <c r="BG16" s="567"/>
      <c r="BH16" s="567"/>
      <c r="BI16" s="567"/>
      <c r="BN16" s="912" t="s">
        <v>1557</v>
      </c>
      <c r="BO16" s="639"/>
      <c r="BP16" s="639"/>
      <c r="BQ16" s="639"/>
      <c r="BR16" s="639"/>
      <c r="BS16" s="639"/>
      <c r="BT16" s="639"/>
      <c r="BU16" s="639"/>
      <c r="BV16" s="639"/>
      <c r="BW16" s="639"/>
      <c r="BX16" s="639"/>
      <c r="BY16" s="639"/>
      <c r="BZ16" s="639"/>
      <c r="CA16" s="639"/>
      <c r="CB16" s="639"/>
      <c r="CC16" s="639"/>
      <c r="CD16" s="639"/>
      <c r="CE16" s="639"/>
      <c r="CF16" s="639"/>
      <c r="CG16" s="639"/>
      <c r="CH16" s="639"/>
      <c r="CI16" s="639"/>
      <c r="CJ16" s="640"/>
      <c r="CK16" s="640"/>
      <c r="CL16" s="640"/>
      <c r="CM16" s="640"/>
      <c r="CN16" s="640"/>
      <c r="CO16" s="640"/>
      <c r="CP16" s="640"/>
      <c r="CQ16" s="640"/>
      <c r="CR16" s="640"/>
      <c r="CS16" s="640"/>
    </row>
    <row r="17" spans="1:97" s="1200" customFormat="1" ht="60" customHeight="1" x14ac:dyDescent="0.3">
      <c r="A17" s="1228"/>
      <c r="B17" s="1201" t="s">
        <v>43</v>
      </c>
      <c r="C17" s="419"/>
      <c r="D17" s="420"/>
      <c r="E17" s="421"/>
      <c r="F17" s="420"/>
      <c r="G17" s="421"/>
      <c r="H17" s="420"/>
      <c r="I17" s="421"/>
      <c r="J17" s="420"/>
      <c r="K17" s="421"/>
      <c r="L17" s="420"/>
      <c r="M17" s="421"/>
      <c r="N17" s="420"/>
      <c r="O17" s="421"/>
      <c r="P17" s="420"/>
      <c r="Q17" s="421"/>
      <c r="R17" s="420"/>
      <c r="S17" s="421"/>
      <c r="T17" s="420"/>
      <c r="U17" s="421"/>
      <c r="V17" s="420"/>
      <c r="W17" s="421"/>
      <c r="X17" s="420"/>
      <c r="Y17" s="421"/>
      <c r="Z17" s="422"/>
      <c r="AA17" s="423"/>
      <c r="AB17" s="424"/>
      <c r="AH17" s="1229"/>
      <c r="AI17" s="1203" t="s">
        <v>1</v>
      </c>
      <c r="AJ17" s="1204" t="s">
        <v>2</v>
      </c>
      <c r="AK17" s="1203" t="s">
        <v>3</v>
      </c>
      <c r="AL17" s="1204" t="s">
        <v>85</v>
      </c>
      <c r="AM17" s="1203" t="s">
        <v>4</v>
      </c>
      <c r="AN17" s="1204" t="s">
        <v>5</v>
      </c>
      <c r="AO17" s="1203" t="s">
        <v>6</v>
      </c>
      <c r="AP17" s="1204" t="s">
        <v>7</v>
      </c>
      <c r="AQ17" s="1203" t="s">
        <v>8</v>
      </c>
      <c r="AR17" s="1204" t="s">
        <v>9</v>
      </c>
      <c r="AS17" s="1203" t="s">
        <v>10</v>
      </c>
      <c r="AT17" s="1204" t="s">
        <v>11</v>
      </c>
      <c r="AU17" s="1203" t="s">
        <v>12</v>
      </c>
      <c r="AV17" s="1204" t="s">
        <v>13</v>
      </c>
      <c r="AW17" s="1203" t="s">
        <v>14</v>
      </c>
      <c r="AX17" s="1204" t="s">
        <v>15</v>
      </c>
      <c r="AY17" s="1203" t="s">
        <v>14</v>
      </c>
      <c r="AZ17" s="1204" t="s">
        <v>15</v>
      </c>
      <c r="BA17" s="1152"/>
      <c r="BB17" s="1152"/>
      <c r="BC17" s="1152"/>
      <c r="BD17" s="1152"/>
      <c r="BE17" s="1152"/>
      <c r="BF17" s="1152"/>
      <c r="BG17" s="1152"/>
      <c r="BH17" s="1152"/>
      <c r="BI17" s="1152"/>
      <c r="BN17" s="1230"/>
      <c r="BO17" s="1206" t="s">
        <v>1</v>
      </c>
      <c r="BP17" s="1207" t="s">
        <v>2</v>
      </c>
      <c r="BQ17" s="1206" t="s">
        <v>3</v>
      </c>
      <c r="BR17" s="1207" t="s">
        <v>85</v>
      </c>
      <c r="BS17" s="1206" t="s">
        <v>4</v>
      </c>
      <c r="BT17" s="1207" t="s">
        <v>5</v>
      </c>
      <c r="BU17" s="1206" t="s">
        <v>6</v>
      </c>
      <c r="BV17" s="1207" t="s">
        <v>7</v>
      </c>
      <c r="BW17" s="1206" t="s">
        <v>8</v>
      </c>
      <c r="BX17" s="1207" t="s">
        <v>9</v>
      </c>
      <c r="BY17" s="1206" t="s">
        <v>10</v>
      </c>
      <c r="BZ17" s="1207" t="s">
        <v>11</v>
      </c>
      <c r="CA17" s="1206" t="s">
        <v>12</v>
      </c>
      <c r="CB17" s="1207" t="s">
        <v>13</v>
      </c>
      <c r="CC17" s="1206" t="s">
        <v>14</v>
      </c>
      <c r="CD17" s="1207" t="s">
        <v>15</v>
      </c>
      <c r="CE17" s="1206" t="s">
        <v>14</v>
      </c>
      <c r="CF17" s="1207" t="s">
        <v>15</v>
      </c>
      <c r="CG17" s="1231"/>
      <c r="CH17" s="1231"/>
      <c r="CI17" s="1231"/>
      <c r="CJ17" s="1159"/>
      <c r="CK17" s="1159"/>
      <c r="CL17" s="1159"/>
      <c r="CM17" s="1159"/>
      <c r="CN17" s="1159"/>
      <c r="CO17" s="1159"/>
      <c r="CP17" s="1159"/>
      <c r="CQ17" s="1159"/>
      <c r="CR17" s="1159"/>
      <c r="CS17" s="1159"/>
    </row>
    <row r="18" spans="1:97" s="1200" customFormat="1" ht="60" customHeight="1" x14ac:dyDescent="0.3">
      <c r="A18" s="1228"/>
      <c r="B18" s="1208" t="s">
        <v>99</v>
      </c>
      <c r="C18" s="425"/>
      <c r="D18" s="1457"/>
      <c r="E18" s="438"/>
      <c r="F18" s="1457"/>
      <c r="G18" s="438"/>
      <c r="H18" s="1457"/>
      <c r="I18" s="438"/>
      <c r="J18" s="1457"/>
      <c r="K18" s="438"/>
      <c r="L18" s="1457"/>
      <c r="M18" s="438"/>
      <c r="N18" s="1457"/>
      <c r="O18" s="438"/>
      <c r="P18" s="1457"/>
      <c r="Q18" s="438"/>
      <c r="R18" s="426"/>
      <c r="S18" s="427"/>
      <c r="T18" s="426"/>
      <c r="U18" s="427"/>
      <c r="V18" s="426"/>
      <c r="W18" s="427"/>
      <c r="X18" s="426"/>
      <c r="Y18" s="427"/>
      <c r="Z18" s="428"/>
      <c r="AA18" s="429"/>
      <c r="AB18" s="430"/>
      <c r="AH18" s="2068"/>
      <c r="AI18" s="2070" t="str">
        <f>C15</f>
        <v>Entity Type 1</v>
      </c>
      <c r="AJ18" s="2071"/>
      <c r="AK18" s="2034" t="str">
        <f>E15</f>
        <v>Entity Type 2</v>
      </c>
      <c r="AL18" s="2059"/>
      <c r="AM18" s="2034" t="str">
        <f>G15</f>
        <v>Entity Type 3</v>
      </c>
      <c r="AN18" s="2059"/>
      <c r="AO18" s="2034" t="str">
        <f>I15</f>
        <v>Entity Type 4</v>
      </c>
      <c r="AP18" s="2059"/>
      <c r="AQ18" s="2034" t="str">
        <f>K15</f>
        <v>Entity Type 5</v>
      </c>
      <c r="AR18" s="2059"/>
      <c r="AS18" s="2034" t="str">
        <f>M15</f>
        <v>Entity Type 6</v>
      </c>
      <c r="AT18" s="2059"/>
      <c r="AU18" s="2034" t="str">
        <f>O15</f>
        <v>Entity Type 7</v>
      </c>
      <c r="AV18" s="2059"/>
      <c r="AW18" s="2034" t="str">
        <f>Q15</f>
        <v>Entity Type 8</v>
      </c>
      <c r="AX18" s="2045"/>
      <c r="AY18" s="2058" t="str">
        <f>S15</f>
        <v>Entity Type 9</v>
      </c>
      <c r="AZ18" s="2059"/>
      <c r="BA18" s="2058" t="str">
        <f>U15</f>
        <v>Entity Type 10</v>
      </c>
      <c r="BB18" s="2059"/>
      <c r="BC18" s="2058" t="str">
        <f>W15</f>
        <v>Entity Type 11</v>
      </c>
      <c r="BD18" s="2059"/>
      <c r="BE18" s="2058" t="str">
        <f>Y15</f>
        <v>Entity Type 12</v>
      </c>
      <c r="BF18" s="2059"/>
      <c r="BG18" s="2058" t="str">
        <f>AA15</f>
        <v>Total</v>
      </c>
      <c r="BH18" s="2059"/>
      <c r="BI18" s="1152"/>
      <c r="BN18" s="2072"/>
      <c r="BO18" s="2086" t="str">
        <f>C15</f>
        <v>Entity Type 1</v>
      </c>
      <c r="BP18" s="2087"/>
      <c r="BQ18" s="2088" t="str">
        <f>E15</f>
        <v>Entity Type 2</v>
      </c>
      <c r="BR18" s="2089"/>
      <c r="BS18" s="2088" t="str">
        <f>G15</f>
        <v>Entity Type 3</v>
      </c>
      <c r="BT18" s="2089"/>
      <c r="BU18" s="2088" t="str">
        <f>I15</f>
        <v>Entity Type 4</v>
      </c>
      <c r="BV18" s="2089"/>
      <c r="BW18" s="2088" t="str">
        <f>K15</f>
        <v>Entity Type 5</v>
      </c>
      <c r="BX18" s="2089"/>
      <c r="BY18" s="2088" t="str">
        <f>M15</f>
        <v>Entity Type 6</v>
      </c>
      <c r="BZ18" s="2089"/>
      <c r="CA18" s="2088" t="str">
        <f>O15</f>
        <v>Entity Type 7</v>
      </c>
      <c r="CB18" s="2089"/>
      <c r="CC18" s="2088" t="str">
        <f>Q15</f>
        <v>Entity Type 8</v>
      </c>
      <c r="CD18" s="2090"/>
      <c r="CE18" s="2092" t="str">
        <f>S15</f>
        <v>Entity Type 9</v>
      </c>
      <c r="CF18" s="2089"/>
      <c r="CG18" s="2088" t="str">
        <f>U15</f>
        <v>Entity Type 10</v>
      </c>
      <c r="CH18" s="2090"/>
      <c r="CI18" s="2092" t="str">
        <f>W15</f>
        <v>Entity Type 11</v>
      </c>
      <c r="CJ18" s="2089"/>
      <c r="CK18" s="2088" t="str">
        <f>Y15</f>
        <v>Entity Type 12</v>
      </c>
      <c r="CL18" s="2090"/>
      <c r="CM18" s="2092" t="str">
        <f>AA15</f>
        <v>Total</v>
      </c>
      <c r="CN18" s="2089"/>
      <c r="CO18" s="1159"/>
      <c r="CP18" s="1159"/>
      <c r="CQ18" s="1159"/>
      <c r="CR18" s="1159"/>
      <c r="CS18" s="1159"/>
    </row>
    <row r="19" spans="1:97" s="1200" customFormat="1" ht="60" customHeight="1" thickBot="1" x14ac:dyDescent="0.35">
      <c r="A19" s="1228"/>
      <c r="B19" s="1219" t="s">
        <v>98</v>
      </c>
      <c r="C19" s="431"/>
      <c r="D19" s="432"/>
      <c r="E19" s="433"/>
      <c r="F19" s="432"/>
      <c r="G19" s="433"/>
      <c r="H19" s="432"/>
      <c r="I19" s="433"/>
      <c r="J19" s="432"/>
      <c r="K19" s="433"/>
      <c r="L19" s="432"/>
      <c r="M19" s="433"/>
      <c r="N19" s="432"/>
      <c r="O19" s="433"/>
      <c r="P19" s="432"/>
      <c r="Q19" s="433"/>
      <c r="R19" s="432"/>
      <c r="S19" s="433"/>
      <c r="T19" s="432"/>
      <c r="U19" s="433"/>
      <c r="V19" s="432"/>
      <c r="W19" s="433"/>
      <c r="X19" s="432"/>
      <c r="Y19" s="433"/>
      <c r="Z19" s="434"/>
      <c r="AA19" s="435"/>
      <c r="AB19" s="436"/>
      <c r="AH19" s="2069"/>
      <c r="AI19" s="1232" t="s">
        <v>100</v>
      </c>
      <c r="AJ19" s="1233" t="s">
        <v>108</v>
      </c>
      <c r="AK19" s="1234" t="s">
        <v>100</v>
      </c>
      <c r="AL19" s="1235" t="s">
        <v>108</v>
      </c>
      <c r="AM19" s="1234" t="s">
        <v>100</v>
      </c>
      <c r="AN19" s="1235" t="s">
        <v>108</v>
      </c>
      <c r="AO19" s="1234" t="s">
        <v>100</v>
      </c>
      <c r="AP19" s="1235" t="s">
        <v>108</v>
      </c>
      <c r="AQ19" s="1234" t="s">
        <v>100</v>
      </c>
      <c r="AR19" s="1235" t="s">
        <v>108</v>
      </c>
      <c r="AS19" s="1234" t="s">
        <v>100</v>
      </c>
      <c r="AT19" s="1235" t="s">
        <v>108</v>
      </c>
      <c r="AU19" s="1234" t="s">
        <v>100</v>
      </c>
      <c r="AV19" s="1235" t="s">
        <v>108</v>
      </c>
      <c r="AW19" s="1234" t="s">
        <v>100</v>
      </c>
      <c r="AX19" s="1236" t="s">
        <v>108</v>
      </c>
      <c r="AY19" s="1237" t="s">
        <v>100</v>
      </c>
      <c r="AZ19" s="1235" t="s">
        <v>108</v>
      </c>
      <c r="BA19" s="1237" t="s">
        <v>100</v>
      </c>
      <c r="BB19" s="1235" t="s">
        <v>108</v>
      </c>
      <c r="BC19" s="1237" t="s">
        <v>100</v>
      </c>
      <c r="BD19" s="1235" t="s">
        <v>108</v>
      </c>
      <c r="BE19" s="1237" t="s">
        <v>100</v>
      </c>
      <c r="BF19" s="1235" t="s">
        <v>108</v>
      </c>
      <c r="BG19" s="1237" t="s">
        <v>100</v>
      </c>
      <c r="BH19" s="1235" t="s">
        <v>108</v>
      </c>
      <c r="BI19" s="1152"/>
      <c r="BN19" s="2073"/>
      <c r="BO19" s="1238" t="s">
        <v>100</v>
      </c>
      <c r="BP19" s="1239" t="s">
        <v>108</v>
      </c>
      <c r="BQ19" s="1240" t="s">
        <v>100</v>
      </c>
      <c r="BR19" s="1241" t="s">
        <v>108</v>
      </c>
      <c r="BS19" s="1240" t="s">
        <v>100</v>
      </c>
      <c r="BT19" s="1241" t="s">
        <v>108</v>
      </c>
      <c r="BU19" s="1240" t="s">
        <v>100</v>
      </c>
      <c r="BV19" s="1241" t="s">
        <v>108</v>
      </c>
      <c r="BW19" s="1240" t="s">
        <v>100</v>
      </c>
      <c r="BX19" s="1241" t="s">
        <v>108</v>
      </c>
      <c r="BY19" s="1240" t="s">
        <v>100</v>
      </c>
      <c r="BZ19" s="1241" t="s">
        <v>108</v>
      </c>
      <c r="CA19" s="1240" t="s">
        <v>100</v>
      </c>
      <c r="CB19" s="1241" t="s">
        <v>108</v>
      </c>
      <c r="CC19" s="1240" t="s">
        <v>100</v>
      </c>
      <c r="CD19" s="1242" t="s">
        <v>108</v>
      </c>
      <c r="CE19" s="1243" t="s">
        <v>100</v>
      </c>
      <c r="CF19" s="1241" t="s">
        <v>108</v>
      </c>
      <c r="CG19" s="1240" t="s">
        <v>100</v>
      </c>
      <c r="CH19" s="1242" t="s">
        <v>108</v>
      </c>
      <c r="CI19" s="1243" t="s">
        <v>100</v>
      </c>
      <c r="CJ19" s="1241" t="s">
        <v>108</v>
      </c>
      <c r="CK19" s="1240" t="s">
        <v>100</v>
      </c>
      <c r="CL19" s="1242" t="s">
        <v>108</v>
      </c>
      <c r="CM19" s="1243" t="s">
        <v>100</v>
      </c>
      <c r="CN19" s="1241" t="s">
        <v>108</v>
      </c>
      <c r="CO19" s="1159"/>
      <c r="CP19" s="1159"/>
      <c r="CQ19" s="1159"/>
      <c r="CR19" s="1159"/>
      <c r="CS19" s="1159"/>
    </row>
    <row r="20" spans="1:97" s="1143" customFormat="1" ht="14.25" customHeight="1" x14ac:dyDescent="0.3">
      <c r="A20" s="1137"/>
      <c r="B20" s="1138" t="s">
        <v>133</v>
      </c>
      <c r="C20" s="1139"/>
      <c r="D20" s="1140"/>
      <c r="E20" s="1141"/>
      <c r="F20" s="1140"/>
      <c r="G20" s="1141"/>
      <c r="H20" s="1140"/>
      <c r="I20" s="1141"/>
      <c r="J20" s="1140"/>
      <c r="K20" s="1141"/>
      <c r="L20" s="1140"/>
      <c r="M20" s="1141"/>
      <c r="N20" s="1140"/>
      <c r="O20" s="1141"/>
      <c r="P20" s="1140"/>
      <c r="Q20" s="1141"/>
      <c r="R20" s="1140"/>
      <c r="S20" s="1141"/>
      <c r="T20" s="1140"/>
      <c r="U20" s="1141"/>
      <c r="V20" s="1140"/>
      <c r="W20" s="1141"/>
      <c r="X20" s="1140"/>
      <c r="Y20" s="1141"/>
      <c r="Z20" s="1142"/>
      <c r="AA20" s="1139"/>
      <c r="AB20" s="1140"/>
      <c r="AH20" s="1144"/>
      <c r="AI20" s="1145"/>
      <c r="AJ20" s="1146"/>
      <c r="AK20" s="1147"/>
      <c r="AL20" s="1146"/>
      <c r="AM20" s="1147"/>
      <c r="AN20" s="1146"/>
      <c r="AO20" s="1147"/>
      <c r="AP20" s="1146"/>
      <c r="AQ20" s="1147"/>
      <c r="AR20" s="1146"/>
      <c r="AS20" s="1147"/>
      <c r="AT20" s="1146"/>
      <c r="AU20" s="1147"/>
      <c r="AV20" s="1146"/>
      <c r="AW20" s="1147"/>
      <c r="AX20" s="1148"/>
      <c r="AY20" s="1149"/>
      <c r="AZ20" s="1150"/>
      <c r="BA20" s="1149"/>
      <c r="BB20" s="1150"/>
      <c r="BC20" s="1149"/>
      <c r="BD20" s="1150"/>
      <c r="BE20" s="1149"/>
      <c r="BF20" s="1150"/>
      <c r="BG20" s="1151"/>
      <c r="BH20" s="1150"/>
      <c r="BI20" s="1152"/>
      <c r="BN20" s="1153"/>
      <c r="BO20" s="1154"/>
      <c r="BP20" s="1155"/>
      <c r="BQ20" s="1156"/>
      <c r="BR20" s="1155"/>
      <c r="BS20" s="1156"/>
      <c r="BT20" s="1155"/>
      <c r="BU20" s="1156"/>
      <c r="BV20" s="1155"/>
      <c r="BW20" s="1156"/>
      <c r="BX20" s="1155"/>
      <c r="BY20" s="1156"/>
      <c r="BZ20" s="1155"/>
      <c r="CA20" s="1156"/>
      <c r="CB20" s="1155"/>
      <c r="CC20" s="1156"/>
      <c r="CD20" s="1157"/>
      <c r="CE20" s="1158"/>
      <c r="CF20" s="1155"/>
      <c r="CG20" s="1156"/>
      <c r="CH20" s="1157"/>
      <c r="CI20" s="1158"/>
      <c r="CJ20" s="1155"/>
      <c r="CK20" s="1156"/>
      <c r="CL20" s="1157"/>
      <c r="CM20" s="1158"/>
      <c r="CN20" s="1155"/>
      <c r="CO20" s="1159"/>
      <c r="CP20" s="1159"/>
      <c r="CQ20" s="1159"/>
      <c r="CR20" s="1159"/>
      <c r="CS20" s="1159"/>
    </row>
    <row r="21" spans="1:97" s="2" customFormat="1" ht="14" x14ac:dyDescent="0.3">
      <c r="A21" s="901"/>
      <c r="B21" s="76">
        <v>2002</v>
      </c>
      <c r="C21" s="168"/>
      <c r="D21" s="113"/>
      <c r="E21" s="165"/>
      <c r="F21" s="113"/>
      <c r="G21" s="165"/>
      <c r="H21" s="113"/>
      <c r="I21" s="165"/>
      <c r="J21" s="113"/>
      <c r="K21" s="165"/>
      <c r="L21" s="113"/>
      <c r="M21" s="165"/>
      <c r="N21" s="113"/>
      <c r="O21" s="165"/>
      <c r="P21" s="113"/>
      <c r="Q21" s="165"/>
      <c r="R21" s="113"/>
      <c r="S21" s="165"/>
      <c r="T21" s="113"/>
      <c r="U21" s="165"/>
      <c r="V21" s="113"/>
      <c r="W21" s="165"/>
      <c r="X21" s="113"/>
      <c r="Y21" s="165"/>
      <c r="Z21" s="169"/>
      <c r="AA21" s="409">
        <f>C21+E21+G21+I21+K21+M21+O21+Q21+S21+U21+W21+Y21</f>
        <v>0</v>
      </c>
      <c r="AB21" s="397">
        <f>D21+F21+H21+J21+L21+N21+P21+R21+T21+V21+X21+Z21</f>
        <v>0</v>
      </c>
      <c r="AH21" s="714">
        <v>2002</v>
      </c>
      <c r="AI21" s="715" t="str">
        <f>IF(ISNUMBER(C21),'Cover Page'!$D$35/1000000*'4 classification'!C21/'FX rate'!$C7,"")</f>
        <v/>
      </c>
      <c r="AJ21" s="716" t="str">
        <f>IF(ISNUMBER(D21),'Cover Page'!$D$35/1000000*'4 classification'!D21/'FX rate'!$C7,"")</f>
        <v/>
      </c>
      <c r="AK21" s="937" t="str">
        <f>IF(ISNUMBER(E21),'Cover Page'!$D$35/1000000*'4 classification'!E21/'FX rate'!$C7,"")</f>
        <v/>
      </c>
      <c r="AL21" s="716" t="str">
        <f>IF(ISNUMBER(F21),'Cover Page'!$D$35/1000000*'4 classification'!F21/'FX rate'!$C7,"")</f>
        <v/>
      </c>
      <c r="AM21" s="937" t="str">
        <f>IF(ISNUMBER(G21),'Cover Page'!$D$35/1000000*'4 classification'!G21/'FX rate'!$C7,"")</f>
        <v/>
      </c>
      <c r="AN21" s="716" t="str">
        <f>IF(ISNUMBER(H21),'Cover Page'!$D$35/1000000*'4 classification'!H21/'FX rate'!$C7,"")</f>
        <v/>
      </c>
      <c r="AO21" s="937" t="str">
        <f>IF(ISNUMBER(I21),'Cover Page'!$D$35/1000000*'4 classification'!I21/'FX rate'!$C7,"")</f>
        <v/>
      </c>
      <c r="AP21" s="716" t="str">
        <f>IF(ISNUMBER(J21),'Cover Page'!$D$35/1000000*'4 classification'!J21/'FX rate'!$C7,"")</f>
        <v/>
      </c>
      <c r="AQ21" s="937" t="str">
        <f>IF(ISNUMBER(K21),'Cover Page'!$D$35/1000000*'4 classification'!K21/'FX rate'!$C7,"")</f>
        <v/>
      </c>
      <c r="AR21" s="716" t="str">
        <f>IF(ISNUMBER(L21),'Cover Page'!$D$35/1000000*'4 classification'!L21/'FX rate'!$C7,"")</f>
        <v/>
      </c>
      <c r="AS21" s="937" t="str">
        <f>IF(ISNUMBER(M21),'Cover Page'!$D$35/1000000*'4 classification'!M21/'FX rate'!$C7,"")</f>
        <v/>
      </c>
      <c r="AT21" s="716" t="str">
        <f>IF(ISNUMBER(N21),'Cover Page'!$D$35/1000000*'4 classification'!N21/'FX rate'!$C7,"")</f>
        <v/>
      </c>
      <c r="AU21" s="937" t="str">
        <f>IF(ISNUMBER(O21),'Cover Page'!$D$35/1000000*'4 classification'!O21/'FX rate'!$C7,"")</f>
        <v/>
      </c>
      <c r="AV21" s="716" t="str">
        <f>IF(ISNUMBER(P21),'Cover Page'!$D$35/1000000*'4 classification'!P21/'FX rate'!$C7,"")</f>
        <v/>
      </c>
      <c r="AW21" s="937" t="str">
        <f>IF(ISNUMBER(Q21),'Cover Page'!$D$35/1000000*'4 classification'!Q21/'FX rate'!$C7,"")</f>
        <v/>
      </c>
      <c r="AX21" s="931" t="str">
        <f>IF(ISNUMBER(R21),'Cover Page'!$D$35/1000000*'4 classification'!R21/'FX rate'!$C7,"")</f>
        <v/>
      </c>
      <c r="AY21" s="937" t="str">
        <f>IF(ISNUMBER(S21),'Cover Page'!$D$35/1000000*'4 classification'!S21/'FX rate'!$C7,"")</f>
        <v/>
      </c>
      <c r="AZ21" s="718" t="str">
        <f>IF(ISNUMBER(T21),'Cover Page'!$D$35/1000000*'4 classification'!T21/'FX rate'!$C7,"")</f>
        <v/>
      </c>
      <c r="BA21" s="937" t="str">
        <f>IF(ISNUMBER(U21),'Cover Page'!$D$35/1000000*'4 classification'!U21/'FX rate'!$C7,"")</f>
        <v/>
      </c>
      <c r="BB21" s="718" t="str">
        <f>IF(ISNUMBER(V21),'Cover Page'!$D$35/1000000*'4 classification'!V21/'FX rate'!$C7,"")</f>
        <v/>
      </c>
      <c r="BC21" s="937" t="str">
        <f>IF(ISNUMBER(W21),'Cover Page'!$D$35/1000000*'4 classification'!W21/'FX rate'!$C7,"")</f>
        <v/>
      </c>
      <c r="BD21" s="718" t="str">
        <f>IF(ISNUMBER(X21),'Cover Page'!$D$35/1000000*'4 classification'!X21/'FX rate'!$C7,"")</f>
        <v/>
      </c>
      <c r="BE21" s="937" t="str">
        <f>IF(ISNUMBER(Y21),'Cover Page'!$D$35/1000000*'4 classification'!Y21/'FX rate'!$C7,"")</f>
        <v/>
      </c>
      <c r="BF21" s="718" t="str">
        <f>IF(ISNUMBER(Z21),'Cover Page'!$D$35/1000000*'4 classification'!Z21/'FX rate'!$C7,"")</f>
        <v/>
      </c>
      <c r="BG21" s="932">
        <f>IF(ISNUMBER(AA21),'Cover Page'!$D$35/1000000*'4 classification'!AA21/'FX rate'!$C7,"")</f>
        <v>0</v>
      </c>
      <c r="BH21" s="718">
        <f>IF(ISNUMBER(AB21),'Cover Page'!$D$35/1000000*'4 classification'!AB21/'FX rate'!$C7,"")</f>
        <v>0</v>
      </c>
      <c r="BI21" s="567"/>
      <c r="BN21" s="745">
        <v>2002</v>
      </c>
      <c r="BO21" s="746" t="str">
        <f>IF(ISNUMBER(C21),'Cover Page'!$D$35/1000000*C21/'FX rate'!$C$24,"")</f>
        <v/>
      </c>
      <c r="BP21" s="747" t="str">
        <f>IF(ISNUMBER(D21),'Cover Page'!$D$35/1000000*D21/'FX rate'!$C$24,"")</f>
        <v/>
      </c>
      <c r="BQ21" s="919" t="str">
        <f>IF(ISNUMBER(E21),'Cover Page'!$D$35/1000000*E21/'FX rate'!$C$24,"")</f>
        <v/>
      </c>
      <c r="BR21" s="747" t="str">
        <f>IF(ISNUMBER(F21),'Cover Page'!$D$35/1000000*F21/'FX rate'!$C$24,"")</f>
        <v/>
      </c>
      <c r="BS21" s="919" t="str">
        <f>IF(ISNUMBER(G21),'Cover Page'!$D$35/1000000*G21/'FX rate'!$C$24,"")</f>
        <v/>
      </c>
      <c r="BT21" s="747" t="str">
        <f>IF(ISNUMBER(H21),'Cover Page'!$D$35/1000000*H21/'FX rate'!$C$24,"")</f>
        <v/>
      </c>
      <c r="BU21" s="919" t="str">
        <f>IF(ISNUMBER(I21),'Cover Page'!$D$35/1000000*I21/'FX rate'!$C$24,"")</f>
        <v/>
      </c>
      <c r="BV21" s="747" t="str">
        <f>IF(ISNUMBER(J21),'Cover Page'!$D$35/1000000*J21/'FX rate'!$C$24,"")</f>
        <v/>
      </c>
      <c r="BW21" s="919" t="str">
        <f>IF(ISNUMBER(K21),'Cover Page'!$D$35/1000000*K21/'FX rate'!$C$24,"")</f>
        <v/>
      </c>
      <c r="BX21" s="747" t="str">
        <f>IF(ISNUMBER(L21),'Cover Page'!$D$35/1000000*L21/'FX rate'!$C$24,"")</f>
        <v/>
      </c>
      <c r="BY21" s="919" t="str">
        <f>IF(ISNUMBER(M21),'Cover Page'!$D$35/1000000*M21/'FX rate'!$C$24,"")</f>
        <v/>
      </c>
      <c r="BZ21" s="747" t="str">
        <f>IF(ISNUMBER(N21),'Cover Page'!$D$35/1000000*N21/'FX rate'!$C$24,"")</f>
        <v/>
      </c>
      <c r="CA21" s="919" t="str">
        <f>IF(ISNUMBER(O21),'Cover Page'!$D$35/1000000*O21/'FX rate'!$C$24,"")</f>
        <v/>
      </c>
      <c r="CB21" s="747" t="str">
        <f>IF(ISNUMBER(P21),'Cover Page'!$D$35/1000000*P21/'FX rate'!$C$24,"")</f>
        <v/>
      </c>
      <c r="CC21" s="919" t="str">
        <f>IF(ISNUMBER(Q21),'Cover Page'!$D$35/1000000*Q21/'FX rate'!$C$24,"")</f>
        <v/>
      </c>
      <c r="CD21" s="920" t="str">
        <f>IF(ISNUMBER(R21),'Cover Page'!$D$35/1000000*R21/'FX rate'!$C$24,"")</f>
        <v/>
      </c>
      <c r="CE21" s="919" t="str">
        <f>IF(ISNUMBER(S21),'Cover Page'!$D$35/1000000*S21/'FX rate'!$C$24,"")</f>
        <v/>
      </c>
      <c r="CF21" s="749" t="str">
        <f>IF(ISNUMBER(T21),'Cover Page'!$D$35/1000000*T21/'FX rate'!$C$24,"")</f>
        <v/>
      </c>
      <c r="CG21" s="919" t="str">
        <f>IF(ISNUMBER(U21),'Cover Page'!$D$35/1000000*U21/'FX rate'!$C$24,"")</f>
        <v/>
      </c>
      <c r="CH21" s="920" t="str">
        <f>IF(ISNUMBER(V21),'Cover Page'!$D$35/1000000*V21/'FX rate'!$C$24,"")</f>
        <v/>
      </c>
      <c r="CI21" s="919" t="str">
        <f>IF(ISNUMBER(W21),'Cover Page'!$D$35/1000000*W21/'FX rate'!$C$24,"")</f>
        <v/>
      </c>
      <c r="CJ21" s="749" t="str">
        <f>IF(ISNUMBER(X21),'Cover Page'!$D$35/1000000*X21/'FX rate'!$C$24,"")</f>
        <v/>
      </c>
      <c r="CK21" s="919" t="str">
        <f>IF(ISNUMBER(Y21),'Cover Page'!$D$35/1000000*Y21/'FX rate'!$C$24,"")</f>
        <v/>
      </c>
      <c r="CL21" s="920" t="str">
        <f>IF(ISNUMBER(Z21),'Cover Page'!$D$35/1000000*Z21/'FX rate'!$C$24,"")</f>
        <v/>
      </c>
      <c r="CM21" s="919">
        <f>IF(ISNUMBER(AA21),'Cover Page'!$D$35/1000000*AA21/'FX rate'!$C$24,"")</f>
        <v>0</v>
      </c>
      <c r="CN21" s="749">
        <f>IF(ISNUMBER(AB21),'Cover Page'!$D$35/1000000*AB21/'FX rate'!$C$24,"")</f>
        <v>0</v>
      </c>
      <c r="CO21" s="640"/>
      <c r="CP21" s="640"/>
      <c r="CQ21" s="640"/>
      <c r="CR21" s="640"/>
      <c r="CS21" s="640"/>
    </row>
    <row r="22" spans="1:97" s="2" customFormat="1" ht="14" x14ac:dyDescent="0.3">
      <c r="A22" s="901"/>
      <c r="B22" s="77">
        <v>2003</v>
      </c>
      <c r="C22" s="170"/>
      <c r="D22" s="115"/>
      <c r="E22" s="171"/>
      <c r="F22" s="115"/>
      <c r="G22" s="171"/>
      <c r="H22" s="115"/>
      <c r="I22" s="171"/>
      <c r="J22" s="115"/>
      <c r="K22" s="171"/>
      <c r="L22" s="115"/>
      <c r="M22" s="171"/>
      <c r="N22" s="115"/>
      <c r="O22" s="171"/>
      <c r="P22" s="115"/>
      <c r="Q22" s="171"/>
      <c r="R22" s="115"/>
      <c r="S22" s="171"/>
      <c r="T22" s="115"/>
      <c r="U22" s="171"/>
      <c r="V22" s="115"/>
      <c r="W22" s="171"/>
      <c r="X22" s="115"/>
      <c r="Y22" s="171"/>
      <c r="Z22" s="172"/>
      <c r="AA22" s="409">
        <f t="shared" ref="AA22:AA39" si="0">C22+E22+G22+I22+K22+M22+O22+Q22+S22+U22+W22+Y22</f>
        <v>0</v>
      </c>
      <c r="AB22" s="397">
        <f t="shared" ref="AB22:AB38" si="1">D22+F22+H22+J22+L22+N22+P22+R22+T22+V22+X22+Z22</f>
        <v>0</v>
      </c>
      <c r="AH22" s="633">
        <v>2003</v>
      </c>
      <c r="AI22" s="717" t="str">
        <f>IF(ISNUMBER(C22),'Cover Page'!$D$35/1000000*'4 classification'!C22/'FX rate'!$C8,"")</f>
        <v/>
      </c>
      <c r="AJ22" s="718" t="str">
        <f>IF(ISNUMBER(D22),'Cover Page'!$D$35/1000000*'4 classification'!D22/'FX rate'!$C8,"")</f>
        <v/>
      </c>
      <c r="AK22" s="938" t="str">
        <f>IF(ISNUMBER(E22),'Cover Page'!$D$35/1000000*'4 classification'!E22/'FX rate'!$C8,"")</f>
        <v/>
      </c>
      <c r="AL22" s="718" t="str">
        <f>IF(ISNUMBER(F22),'Cover Page'!$D$35/1000000*'4 classification'!F22/'FX rate'!$C8,"")</f>
        <v/>
      </c>
      <c r="AM22" s="938" t="str">
        <f>IF(ISNUMBER(G22),'Cover Page'!$D$35/1000000*'4 classification'!G22/'FX rate'!$C8,"")</f>
        <v/>
      </c>
      <c r="AN22" s="939" t="str">
        <f>IF(ISNUMBER(H22),'Cover Page'!$D$35/1000000*'4 classification'!H22/'FX rate'!$C8,"")</f>
        <v/>
      </c>
      <c r="AO22" s="938" t="str">
        <f>IF(ISNUMBER(I22),'Cover Page'!$D$35/1000000*'4 classification'!I22/'FX rate'!$C8,"")</f>
        <v/>
      </c>
      <c r="AP22" s="718" t="str">
        <f>IF(ISNUMBER(J22),'Cover Page'!$D$35/1000000*'4 classification'!J22/'FX rate'!$C8,"")</f>
        <v/>
      </c>
      <c r="AQ22" s="938" t="str">
        <f>IF(ISNUMBER(K22),'Cover Page'!$D$35/1000000*'4 classification'!K22/'FX rate'!$C8,"")</f>
        <v/>
      </c>
      <c r="AR22" s="718" t="str">
        <f>IF(ISNUMBER(L22),'Cover Page'!$D$35/1000000*'4 classification'!L22/'FX rate'!$C8,"")</f>
        <v/>
      </c>
      <c r="AS22" s="938" t="str">
        <f>IF(ISNUMBER(M22),'Cover Page'!$D$35/1000000*'4 classification'!M22/'FX rate'!$C8,"")</f>
        <v/>
      </c>
      <c r="AT22" s="718" t="str">
        <f>IF(ISNUMBER(N22),'Cover Page'!$D$35/1000000*'4 classification'!N22/'FX rate'!$C8,"")</f>
        <v/>
      </c>
      <c r="AU22" s="938" t="str">
        <f>IF(ISNUMBER(O22),'Cover Page'!$D$35/1000000*'4 classification'!O22/'FX rate'!$C8,"")</f>
        <v/>
      </c>
      <c r="AV22" s="718" t="str">
        <f>IF(ISNUMBER(P22),'Cover Page'!$D$35/1000000*'4 classification'!P22/'FX rate'!$C8,"")</f>
        <v/>
      </c>
      <c r="AW22" s="938" t="str">
        <f>IF(ISNUMBER(Q22),'Cover Page'!$D$35/1000000*'4 classification'!Q22/'FX rate'!$C8,"")</f>
        <v/>
      </c>
      <c r="AX22" s="933" t="str">
        <f>IF(ISNUMBER(R22),'Cover Page'!$D$35/1000000*'4 classification'!R22/'FX rate'!$C8,"")</f>
        <v/>
      </c>
      <c r="AY22" s="937" t="str">
        <f>IF(ISNUMBER(S22),'Cover Page'!$D$35/1000000*'4 classification'!S22/'FX rate'!$C8,"")</f>
        <v/>
      </c>
      <c r="AZ22" s="716" t="str">
        <f>IF(ISNUMBER(T22),'Cover Page'!$D$35/1000000*'4 classification'!T22/'FX rate'!$C8,"")</f>
        <v/>
      </c>
      <c r="BA22" s="937" t="str">
        <f>IF(ISNUMBER(U22),'Cover Page'!$D$35/1000000*'4 classification'!U22/'FX rate'!$C8,"")</f>
        <v/>
      </c>
      <c r="BB22" s="716" t="str">
        <f>IF(ISNUMBER(V22),'Cover Page'!$D$35/1000000*'4 classification'!V22/'FX rate'!$C8,"")</f>
        <v/>
      </c>
      <c r="BC22" s="937" t="str">
        <f>IF(ISNUMBER(W22),'Cover Page'!$D$35/1000000*'4 classification'!W22/'FX rate'!$C8,"")</f>
        <v/>
      </c>
      <c r="BD22" s="716" t="str">
        <f>IF(ISNUMBER(X22),'Cover Page'!$D$35/1000000*'4 classification'!X22/'FX rate'!$C8,"")</f>
        <v/>
      </c>
      <c r="BE22" s="937" t="str">
        <f>IF(ISNUMBER(Y22),'Cover Page'!$D$35/1000000*'4 classification'!Y22/'FX rate'!$C8,"")</f>
        <v/>
      </c>
      <c r="BF22" s="716" t="str">
        <f>IF(ISNUMBER(Z22),'Cover Page'!$D$35/1000000*'4 classification'!Z22/'FX rate'!$C8,"")</f>
        <v/>
      </c>
      <c r="BG22" s="932">
        <f>IF(ISNUMBER(AA22),'Cover Page'!$D$35/1000000*'4 classification'!AA22/'FX rate'!$C8,"")</f>
        <v>0</v>
      </c>
      <c r="BH22" s="716">
        <f>IF(ISNUMBER(AB22),'Cover Page'!$D$35/1000000*'4 classification'!AB22/'FX rate'!$C8,"")</f>
        <v>0</v>
      </c>
      <c r="BI22" s="567"/>
      <c r="BN22" s="705">
        <v>2003</v>
      </c>
      <c r="BO22" s="748" t="str">
        <f>IF(ISNUMBER(C22),'Cover Page'!$D$35/1000000*C22/'FX rate'!$C$24,"")</f>
        <v/>
      </c>
      <c r="BP22" s="749" t="str">
        <f>IF(ISNUMBER(D22),'Cover Page'!$D$35/1000000*D22/'FX rate'!$C$24,"")</f>
        <v/>
      </c>
      <c r="BQ22" s="921" t="str">
        <f>IF(ISNUMBER(E22),'Cover Page'!$D$35/1000000*E22/'FX rate'!$C$24,"")</f>
        <v/>
      </c>
      <c r="BR22" s="749" t="str">
        <f>IF(ISNUMBER(F22),'Cover Page'!$D$35/1000000*F22/'FX rate'!$C$24,"")</f>
        <v/>
      </c>
      <c r="BS22" s="921" t="str">
        <f>IF(ISNUMBER(G22),'Cover Page'!$D$35/1000000*G22/'FX rate'!$C$24,"")</f>
        <v/>
      </c>
      <c r="BT22" s="749" t="str">
        <f>IF(ISNUMBER(H22),'Cover Page'!$D$35/1000000*H22/'FX rate'!$C$24,"")</f>
        <v/>
      </c>
      <c r="BU22" s="921" t="str">
        <f>IF(ISNUMBER(I22),'Cover Page'!$D$35/1000000*I22/'FX rate'!$C$24,"")</f>
        <v/>
      </c>
      <c r="BV22" s="749" t="str">
        <f>IF(ISNUMBER(J22),'Cover Page'!$D$35/1000000*J22/'FX rate'!$C$24,"")</f>
        <v/>
      </c>
      <c r="BW22" s="921" t="str">
        <f>IF(ISNUMBER(K22),'Cover Page'!$D$35/1000000*K22/'FX rate'!$C$24,"")</f>
        <v/>
      </c>
      <c r="BX22" s="749" t="str">
        <f>IF(ISNUMBER(L22),'Cover Page'!$D$35/1000000*L22/'FX rate'!$C$24,"")</f>
        <v/>
      </c>
      <c r="BY22" s="921" t="str">
        <f>IF(ISNUMBER(M22),'Cover Page'!$D$35/1000000*M22/'FX rate'!$C$24,"")</f>
        <v/>
      </c>
      <c r="BZ22" s="749" t="str">
        <f>IF(ISNUMBER(N22),'Cover Page'!$D$35/1000000*N22/'FX rate'!$C$24,"")</f>
        <v/>
      </c>
      <c r="CA22" s="921" t="str">
        <f>IF(ISNUMBER(O22),'Cover Page'!$D$35/1000000*O22/'FX rate'!$C$24,"")</f>
        <v/>
      </c>
      <c r="CB22" s="749" t="str">
        <f>IF(ISNUMBER(P22),'Cover Page'!$D$35/1000000*P22/'FX rate'!$C$24,"")</f>
        <v/>
      </c>
      <c r="CC22" s="921" t="str">
        <f>IF(ISNUMBER(Q22),'Cover Page'!$D$35/1000000*Q22/'FX rate'!$C$24,"")</f>
        <v/>
      </c>
      <c r="CD22" s="922" t="str">
        <f>IF(ISNUMBER(R22),'Cover Page'!$D$35/1000000*R22/'FX rate'!$C$24,"")</f>
        <v/>
      </c>
      <c r="CE22" s="919" t="str">
        <f>IF(ISNUMBER(S22),'Cover Page'!$D$35/1000000*S22/'FX rate'!$C$24,"")</f>
        <v/>
      </c>
      <c r="CF22" s="747" t="str">
        <f>IF(ISNUMBER(T22),'Cover Page'!$D$35/1000000*T22/'FX rate'!$C$24,"")</f>
        <v/>
      </c>
      <c r="CG22" s="921" t="str">
        <f>IF(ISNUMBER(U22),'Cover Page'!$D$35/1000000*U22/'FX rate'!$C$24,"")</f>
        <v/>
      </c>
      <c r="CH22" s="922" t="str">
        <f>IF(ISNUMBER(V22),'Cover Page'!$D$35/1000000*V22/'FX rate'!$C$24,"")</f>
        <v/>
      </c>
      <c r="CI22" s="919" t="str">
        <f>IF(ISNUMBER(W22),'Cover Page'!$D$35/1000000*W22/'FX rate'!$C$24,"")</f>
        <v/>
      </c>
      <c r="CJ22" s="747" t="str">
        <f>IF(ISNUMBER(X22),'Cover Page'!$D$35/1000000*X22/'FX rate'!$C$24,"")</f>
        <v/>
      </c>
      <c r="CK22" s="921" t="str">
        <f>IF(ISNUMBER(Y22),'Cover Page'!$D$35/1000000*Y22/'FX rate'!$C$24,"")</f>
        <v/>
      </c>
      <c r="CL22" s="922" t="str">
        <f>IF(ISNUMBER(Z22),'Cover Page'!$D$35/1000000*Z22/'FX rate'!$C$24,"")</f>
        <v/>
      </c>
      <c r="CM22" s="919">
        <f>IF(ISNUMBER(AA22),'Cover Page'!$D$35/1000000*AA22/'FX rate'!$C$24,"")</f>
        <v>0</v>
      </c>
      <c r="CN22" s="747">
        <f>IF(ISNUMBER(AB22),'Cover Page'!$D$35/1000000*AB22/'FX rate'!$C$24,"")</f>
        <v>0</v>
      </c>
      <c r="CO22" s="640"/>
      <c r="CP22" s="640"/>
      <c r="CQ22" s="640"/>
      <c r="CR22" s="640"/>
      <c r="CS22" s="640"/>
    </row>
    <row r="23" spans="1:97" s="2" customFormat="1" ht="14" x14ac:dyDescent="0.3">
      <c r="A23" s="901"/>
      <c r="B23" s="77">
        <v>2004</v>
      </c>
      <c r="C23" s="170"/>
      <c r="D23" s="115"/>
      <c r="E23" s="171"/>
      <c r="F23" s="115"/>
      <c r="G23" s="171"/>
      <c r="H23" s="115"/>
      <c r="I23" s="171"/>
      <c r="J23" s="115"/>
      <c r="K23" s="171"/>
      <c r="L23" s="115"/>
      <c r="M23" s="171"/>
      <c r="N23" s="115"/>
      <c r="O23" s="171"/>
      <c r="P23" s="115"/>
      <c r="Q23" s="171"/>
      <c r="R23" s="115"/>
      <c r="S23" s="171"/>
      <c r="T23" s="115"/>
      <c r="U23" s="171"/>
      <c r="V23" s="115"/>
      <c r="W23" s="171"/>
      <c r="X23" s="115"/>
      <c r="Y23" s="171"/>
      <c r="Z23" s="172"/>
      <c r="AA23" s="409">
        <f t="shared" si="0"/>
        <v>0</v>
      </c>
      <c r="AB23" s="397">
        <f t="shared" si="1"/>
        <v>0</v>
      </c>
      <c r="AH23" s="633">
        <v>2004</v>
      </c>
      <c r="AI23" s="717" t="str">
        <f>IF(ISNUMBER(C23),'Cover Page'!$D$35/1000000*'4 classification'!C23/'FX rate'!$C9,"")</f>
        <v/>
      </c>
      <c r="AJ23" s="718" t="str">
        <f>IF(ISNUMBER(D23),'Cover Page'!$D$35/1000000*'4 classification'!D23/'FX rate'!$C9,"")</f>
        <v/>
      </c>
      <c r="AK23" s="938" t="str">
        <f>IF(ISNUMBER(E23),'Cover Page'!$D$35/1000000*'4 classification'!E23/'FX rate'!$C9,"")</f>
        <v/>
      </c>
      <c r="AL23" s="718" t="str">
        <f>IF(ISNUMBER(F23),'Cover Page'!$D$35/1000000*'4 classification'!F23/'FX rate'!$C9,"")</f>
        <v/>
      </c>
      <c r="AM23" s="938" t="str">
        <f>IF(ISNUMBER(G23),'Cover Page'!$D$35/1000000*'4 classification'!G23/'FX rate'!$C9,"")</f>
        <v/>
      </c>
      <c r="AN23" s="718" t="str">
        <f>IF(ISNUMBER(H23),'Cover Page'!$D$35/1000000*'4 classification'!H23/'FX rate'!$C9,"")</f>
        <v/>
      </c>
      <c r="AO23" s="938" t="str">
        <f>IF(ISNUMBER(I23),'Cover Page'!$D$35/1000000*'4 classification'!I23/'FX rate'!$C9,"")</f>
        <v/>
      </c>
      <c r="AP23" s="718" t="str">
        <f>IF(ISNUMBER(J23),'Cover Page'!$D$35/1000000*'4 classification'!J23/'FX rate'!$C9,"")</f>
        <v/>
      </c>
      <c r="AQ23" s="938" t="str">
        <f>IF(ISNUMBER(K23),'Cover Page'!$D$35/1000000*'4 classification'!K23/'FX rate'!$C9,"")</f>
        <v/>
      </c>
      <c r="AR23" s="718" t="str">
        <f>IF(ISNUMBER(L23),'Cover Page'!$D$35/1000000*'4 classification'!L23/'FX rate'!$C9,"")</f>
        <v/>
      </c>
      <c r="AS23" s="938" t="str">
        <f>IF(ISNUMBER(M23),'Cover Page'!$D$35/1000000*'4 classification'!M23/'FX rate'!$C9,"")</f>
        <v/>
      </c>
      <c r="AT23" s="718" t="str">
        <f>IF(ISNUMBER(N23),'Cover Page'!$D$35/1000000*'4 classification'!N23/'FX rate'!$C9,"")</f>
        <v/>
      </c>
      <c r="AU23" s="938" t="str">
        <f>IF(ISNUMBER(O23),'Cover Page'!$D$35/1000000*'4 classification'!O23/'FX rate'!$C9,"")</f>
        <v/>
      </c>
      <c r="AV23" s="718" t="str">
        <f>IF(ISNUMBER(P23),'Cover Page'!$D$35/1000000*'4 classification'!P23/'FX rate'!$C9,"")</f>
        <v/>
      </c>
      <c r="AW23" s="938" t="str">
        <f>IF(ISNUMBER(Q23),'Cover Page'!$D$35/1000000*'4 classification'!Q23/'FX rate'!$C9,"")</f>
        <v/>
      </c>
      <c r="AX23" s="933" t="str">
        <f>IF(ISNUMBER(R23),'Cover Page'!$D$35/1000000*'4 classification'!R23/'FX rate'!$C9,"")</f>
        <v/>
      </c>
      <c r="AY23" s="937" t="str">
        <f>IF(ISNUMBER(S23),'Cover Page'!$D$35/1000000*'4 classification'!S23/'FX rate'!$C9,"")</f>
        <v/>
      </c>
      <c r="AZ23" s="716" t="str">
        <f>IF(ISNUMBER(T23),'Cover Page'!$D$35/1000000*'4 classification'!T23/'FX rate'!$C9,"")</f>
        <v/>
      </c>
      <c r="BA23" s="937" t="str">
        <f>IF(ISNUMBER(U23),'Cover Page'!$D$35/1000000*'4 classification'!U23/'FX rate'!$C9,"")</f>
        <v/>
      </c>
      <c r="BB23" s="716" t="str">
        <f>IF(ISNUMBER(V23),'Cover Page'!$D$35/1000000*'4 classification'!V23/'FX rate'!$C9,"")</f>
        <v/>
      </c>
      <c r="BC23" s="937" t="str">
        <f>IF(ISNUMBER(W23),'Cover Page'!$D$35/1000000*'4 classification'!W23/'FX rate'!$C9,"")</f>
        <v/>
      </c>
      <c r="BD23" s="716" t="str">
        <f>IF(ISNUMBER(X23),'Cover Page'!$D$35/1000000*'4 classification'!X23/'FX rate'!$C9,"")</f>
        <v/>
      </c>
      <c r="BE23" s="937" t="str">
        <f>IF(ISNUMBER(Y23),'Cover Page'!$D$35/1000000*'4 classification'!Y23/'FX rate'!$C9,"")</f>
        <v/>
      </c>
      <c r="BF23" s="716" t="str">
        <f>IF(ISNUMBER(Z23),'Cover Page'!$D$35/1000000*'4 classification'!Z23/'FX rate'!$C9,"")</f>
        <v/>
      </c>
      <c r="BG23" s="932">
        <f>IF(ISNUMBER(AA23),'Cover Page'!$D$35/1000000*'4 classification'!AA23/'FX rate'!$C9,"")</f>
        <v>0</v>
      </c>
      <c r="BH23" s="716">
        <f>IF(ISNUMBER(AB23),'Cover Page'!$D$35/1000000*'4 classification'!AB23/'FX rate'!$C9,"")</f>
        <v>0</v>
      </c>
      <c r="BI23" s="567"/>
      <c r="BN23" s="705">
        <v>2004</v>
      </c>
      <c r="BO23" s="748" t="str">
        <f>IF(ISNUMBER(C23),'Cover Page'!$D$35/1000000*C23/'FX rate'!$C$24,"")</f>
        <v/>
      </c>
      <c r="BP23" s="749" t="str">
        <f>IF(ISNUMBER(D23),'Cover Page'!$D$35/1000000*D23/'FX rate'!$C$24,"")</f>
        <v/>
      </c>
      <c r="BQ23" s="921" t="str">
        <f>IF(ISNUMBER(E23),'Cover Page'!$D$35/1000000*E23/'FX rate'!$C$24,"")</f>
        <v/>
      </c>
      <c r="BR23" s="749" t="str">
        <f>IF(ISNUMBER(F23),'Cover Page'!$D$35/1000000*F23/'FX rate'!$C$24,"")</f>
        <v/>
      </c>
      <c r="BS23" s="921" t="str">
        <f>IF(ISNUMBER(G23),'Cover Page'!$D$35/1000000*G23/'FX rate'!$C$24,"")</f>
        <v/>
      </c>
      <c r="BT23" s="749" t="str">
        <f>IF(ISNUMBER(H23),'Cover Page'!$D$35/1000000*H23/'FX rate'!$C$24,"")</f>
        <v/>
      </c>
      <c r="BU23" s="921" t="str">
        <f>IF(ISNUMBER(I23),'Cover Page'!$D$35/1000000*I23/'FX rate'!$C$24,"")</f>
        <v/>
      </c>
      <c r="BV23" s="749" t="str">
        <f>IF(ISNUMBER(J23),'Cover Page'!$D$35/1000000*J23/'FX rate'!$C$24,"")</f>
        <v/>
      </c>
      <c r="BW23" s="921" t="str">
        <f>IF(ISNUMBER(K23),'Cover Page'!$D$35/1000000*K23/'FX rate'!$C$24,"")</f>
        <v/>
      </c>
      <c r="BX23" s="749" t="str">
        <f>IF(ISNUMBER(L23),'Cover Page'!$D$35/1000000*L23/'FX rate'!$C$24,"")</f>
        <v/>
      </c>
      <c r="BY23" s="921" t="str">
        <f>IF(ISNUMBER(M23),'Cover Page'!$D$35/1000000*M23/'FX rate'!$C$24,"")</f>
        <v/>
      </c>
      <c r="BZ23" s="749" t="str">
        <f>IF(ISNUMBER(N23),'Cover Page'!$D$35/1000000*N23/'FX rate'!$C$24,"")</f>
        <v/>
      </c>
      <c r="CA23" s="921" t="str">
        <f>IF(ISNUMBER(O23),'Cover Page'!$D$35/1000000*O23/'FX rate'!$C$24,"")</f>
        <v/>
      </c>
      <c r="CB23" s="749" t="str">
        <f>IF(ISNUMBER(P23),'Cover Page'!$D$35/1000000*P23/'FX rate'!$C$24,"")</f>
        <v/>
      </c>
      <c r="CC23" s="921" t="str">
        <f>IF(ISNUMBER(Q23),'Cover Page'!$D$35/1000000*Q23/'FX rate'!$C$24,"")</f>
        <v/>
      </c>
      <c r="CD23" s="922" t="str">
        <f>IF(ISNUMBER(R23),'Cover Page'!$D$35/1000000*R23/'FX rate'!$C$24,"")</f>
        <v/>
      </c>
      <c r="CE23" s="919" t="str">
        <f>IF(ISNUMBER(S23),'Cover Page'!$D$35/1000000*S23/'FX rate'!$C$24,"")</f>
        <v/>
      </c>
      <c r="CF23" s="747" t="str">
        <f>IF(ISNUMBER(T23),'Cover Page'!$D$35/1000000*T23/'FX rate'!$C$24,"")</f>
        <v/>
      </c>
      <c r="CG23" s="921" t="str">
        <f>IF(ISNUMBER(U23),'Cover Page'!$D$35/1000000*U23/'FX rate'!$C$24,"")</f>
        <v/>
      </c>
      <c r="CH23" s="922" t="str">
        <f>IF(ISNUMBER(V23),'Cover Page'!$D$35/1000000*V23/'FX rate'!$C$24,"")</f>
        <v/>
      </c>
      <c r="CI23" s="919" t="str">
        <f>IF(ISNUMBER(W23),'Cover Page'!$D$35/1000000*W23/'FX rate'!$C$24,"")</f>
        <v/>
      </c>
      <c r="CJ23" s="747" t="str">
        <f>IF(ISNUMBER(X23),'Cover Page'!$D$35/1000000*X23/'FX rate'!$C$24,"")</f>
        <v/>
      </c>
      <c r="CK23" s="921" t="str">
        <f>IF(ISNUMBER(Y23),'Cover Page'!$D$35/1000000*Y23/'FX rate'!$C$24,"")</f>
        <v/>
      </c>
      <c r="CL23" s="922" t="str">
        <f>IF(ISNUMBER(Z23),'Cover Page'!$D$35/1000000*Z23/'FX rate'!$C$24,"")</f>
        <v/>
      </c>
      <c r="CM23" s="919">
        <f>IF(ISNUMBER(AA23),'Cover Page'!$D$35/1000000*AA23/'FX rate'!$C$24,"")</f>
        <v>0</v>
      </c>
      <c r="CN23" s="747">
        <f>IF(ISNUMBER(AB23),'Cover Page'!$D$35/1000000*AB23/'FX rate'!$C$24,"")</f>
        <v>0</v>
      </c>
      <c r="CO23" s="640"/>
      <c r="CP23" s="640"/>
      <c r="CQ23" s="640"/>
      <c r="CR23" s="640"/>
      <c r="CS23" s="640"/>
    </row>
    <row r="24" spans="1:97" s="2" customFormat="1" ht="14" x14ac:dyDescent="0.3">
      <c r="A24" s="901"/>
      <c r="B24" s="77">
        <v>2005</v>
      </c>
      <c r="C24" s="170"/>
      <c r="D24" s="115"/>
      <c r="E24" s="171"/>
      <c r="F24" s="115"/>
      <c r="G24" s="171"/>
      <c r="H24" s="115"/>
      <c r="I24" s="171"/>
      <c r="J24" s="115"/>
      <c r="K24" s="171"/>
      <c r="L24" s="115"/>
      <c r="M24" s="171"/>
      <c r="N24" s="115"/>
      <c r="O24" s="171"/>
      <c r="P24" s="115"/>
      <c r="Q24" s="171"/>
      <c r="R24" s="115"/>
      <c r="S24" s="171"/>
      <c r="T24" s="115"/>
      <c r="U24" s="171"/>
      <c r="V24" s="115"/>
      <c r="W24" s="171"/>
      <c r="X24" s="115"/>
      <c r="Y24" s="171"/>
      <c r="Z24" s="172"/>
      <c r="AA24" s="409">
        <f t="shared" si="0"/>
        <v>0</v>
      </c>
      <c r="AB24" s="397">
        <f t="shared" si="1"/>
        <v>0</v>
      </c>
      <c r="AH24" s="633">
        <v>2005</v>
      </c>
      <c r="AI24" s="717" t="str">
        <f>IF(ISNUMBER(C24),'Cover Page'!$D$35/1000000*'4 classification'!C24/'FX rate'!$C10,"")</f>
        <v/>
      </c>
      <c r="AJ24" s="718" t="str">
        <f>IF(ISNUMBER(D24),'Cover Page'!$D$35/1000000*'4 classification'!D24/'FX rate'!$C10,"")</f>
        <v/>
      </c>
      <c r="AK24" s="938" t="str">
        <f>IF(ISNUMBER(E24),'Cover Page'!$D$35/1000000*'4 classification'!E24/'FX rate'!$C10,"")</f>
        <v/>
      </c>
      <c r="AL24" s="718" t="str">
        <f>IF(ISNUMBER(F24),'Cover Page'!$D$35/1000000*'4 classification'!F24/'FX rate'!$C10,"")</f>
        <v/>
      </c>
      <c r="AM24" s="938" t="str">
        <f>IF(ISNUMBER(G24),'Cover Page'!$D$35/1000000*'4 classification'!G24/'FX rate'!$C10,"")</f>
        <v/>
      </c>
      <c r="AN24" s="718" t="str">
        <f>IF(ISNUMBER(H24),'Cover Page'!$D$35/1000000*'4 classification'!H24/'FX rate'!$C10,"")</f>
        <v/>
      </c>
      <c r="AO24" s="938" t="str">
        <f>IF(ISNUMBER(I24),'Cover Page'!$D$35/1000000*'4 classification'!I24/'FX rate'!$C10,"")</f>
        <v/>
      </c>
      <c r="AP24" s="718" t="str">
        <f>IF(ISNUMBER(J24),'Cover Page'!$D$35/1000000*'4 classification'!J24/'FX rate'!$C10,"")</f>
        <v/>
      </c>
      <c r="AQ24" s="938" t="str">
        <f>IF(ISNUMBER(K24),'Cover Page'!$D$35/1000000*'4 classification'!K24/'FX rate'!$C10,"")</f>
        <v/>
      </c>
      <c r="AR24" s="718" t="str">
        <f>IF(ISNUMBER(L24),'Cover Page'!$D$35/1000000*'4 classification'!L24/'FX rate'!$C10,"")</f>
        <v/>
      </c>
      <c r="AS24" s="938" t="str">
        <f>IF(ISNUMBER(M24),'Cover Page'!$D$35/1000000*'4 classification'!M24/'FX rate'!$C10,"")</f>
        <v/>
      </c>
      <c r="AT24" s="718" t="str">
        <f>IF(ISNUMBER(N24),'Cover Page'!$D$35/1000000*'4 classification'!N24/'FX rate'!$C10,"")</f>
        <v/>
      </c>
      <c r="AU24" s="938" t="str">
        <f>IF(ISNUMBER(O24),'Cover Page'!$D$35/1000000*'4 classification'!O24/'FX rate'!$C10,"")</f>
        <v/>
      </c>
      <c r="AV24" s="718" t="str">
        <f>IF(ISNUMBER(P24),'Cover Page'!$D$35/1000000*'4 classification'!P24/'FX rate'!$C10,"")</f>
        <v/>
      </c>
      <c r="AW24" s="938" t="str">
        <f>IF(ISNUMBER(Q24),'Cover Page'!$D$35/1000000*'4 classification'!Q24/'FX rate'!$C10,"")</f>
        <v/>
      </c>
      <c r="AX24" s="933" t="str">
        <f>IF(ISNUMBER(R24),'Cover Page'!$D$35/1000000*'4 classification'!R24/'FX rate'!$C10,"")</f>
        <v/>
      </c>
      <c r="AY24" s="937" t="str">
        <f>IF(ISNUMBER(S24),'Cover Page'!$D$35/1000000*'4 classification'!S24/'FX rate'!$C10,"")</f>
        <v/>
      </c>
      <c r="AZ24" s="716" t="str">
        <f>IF(ISNUMBER(T24),'Cover Page'!$D$35/1000000*'4 classification'!T24/'FX rate'!$C10,"")</f>
        <v/>
      </c>
      <c r="BA24" s="937" t="str">
        <f>IF(ISNUMBER(U24),'Cover Page'!$D$35/1000000*'4 classification'!U24/'FX rate'!$C10,"")</f>
        <v/>
      </c>
      <c r="BB24" s="716" t="str">
        <f>IF(ISNUMBER(V24),'Cover Page'!$D$35/1000000*'4 classification'!V24/'FX rate'!$C10,"")</f>
        <v/>
      </c>
      <c r="BC24" s="937" t="str">
        <f>IF(ISNUMBER(W24),'Cover Page'!$D$35/1000000*'4 classification'!W24/'FX rate'!$C10,"")</f>
        <v/>
      </c>
      <c r="BD24" s="716" t="str">
        <f>IF(ISNUMBER(X24),'Cover Page'!$D$35/1000000*'4 classification'!X24/'FX rate'!$C10,"")</f>
        <v/>
      </c>
      <c r="BE24" s="937" t="str">
        <f>IF(ISNUMBER(Y24),'Cover Page'!$D$35/1000000*'4 classification'!Y24/'FX rate'!$C10,"")</f>
        <v/>
      </c>
      <c r="BF24" s="716" t="str">
        <f>IF(ISNUMBER(Z24),'Cover Page'!$D$35/1000000*'4 classification'!Z24/'FX rate'!$C10,"")</f>
        <v/>
      </c>
      <c r="BG24" s="932">
        <f>IF(ISNUMBER(AA24),'Cover Page'!$D$35/1000000*'4 classification'!AA24/'FX rate'!$C10,"")</f>
        <v>0</v>
      </c>
      <c r="BH24" s="716">
        <f>IF(ISNUMBER(AB24),'Cover Page'!$D$35/1000000*'4 classification'!AB24/'FX rate'!$C10,"")</f>
        <v>0</v>
      </c>
      <c r="BI24" s="567"/>
      <c r="BN24" s="705">
        <v>2005</v>
      </c>
      <c r="BO24" s="748" t="str">
        <f>IF(ISNUMBER(C24),'Cover Page'!$D$35/1000000*C24/'FX rate'!$C$24,"")</f>
        <v/>
      </c>
      <c r="BP24" s="749" t="str">
        <f>IF(ISNUMBER(D24),'Cover Page'!$D$35/1000000*D24/'FX rate'!$C$24,"")</f>
        <v/>
      </c>
      <c r="BQ24" s="921" t="str">
        <f>IF(ISNUMBER(E24),'Cover Page'!$D$35/1000000*E24/'FX rate'!$C$24,"")</f>
        <v/>
      </c>
      <c r="BR24" s="749" t="str">
        <f>IF(ISNUMBER(F24),'Cover Page'!$D$35/1000000*F24/'FX rate'!$C$24,"")</f>
        <v/>
      </c>
      <c r="BS24" s="921" t="str">
        <f>IF(ISNUMBER(G24),'Cover Page'!$D$35/1000000*G24/'FX rate'!$C$24,"")</f>
        <v/>
      </c>
      <c r="BT24" s="749" t="str">
        <f>IF(ISNUMBER(H24),'Cover Page'!$D$35/1000000*H24/'FX rate'!$C$24,"")</f>
        <v/>
      </c>
      <c r="BU24" s="921" t="str">
        <f>IF(ISNUMBER(I24),'Cover Page'!$D$35/1000000*I24/'FX rate'!$C$24,"")</f>
        <v/>
      </c>
      <c r="BV24" s="749" t="str">
        <f>IF(ISNUMBER(J24),'Cover Page'!$D$35/1000000*J24/'FX rate'!$C$24,"")</f>
        <v/>
      </c>
      <c r="BW24" s="921" t="str">
        <f>IF(ISNUMBER(K24),'Cover Page'!$D$35/1000000*K24/'FX rate'!$C$24,"")</f>
        <v/>
      </c>
      <c r="BX24" s="749" t="str">
        <f>IF(ISNUMBER(L24),'Cover Page'!$D$35/1000000*L24/'FX rate'!$C$24,"")</f>
        <v/>
      </c>
      <c r="BY24" s="921" t="str">
        <f>IF(ISNUMBER(M24),'Cover Page'!$D$35/1000000*M24/'FX rate'!$C$24,"")</f>
        <v/>
      </c>
      <c r="BZ24" s="749" t="str">
        <f>IF(ISNUMBER(N24),'Cover Page'!$D$35/1000000*N24/'FX rate'!$C$24,"")</f>
        <v/>
      </c>
      <c r="CA24" s="921" t="str">
        <f>IF(ISNUMBER(O24),'Cover Page'!$D$35/1000000*O24/'FX rate'!$C$24,"")</f>
        <v/>
      </c>
      <c r="CB24" s="749" t="str">
        <f>IF(ISNUMBER(P24),'Cover Page'!$D$35/1000000*P24/'FX rate'!$C$24,"")</f>
        <v/>
      </c>
      <c r="CC24" s="921" t="str">
        <f>IF(ISNUMBER(Q24),'Cover Page'!$D$35/1000000*Q24/'FX rate'!$C$24,"")</f>
        <v/>
      </c>
      <c r="CD24" s="922" t="str">
        <f>IF(ISNUMBER(R24),'Cover Page'!$D$35/1000000*R24/'FX rate'!$C$24,"")</f>
        <v/>
      </c>
      <c r="CE24" s="919" t="str">
        <f>IF(ISNUMBER(S24),'Cover Page'!$D$35/1000000*S24/'FX rate'!$C$24,"")</f>
        <v/>
      </c>
      <c r="CF24" s="747" t="str">
        <f>IF(ISNUMBER(T24),'Cover Page'!$D$35/1000000*T24/'FX rate'!$C$24,"")</f>
        <v/>
      </c>
      <c r="CG24" s="921" t="str">
        <f>IF(ISNUMBER(U24),'Cover Page'!$D$35/1000000*U24/'FX rate'!$C$24,"")</f>
        <v/>
      </c>
      <c r="CH24" s="922" t="str">
        <f>IF(ISNUMBER(V24),'Cover Page'!$D$35/1000000*V24/'FX rate'!$C$24,"")</f>
        <v/>
      </c>
      <c r="CI24" s="919" t="str">
        <f>IF(ISNUMBER(W24),'Cover Page'!$D$35/1000000*W24/'FX rate'!$C$24,"")</f>
        <v/>
      </c>
      <c r="CJ24" s="747" t="str">
        <f>IF(ISNUMBER(X24),'Cover Page'!$D$35/1000000*X24/'FX rate'!$C$24,"")</f>
        <v/>
      </c>
      <c r="CK24" s="921" t="str">
        <f>IF(ISNUMBER(Y24),'Cover Page'!$D$35/1000000*Y24/'FX rate'!$C$24,"")</f>
        <v/>
      </c>
      <c r="CL24" s="922" t="str">
        <f>IF(ISNUMBER(Z24),'Cover Page'!$D$35/1000000*Z24/'FX rate'!$C$24,"")</f>
        <v/>
      </c>
      <c r="CM24" s="919">
        <f>IF(ISNUMBER(AA24),'Cover Page'!$D$35/1000000*AA24/'FX rate'!$C$24,"")</f>
        <v>0</v>
      </c>
      <c r="CN24" s="747">
        <f>IF(ISNUMBER(AB24),'Cover Page'!$D$35/1000000*AB24/'FX rate'!$C$24,"")</f>
        <v>0</v>
      </c>
      <c r="CO24" s="640"/>
      <c r="CP24" s="640"/>
      <c r="CQ24" s="640"/>
      <c r="CR24" s="640"/>
      <c r="CS24" s="640"/>
    </row>
    <row r="25" spans="1:97" s="2" customFormat="1" ht="14" x14ac:dyDescent="0.3">
      <c r="A25" s="901"/>
      <c r="B25" s="77">
        <v>2006</v>
      </c>
      <c r="C25" s="170"/>
      <c r="D25" s="115"/>
      <c r="E25" s="171"/>
      <c r="F25" s="115"/>
      <c r="G25" s="171"/>
      <c r="H25" s="115"/>
      <c r="I25" s="171"/>
      <c r="J25" s="115"/>
      <c r="K25" s="171"/>
      <c r="L25" s="115"/>
      <c r="M25" s="171"/>
      <c r="N25" s="115"/>
      <c r="O25" s="171"/>
      <c r="P25" s="115"/>
      <c r="Q25" s="171"/>
      <c r="R25" s="115"/>
      <c r="S25" s="171"/>
      <c r="T25" s="115"/>
      <c r="U25" s="171"/>
      <c r="V25" s="115"/>
      <c r="W25" s="171"/>
      <c r="X25" s="115"/>
      <c r="Y25" s="171"/>
      <c r="Z25" s="172"/>
      <c r="AA25" s="409">
        <f t="shared" si="0"/>
        <v>0</v>
      </c>
      <c r="AB25" s="397">
        <f t="shared" si="1"/>
        <v>0</v>
      </c>
      <c r="AH25" s="633">
        <v>2006</v>
      </c>
      <c r="AI25" s="717" t="str">
        <f>IF(ISNUMBER(C25),'Cover Page'!$D$35/1000000*'4 classification'!C25/'FX rate'!$C11,"")</f>
        <v/>
      </c>
      <c r="AJ25" s="718" t="str">
        <f>IF(ISNUMBER(D25),'Cover Page'!$D$35/1000000*'4 classification'!D25/'FX rate'!$C11,"")</f>
        <v/>
      </c>
      <c r="AK25" s="938" t="str">
        <f>IF(ISNUMBER(E25),'Cover Page'!$D$35/1000000*'4 classification'!E25/'FX rate'!$C11,"")</f>
        <v/>
      </c>
      <c r="AL25" s="718" t="str">
        <f>IF(ISNUMBER(F25),'Cover Page'!$D$35/1000000*'4 classification'!F25/'FX rate'!$C11,"")</f>
        <v/>
      </c>
      <c r="AM25" s="938" t="str">
        <f>IF(ISNUMBER(G25),'Cover Page'!$D$35/1000000*'4 classification'!G25/'FX rate'!$C11,"")</f>
        <v/>
      </c>
      <c r="AN25" s="718" t="str">
        <f>IF(ISNUMBER(H25),'Cover Page'!$D$35/1000000*'4 classification'!H25/'FX rate'!$C11,"")</f>
        <v/>
      </c>
      <c r="AO25" s="938" t="str">
        <f>IF(ISNUMBER(I25),'Cover Page'!$D$35/1000000*'4 classification'!I25/'FX rate'!$C11,"")</f>
        <v/>
      </c>
      <c r="AP25" s="718" t="str">
        <f>IF(ISNUMBER(J25),'Cover Page'!$D$35/1000000*'4 classification'!J25/'FX rate'!$C11,"")</f>
        <v/>
      </c>
      <c r="AQ25" s="938" t="str">
        <f>IF(ISNUMBER(K25),'Cover Page'!$D$35/1000000*'4 classification'!K25/'FX rate'!$C11,"")</f>
        <v/>
      </c>
      <c r="AR25" s="718" t="str">
        <f>IF(ISNUMBER(L25),'Cover Page'!$D$35/1000000*'4 classification'!L25/'FX rate'!$C11,"")</f>
        <v/>
      </c>
      <c r="AS25" s="938" t="str">
        <f>IF(ISNUMBER(M25),'Cover Page'!$D$35/1000000*'4 classification'!M25/'FX rate'!$C11,"")</f>
        <v/>
      </c>
      <c r="AT25" s="718" t="str">
        <f>IF(ISNUMBER(N25),'Cover Page'!$D$35/1000000*'4 classification'!N25/'FX rate'!$C11,"")</f>
        <v/>
      </c>
      <c r="AU25" s="938" t="str">
        <f>IF(ISNUMBER(O25),'Cover Page'!$D$35/1000000*'4 classification'!O25/'FX rate'!$C11,"")</f>
        <v/>
      </c>
      <c r="AV25" s="718" t="str">
        <f>IF(ISNUMBER(P25),'Cover Page'!$D$35/1000000*'4 classification'!P25/'FX rate'!$C11,"")</f>
        <v/>
      </c>
      <c r="AW25" s="938" t="str">
        <f>IF(ISNUMBER(Q25),'Cover Page'!$D$35/1000000*'4 classification'!Q25/'FX rate'!$C11,"")</f>
        <v/>
      </c>
      <c r="AX25" s="933" t="str">
        <f>IF(ISNUMBER(R25),'Cover Page'!$D$35/1000000*'4 classification'!R25/'FX rate'!$C11,"")</f>
        <v/>
      </c>
      <c r="AY25" s="937" t="str">
        <f>IF(ISNUMBER(S25),'Cover Page'!$D$35/1000000*'4 classification'!S25/'FX rate'!$C11,"")</f>
        <v/>
      </c>
      <c r="AZ25" s="716" t="str">
        <f>IF(ISNUMBER(T25),'Cover Page'!$D$35/1000000*'4 classification'!T25/'FX rate'!$C11,"")</f>
        <v/>
      </c>
      <c r="BA25" s="937" t="str">
        <f>IF(ISNUMBER(U25),'Cover Page'!$D$35/1000000*'4 classification'!U25/'FX rate'!$C11,"")</f>
        <v/>
      </c>
      <c r="BB25" s="716" t="str">
        <f>IF(ISNUMBER(V25),'Cover Page'!$D$35/1000000*'4 classification'!V25/'FX rate'!$C11,"")</f>
        <v/>
      </c>
      <c r="BC25" s="937" t="str">
        <f>IF(ISNUMBER(W25),'Cover Page'!$D$35/1000000*'4 classification'!W25/'FX rate'!$C11,"")</f>
        <v/>
      </c>
      <c r="BD25" s="716" t="str">
        <f>IF(ISNUMBER(X25),'Cover Page'!$D$35/1000000*'4 classification'!X25/'FX rate'!$C11,"")</f>
        <v/>
      </c>
      <c r="BE25" s="937" t="str">
        <f>IF(ISNUMBER(Y25),'Cover Page'!$D$35/1000000*'4 classification'!Y25/'FX rate'!$C11,"")</f>
        <v/>
      </c>
      <c r="BF25" s="716" t="str">
        <f>IF(ISNUMBER(Z25),'Cover Page'!$D$35/1000000*'4 classification'!Z25/'FX rate'!$C11,"")</f>
        <v/>
      </c>
      <c r="BG25" s="932">
        <f>IF(ISNUMBER(AA25),'Cover Page'!$D$35/1000000*'4 classification'!AA25/'FX rate'!$C11,"")</f>
        <v>0</v>
      </c>
      <c r="BH25" s="716">
        <f>IF(ISNUMBER(AB25),'Cover Page'!$D$35/1000000*'4 classification'!AB25/'FX rate'!$C11,"")</f>
        <v>0</v>
      </c>
      <c r="BI25" s="567"/>
      <c r="BN25" s="705">
        <v>2006</v>
      </c>
      <c r="BO25" s="748" t="str">
        <f>IF(ISNUMBER(C25),'Cover Page'!$D$35/1000000*C25/'FX rate'!$C$24,"")</f>
        <v/>
      </c>
      <c r="BP25" s="749" t="str">
        <f>IF(ISNUMBER(D25),'Cover Page'!$D$35/1000000*D25/'FX rate'!$C$24,"")</f>
        <v/>
      </c>
      <c r="BQ25" s="921" t="str">
        <f>IF(ISNUMBER(E25),'Cover Page'!$D$35/1000000*E25/'FX rate'!$C$24,"")</f>
        <v/>
      </c>
      <c r="BR25" s="749" t="str">
        <f>IF(ISNUMBER(F25),'Cover Page'!$D$35/1000000*F25/'FX rate'!$C$24,"")</f>
        <v/>
      </c>
      <c r="BS25" s="921" t="str">
        <f>IF(ISNUMBER(G25),'Cover Page'!$D$35/1000000*G25/'FX rate'!$C$24,"")</f>
        <v/>
      </c>
      <c r="BT25" s="749" t="str">
        <f>IF(ISNUMBER(H25),'Cover Page'!$D$35/1000000*H25/'FX rate'!$C$24,"")</f>
        <v/>
      </c>
      <c r="BU25" s="921" t="str">
        <f>IF(ISNUMBER(I25),'Cover Page'!$D$35/1000000*I25/'FX rate'!$C$24,"")</f>
        <v/>
      </c>
      <c r="BV25" s="749" t="str">
        <f>IF(ISNUMBER(J25),'Cover Page'!$D$35/1000000*J25/'FX rate'!$C$24,"")</f>
        <v/>
      </c>
      <c r="BW25" s="921" t="str">
        <f>IF(ISNUMBER(K25),'Cover Page'!$D$35/1000000*K25/'FX rate'!$C$24,"")</f>
        <v/>
      </c>
      <c r="BX25" s="749" t="str">
        <f>IF(ISNUMBER(L25),'Cover Page'!$D$35/1000000*L25/'FX rate'!$C$24,"")</f>
        <v/>
      </c>
      <c r="BY25" s="921" t="str">
        <f>IF(ISNUMBER(M25),'Cover Page'!$D$35/1000000*M25/'FX rate'!$C$24,"")</f>
        <v/>
      </c>
      <c r="BZ25" s="749" t="str">
        <f>IF(ISNUMBER(N25),'Cover Page'!$D$35/1000000*N25/'FX rate'!$C$24,"")</f>
        <v/>
      </c>
      <c r="CA25" s="921" t="str">
        <f>IF(ISNUMBER(O25),'Cover Page'!$D$35/1000000*O25/'FX rate'!$C$24,"")</f>
        <v/>
      </c>
      <c r="CB25" s="749" t="str">
        <f>IF(ISNUMBER(P25),'Cover Page'!$D$35/1000000*P25/'FX rate'!$C$24,"")</f>
        <v/>
      </c>
      <c r="CC25" s="921" t="str">
        <f>IF(ISNUMBER(Q25),'Cover Page'!$D$35/1000000*Q25/'FX rate'!$C$24,"")</f>
        <v/>
      </c>
      <c r="CD25" s="922" t="str">
        <f>IF(ISNUMBER(R25),'Cover Page'!$D$35/1000000*R25/'FX rate'!$C$24,"")</f>
        <v/>
      </c>
      <c r="CE25" s="919" t="str">
        <f>IF(ISNUMBER(S25),'Cover Page'!$D$35/1000000*S25/'FX rate'!$C$24,"")</f>
        <v/>
      </c>
      <c r="CF25" s="747" t="str">
        <f>IF(ISNUMBER(T25),'Cover Page'!$D$35/1000000*T25/'FX rate'!$C$24,"")</f>
        <v/>
      </c>
      <c r="CG25" s="921" t="str">
        <f>IF(ISNUMBER(U25),'Cover Page'!$D$35/1000000*U25/'FX rate'!$C$24,"")</f>
        <v/>
      </c>
      <c r="CH25" s="922" t="str">
        <f>IF(ISNUMBER(V25),'Cover Page'!$D$35/1000000*V25/'FX rate'!$C$24,"")</f>
        <v/>
      </c>
      <c r="CI25" s="919" t="str">
        <f>IF(ISNUMBER(W25),'Cover Page'!$D$35/1000000*W25/'FX rate'!$C$24,"")</f>
        <v/>
      </c>
      <c r="CJ25" s="747" t="str">
        <f>IF(ISNUMBER(X25),'Cover Page'!$D$35/1000000*X25/'FX rate'!$C$24,"")</f>
        <v/>
      </c>
      <c r="CK25" s="921" t="str">
        <f>IF(ISNUMBER(Y25),'Cover Page'!$D$35/1000000*Y25/'FX rate'!$C$24,"")</f>
        <v/>
      </c>
      <c r="CL25" s="922" t="str">
        <f>IF(ISNUMBER(Z25),'Cover Page'!$D$35/1000000*Z25/'FX rate'!$C$24,"")</f>
        <v/>
      </c>
      <c r="CM25" s="919">
        <f>IF(ISNUMBER(AA25),'Cover Page'!$D$35/1000000*AA25/'FX rate'!$C$24,"")</f>
        <v>0</v>
      </c>
      <c r="CN25" s="747">
        <f>IF(ISNUMBER(AB25),'Cover Page'!$D$35/1000000*AB25/'FX rate'!$C$24,"")</f>
        <v>0</v>
      </c>
      <c r="CO25" s="640"/>
      <c r="CP25" s="640"/>
      <c r="CQ25" s="640"/>
      <c r="CR25" s="640"/>
      <c r="CS25" s="640"/>
    </row>
    <row r="26" spans="1:97" s="2" customFormat="1" ht="14" x14ac:dyDescent="0.3">
      <c r="A26" s="901"/>
      <c r="B26" s="77">
        <v>2007</v>
      </c>
      <c r="C26" s="170"/>
      <c r="D26" s="115"/>
      <c r="E26" s="171"/>
      <c r="F26" s="115"/>
      <c r="G26" s="171"/>
      <c r="H26" s="115"/>
      <c r="I26" s="171"/>
      <c r="J26" s="115"/>
      <c r="K26" s="171"/>
      <c r="L26" s="115"/>
      <c r="M26" s="171"/>
      <c r="N26" s="115"/>
      <c r="O26" s="171"/>
      <c r="P26" s="115"/>
      <c r="Q26" s="171"/>
      <c r="R26" s="115"/>
      <c r="S26" s="171"/>
      <c r="T26" s="115"/>
      <c r="U26" s="171"/>
      <c r="V26" s="115"/>
      <c r="W26" s="171"/>
      <c r="X26" s="115"/>
      <c r="Y26" s="171"/>
      <c r="Z26" s="172"/>
      <c r="AA26" s="409">
        <f t="shared" si="0"/>
        <v>0</v>
      </c>
      <c r="AB26" s="397">
        <f t="shared" si="1"/>
        <v>0</v>
      </c>
      <c r="AH26" s="633">
        <v>2007</v>
      </c>
      <c r="AI26" s="717" t="str">
        <f>IF(ISNUMBER(C26),'Cover Page'!$D$35/1000000*'4 classification'!C26/'FX rate'!$C12,"")</f>
        <v/>
      </c>
      <c r="AJ26" s="718" t="str">
        <f>IF(ISNUMBER(D26),'Cover Page'!$D$35/1000000*'4 classification'!D26/'FX rate'!$C12,"")</f>
        <v/>
      </c>
      <c r="AK26" s="938" t="str">
        <f>IF(ISNUMBER(E26),'Cover Page'!$D$35/1000000*'4 classification'!E26/'FX rate'!$C12,"")</f>
        <v/>
      </c>
      <c r="AL26" s="718" t="str">
        <f>IF(ISNUMBER(F26),'Cover Page'!$D$35/1000000*'4 classification'!F26/'FX rate'!$C12,"")</f>
        <v/>
      </c>
      <c r="AM26" s="938" t="str">
        <f>IF(ISNUMBER(G26),'Cover Page'!$D$35/1000000*'4 classification'!G26/'FX rate'!$C12,"")</f>
        <v/>
      </c>
      <c r="AN26" s="718" t="str">
        <f>IF(ISNUMBER(H26),'Cover Page'!$D$35/1000000*'4 classification'!H26/'FX rate'!$C12,"")</f>
        <v/>
      </c>
      <c r="AO26" s="938" t="str">
        <f>IF(ISNUMBER(I26),'Cover Page'!$D$35/1000000*'4 classification'!I26/'FX rate'!$C12,"")</f>
        <v/>
      </c>
      <c r="AP26" s="718" t="str">
        <f>IF(ISNUMBER(J26),'Cover Page'!$D$35/1000000*'4 classification'!J26/'FX rate'!$C12,"")</f>
        <v/>
      </c>
      <c r="AQ26" s="938" t="str">
        <f>IF(ISNUMBER(K26),'Cover Page'!$D$35/1000000*'4 classification'!K26/'FX rate'!$C12,"")</f>
        <v/>
      </c>
      <c r="AR26" s="718" t="str">
        <f>IF(ISNUMBER(L26),'Cover Page'!$D$35/1000000*'4 classification'!L26/'FX rate'!$C12,"")</f>
        <v/>
      </c>
      <c r="AS26" s="938" t="str">
        <f>IF(ISNUMBER(M26),'Cover Page'!$D$35/1000000*'4 classification'!M26/'FX rate'!$C12,"")</f>
        <v/>
      </c>
      <c r="AT26" s="718" t="str">
        <f>IF(ISNUMBER(N26),'Cover Page'!$D$35/1000000*'4 classification'!N26/'FX rate'!$C12,"")</f>
        <v/>
      </c>
      <c r="AU26" s="938" t="str">
        <f>IF(ISNUMBER(O26),'Cover Page'!$D$35/1000000*'4 classification'!O26/'FX rate'!$C12,"")</f>
        <v/>
      </c>
      <c r="AV26" s="718" t="str">
        <f>IF(ISNUMBER(P26),'Cover Page'!$D$35/1000000*'4 classification'!P26/'FX rate'!$C12,"")</f>
        <v/>
      </c>
      <c r="AW26" s="938" t="str">
        <f>IF(ISNUMBER(Q26),'Cover Page'!$D$35/1000000*'4 classification'!Q26/'FX rate'!$C12,"")</f>
        <v/>
      </c>
      <c r="AX26" s="933" t="str">
        <f>IF(ISNUMBER(R26),'Cover Page'!$D$35/1000000*'4 classification'!R26/'FX rate'!$C12,"")</f>
        <v/>
      </c>
      <c r="AY26" s="937" t="str">
        <f>IF(ISNUMBER(S26),'Cover Page'!$D$35/1000000*'4 classification'!S26/'FX rate'!$C12,"")</f>
        <v/>
      </c>
      <c r="AZ26" s="716" t="str">
        <f>IF(ISNUMBER(T26),'Cover Page'!$D$35/1000000*'4 classification'!T26/'FX rate'!$C12,"")</f>
        <v/>
      </c>
      <c r="BA26" s="937" t="str">
        <f>IF(ISNUMBER(U26),'Cover Page'!$D$35/1000000*'4 classification'!U26/'FX rate'!$C12,"")</f>
        <v/>
      </c>
      <c r="BB26" s="716" t="str">
        <f>IF(ISNUMBER(V26),'Cover Page'!$D$35/1000000*'4 classification'!V26/'FX rate'!$C12,"")</f>
        <v/>
      </c>
      <c r="BC26" s="937" t="str">
        <f>IF(ISNUMBER(W26),'Cover Page'!$D$35/1000000*'4 classification'!W26/'FX rate'!$C12,"")</f>
        <v/>
      </c>
      <c r="BD26" s="716" t="str">
        <f>IF(ISNUMBER(X26),'Cover Page'!$D$35/1000000*'4 classification'!X26/'FX rate'!$C12,"")</f>
        <v/>
      </c>
      <c r="BE26" s="937" t="str">
        <f>IF(ISNUMBER(Y26),'Cover Page'!$D$35/1000000*'4 classification'!Y26/'FX rate'!$C12,"")</f>
        <v/>
      </c>
      <c r="BF26" s="716" t="str">
        <f>IF(ISNUMBER(Z26),'Cover Page'!$D$35/1000000*'4 classification'!Z26/'FX rate'!$C12,"")</f>
        <v/>
      </c>
      <c r="BG26" s="932">
        <f>IF(ISNUMBER(AA26),'Cover Page'!$D$35/1000000*'4 classification'!AA26/'FX rate'!$C12,"")</f>
        <v>0</v>
      </c>
      <c r="BH26" s="716">
        <f>IF(ISNUMBER(AB26),'Cover Page'!$D$35/1000000*'4 classification'!AB26/'FX rate'!$C12,"")</f>
        <v>0</v>
      </c>
      <c r="BI26" s="567"/>
      <c r="BN26" s="705">
        <v>2007</v>
      </c>
      <c r="BO26" s="748" t="str">
        <f>IF(ISNUMBER(C26),'Cover Page'!$D$35/1000000*C26/'FX rate'!$C$24,"")</f>
        <v/>
      </c>
      <c r="BP26" s="749" t="str">
        <f>IF(ISNUMBER(D26),'Cover Page'!$D$35/1000000*D26/'FX rate'!$C$24,"")</f>
        <v/>
      </c>
      <c r="BQ26" s="921" t="str">
        <f>IF(ISNUMBER(E26),'Cover Page'!$D$35/1000000*E26/'FX rate'!$C$24,"")</f>
        <v/>
      </c>
      <c r="BR26" s="749" t="str">
        <f>IF(ISNUMBER(F26),'Cover Page'!$D$35/1000000*F26/'FX rate'!$C$24,"")</f>
        <v/>
      </c>
      <c r="BS26" s="921" t="str">
        <f>IF(ISNUMBER(G26),'Cover Page'!$D$35/1000000*G26/'FX rate'!$C$24,"")</f>
        <v/>
      </c>
      <c r="BT26" s="749" t="str">
        <f>IF(ISNUMBER(H26),'Cover Page'!$D$35/1000000*H26/'FX rate'!$C$24,"")</f>
        <v/>
      </c>
      <c r="BU26" s="921" t="str">
        <f>IF(ISNUMBER(I26),'Cover Page'!$D$35/1000000*I26/'FX rate'!$C$24,"")</f>
        <v/>
      </c>
      <c r="BV26" s="749" t="str">
        <f>IF(ISNUMBER(J26),'Cover Page'!$D$35/1000000*J26/'FX rate'!$C$24,"")</f>
        <v/>
      </c>
      <c r="BW26" s="921" t="str">
        <f>IF(ISNUMBER(K26),'Cover Page'!$D$35/1000000*K26/'FX rate'!$C$24,"")</f>
        <v/>
      </c>
      <c r="BX26" s="749" t="str">
        <f>IF(ISNUMBER(L26),'Cover Page'!$D$35/1000000*L26/'FX rate'!$C$24,"")</f>
        <v/>
      </c>
      <c r="BY26" s="921" t="str">
        <f>IF(ISNUMBER(M26),'Cover Page'!$D$35/1000000*M26/'FX rate'!$C$24,"")</f>
        <v/>
      </c>
      <c r="BZ26" s="749" t="str">
        <f>IF(ISNUMBER(N26),'Cover Page'!$D$35/1000000*N26/'FX rate'!$C$24,"")</f>
        <v/>
      </c>
      <c r="CA26" s="921" t="str">
        <f>IF(ISNUMBER(O26),'Cover Page'!$D$35/1000000*O26/'FX rate'!$C$24,"")</f>
        <v/>
      </c>
      <c r="CB26" s="749" t="str">
        <f>IF(ISNUMBER(P26),'Cover Page'!$D$35/1000000*P26/'FX rate'!$C$24,"")</f>
        <v/>
      </c>
      <c r="CC26" s="921" t="str">
        <f>IF(ISNUMBER(Q26),'Cover Page'!$D$35/1000000*Q26/'FX rate'!$C$24,"")</f>
        <v/>
      </c>
      <c r="CD26" s="922" t="str">
        <f>IF(ISNUMBER(R26),'Cover Page'!$D$35/1000000*R26/'FX rate'!$C$24,"")</f>
        <v/>
      </c>
      <c r="CE26" s="919" t="str">
        <f>IF(ISNUMBER(S26),'Cover Page'!$D$35/1000000*S26/'FX rate'!$C$24,"")</f>
        <v/>
      </c>
      <c r="CF26" s="747" t="str">
        <f>IF(ISNUMBER(T26),'Cover Page'!$D$35/1000000*T26/'FX rate'!$C$24,"")</f>
        <v/>
      </c>
      <c r="CG26" s="921" t="str">
        <f>IF(ISNUMBER(U26),'Cover Page'!$D$35/1000000*U26/'FX rate'!$C$24,"")</f>
        <v/>
      </c>
      <c r="CH26" s="922" t="str">
        <f>IF(ISNUMBER(V26),'Cover Page'!$D$35/1000000*V26/'FX rate'!$C$24,"")</f>
        <v/>
      </c>
      <c r="CI26" s="919" t="str">
        <f>IF(ISNUMBER(W26),'Cover Page'!$D$35/1000000*W26/'FX rate'!$C$24,"")</f>
        <v/>
      </c>
      <c r="CJ26" s="747" t="str">
        <f>IF(ISNUMBER(X26),'Cover Page'!$D$35/1000000*X26/'FX rate'!$C$24,"")</f>
        <v/>
      </c>
      <c r="CK26" s="921" t="str">
        <f>IF(ISNUMBER(Y26),'Cover Page'!$D$35/1000000*Y26/'FX rate'!$C$24,"")</f>
        <v/>
      </c>
      <c r="CL26" s="922" t="str">
        <f>IF(ISNUMBER(Z26),'Cover Page'!$D$35/1000000*Z26/'FX rate'!$C$24,"")</f>
        <v/>
      </c>
      <c r="CM26" s="919">
        <f>IF(ISNUMBER(AA26),'Cover Page'!$D$35/1000000*AA26/'FX rate'!$C$24,"")</f>
        <v>0</v>
      </c>
      <c r="CN26" s="747">
        <f>IF(ISNUMBER(AB26),'Cover Page'!$D$35/1000000*AB26/'FX rate'!$C$24,"")</f>
        <v>0</v>
      </c>
      <c r="CO26" s="640"/>
      <c r="CP26" s="640"/>
      <c r="CQ26" s="640"/>
      <c r="CR26" s="640"/>
      <c r="CS26" s="640"/>
    </row>
    <row r="27" spans="1:97" s="2" customFormat="1" ht="14" x14ac:dyDescent="0.3">
      <c r="A27" s="901"/>
      <c r="B27" s="77">
        <v>2008</v>
      </c>
      <c r="C27" s="170"/>
      <c r="D27" s="115"/>
      <c r="E27" s="171"/>
      <c r="F27" s="115"/>
      <c r="G27" s="171"/>
      <c r="H27" s="115"/>
      <c r="I27" s="171"/>
      <c r="J27" s="115"/>
      <c r="K27" s="171"/>
      <c r="L27" s="115"/>
      <c r="M27" s="171"/>
      <c r="N27" s="115"/>
      <c r="O27" s="171"/>
      <c r="P27" s="115"/>
      <c r="Q27" s="171"/>
      <c r="R27" s="115"/>
      <c r="S27" s="171"/>
      <c r="T27" s="115"/>
      <c r="U27" s="171"/>
      <c r="V27" s="115"/>
      <c r="W27" s="171"/>
      <c r="X27" s="115"/>
      <c r="Y27" s="171"/>
      <c r="Z27" s="172"/>
      <c r="AA27" s="409">
        <f t="shared" si="0"/>
        <v>0</v>
      </c>
      <c r="AB27" s="397">
        <f t="shared" si="1"/>
        <v>0</v>
      </c>
      <c r="AH27" s="633">
        <v>2008</v>
      </c>
      <c r="AI27" s="717" t="str">
        <f>IF(ISNUMBER(C27),'Cover Page'!$D$35/1000000*'4 classification'!C27/'FX rate'!$C13,"")</f>
        <v/>
      </c>
      <c r="AJ27" s="718" t="str">
        <f>IF(ISNUMBER(D27),'Cover Page'!$D$35/1000000*'4 classification'!D27/'FX rate'!$C13,"")</f>
        <v/>
      </c>
      <c r="AK27" s="938" t="str">
        <f>IF(ISNUMBER(E27),'Cover Page'!$D$35/1000000*'4 classification'!E27/'FX rate'!$C13,"")</f>
        <v/>
      </c>
      <c r="AL27" s="718" t="str">
        <f>IF(ISNUMBER(F27),'Cover Page'!$D$35/1000000*'4 classification'!F27/'FX rate'!$C13,"")</f>
        <v/>
      </c>
      <c r="AM27" s="938" t="str">
        <f>IF(ISNUMBER(G27),'Cover Page'!$D$35/1000000*'4 classification'!G27/'FX rate'!$C13,"")</f>
        <v/>
      </c>
      <c r="AN27" s="718" t="str">
        <f>IF(ISNUMBER(H27),'Cover Page'!$D$35/1000000*'4 classification'!H27/'FX rate'!$C13,"")</f>
        <v/>
      </c>
      <c r="AO27" s="938" t="str">
        <f>IF(ISNUMBER(I27),'Cover Page'!$D$35/1000000*'4 classification'!I27/'FX rate'!$C13,"")</f>
        <v/>
      </c>
      <c r="AP27" s="718" t="str">
        <f>IF(ISNUMBER(J27),'Cover Page'!$D$35/1000000*'4 classification'!J27/'FX rate'!$C13,"")</f>
        <v/>
      </c>
      <c r="AQ27" s="938" t="str">
        <f>IF(ISNUMBER(K27),'Cover Page'!$D$35/1000000*'4 classification'!K27/'FX rate'!$C13,"")</f>
        <v/>
      </c>
      <c r="AR27" s="718" t="str">
        <f>IF(ISNUMBER(L27),'Cover Page'!$D$35/1000000*'4 classification'!L27/'FX rate'!$C13,"")</f>
        <v/>
      </c>
      <c r="AS27" s="938" t="str">
        <f>IF(ISNUMBER(M27),'Cover Page'!$D$35/1000000*'4 classification'!M27/'FX rate'!$C13,"")</f>
        <v/>
      </c>
      <c r="AT27" s="718" t="str">
        <f>IF(ISNUMBER(N27),'Cover Page'!$D$35/1000000*'4 classification'!N27/'FX rate'!$C13,"")</f>
        <v/>
      </c>
      <c r="AU27" s="938" t="str">
        <f>IF(ISNUMBER(O27),'Cover Page'!$D$35/1000000*'4 classification'!O27/'FX rate'!$C13,"")</f>
        <v/>
      </c>
      <c r="AV27" s="718" t="str">
        <f>IF(ISNUMBER(P27),'Cover Page'!$D$35/1000000*'4 classification'!P27/'FX rate'!$C13,"")</f>
        <v/>
      </c>
      <c r="AW27" s="938" t="str">
        <f>IF(ISNUMBER(Q27),'Cover Page'!$D$35/1000000*'4 classification'!Q27/'FX rate'!$C13,"")</f>
        <v/>
      </c>
      <c r="AX27" s="933" t="str">
        <f>IF(ISNUMBER(R27),'Cover Page'!$D$35/1000000*'4 classification'!R27/'FX rate'!$C13,"")</f>
        <v/>
      </c>
      <c r="AY27" s="937" t="str">
        <f>IF(ISNUMBER(S27),'Cover Page'!$D$35/1000000*'4 classification'!S27/'FX rate'!$C13,"")</f>
        <v/>
      </c>
      <c r="AZ27" s="716" t="str">
        <f>IF(ISNUMBER(T27),'Cover Page'!$D$35/1000000*'4 classification'!T27/'FX rate'!$C13,"")</f>
        <v/>
      </c>
      <c r="BA27" s="937" t="str">
        <f>IF(ISNUMBER(U27),'Cover Page'!$D$35/1000000*'4 classification'!U27/'FX rate'!$C13,"")</f>
        <v/>
      </c>
      <c r="BB27" s="716" t="str">
        <f>IF(ISNUMBER(V27),'Cover Page'!$D$35/1000000*'4 classification'!V27/'FX rate'!$C13,"")</f>
        <v/>
      </c>
      <c r="BC27" s="937" t="str">
        <f>IF(ISNUMBER(W27),'Cover Page'!$D$35/1000000*'4 classification'!W27/'FX rate'!$C13,"")</f>
        <v/>
      </c>
      <c r="BD27" s="716" t="str">
        <f>IF(ISNUMBER(X27),'Cover Page'!$D$35/1000000*'4 classification'!X27/'FX rate'!$C13,"")</f>
        <v/>
      </c>
      <c r="BE27" s="937" t="str">
        <f>IF(ISNUMBER(Y27),'Cover Page'!$D$35/1000000*'4 classification'!Y27/'FX rate'!$C13,"")</f>
        <v/>
      </c>
      <c r="BF27" s="716" t="str">
        <f>IF(ISNUMBER(Z27),'Cover Page'!$D$35/1000000*'4 classification'!Z27/'FX rate'!$C13,"")</f>
        <v/>
      </c>
      <c r="BG27" s="932">
        <f>IF(ISNUMBER(AA27),'Cover Page'!$D$35/1000000*'4 classification'!AA27/'FX rate'!$C13,"")</f>
        <v>0</v>
      </c>
      <c r="BH27" s="716">
        <f>IF(ISNUMBER(AB27),'Cover Page'!$D$35/1000000*'4 classification'!AB27/'FX rate'!$C13,"")</f>
        <v>0</v>
      </c>
      <c r="BI27" s="567"/>
      <c r="BN27" s="705">
        <v>2008</v>
      </c>
      <c r="BO27" s="748" t="str">
        <f>IF(ISNUMBER(C27),'Cover Page'!$D$35/1000000*C27/'FX rate'!$C$24,"")</f>
        <v/>
      </c>
      <c r="BP27" s="749" t="str">
        <f>IF(ISNUMBER(D27),'Cover Page'!$D$35/1000000*D27/'FX rate'!$C$24,"")</f>
        <v/>
      </c>
      <c r="BQ27" s="921" t="str">
        <f>IF(ISNUMBER(E27),'Cover Page'!$D$35/1000000*E27/'FX rate'!$C$24,"")</f>
        <v/>
      </c>
      <c r="BR27" s="749" t="str">
        <f>IF(ISNUMBER(F27),'Cover Page'!$D$35/1000000*F27/'FX rate'!$C$24,"")</f>
        <v/>
      </c>
      <c r="BS27" s="921" t="str">
        <f>IF(ISNUMBER(G27),'Cover Page'!$D$35/1000000*G27/'FX rate'!$C$24,"")</f>
        <v/>
      </c>
      <c r="BT27" s="749" t="str">
        <f>IF(ISNUMBER(H27),'Cover Page'!$D$35/1000000*H27/'FX rate'!$C$24,"")</f>
        <v/>
      </c>
      <c r="BU27" s="921" t="str">
        <f>IF(ISNUMBER(I27),'Cover Page'!$D$35/1000000*I27/'FX rate'!$C$24,"")</f>
        <v/>
      </c>
      <c r="BV27" s="749" t="str">
        <f>IF(ISNUMBER(J27),'Cover Page'!$D$35/1000000*J27/'FX rate'!$C$24,"")</f>
        <v/>
      </c>
      <c r="BW27" s="921" t="str">
        <f>IF(ISNUMBER(K27),'Cover Page'!$D$35/1000000*K27/'FX rate'!$C$24,"")</f>
        <v/>
      </c>
      <c r="BX27" s="749" t="str">
        <f>IF(ISNUMBER(L27),'Cover Page'!$D$35/1000000*L27/'FX rate'!$C$24,"")</f>
        <v/>
      </c>
      <c r="BY27" s="921" t="str">
        <f>IF(ISNUMBER(M27),'Cover Page'!$D$35/1000000*M27/'FX rate'!$C$24,"")</f>
        <v/>
      </c>
      <c r="BZ27" s="749" t="str">
        <f>IF(ISNUMBER(N27),'Cover Page'!$D$35/1000000*N27/'FX rate'!$C$24,"")</f>
        <v/>
      </c>
      <c r="CA27" s="921" t="str">
        <f>IF(ISNUMBER(O27),'Cover Page'!$D$35/1000000*O27/'FX rate'!$C$24,"")</f>
        <v/>
      </c>
      <c r="CB27" s="749" t="str">
        <f>IF(ISNUMBER(P27),'Cover Page'!$D$35/1000000*P27/'FX rate'!$C$24,"")</f>
        <v/>
      </c>
      <c r="CC27" s="921" t="str">
        <f>IF(ISNUMBER(Q27),'Cover Page'!$D$35/1000000*Q27/'FX rate'!$C$24,"")</f>
        <v/>
      </c>
      <c r="CD27" s="922" t="str">
        <f>IF(ISNUMBER(R27),'Cover Page'!$D$35/1000000*R27/'FX rate'!$C$24,"")</f>
        <v/>
      </c>
      <c r="CE27" s="919" t="str">
        <f>IF(ISNUMBER(S27),'Cover Page'!$D$35/1000000*S27/'FX rate'!$C$24,"")</f>
        <v/>
      </c>
      <c r="CF27" s="747" t="str">
        <f>IF(ISNUMBER(T27),'Cover Page'!$D$35/1000000*T27/'FX rate'!$C$24,"")</f>
        <v/>
      </c>
      <c r="CG27" s="921" t="str">
        <f>IF(ISNUMBER(U27),'Cover Page'!$D$35/1000000*U27/'FX rate'!$C$24,"")</f>
        <v/>
      </c>
      <c r="CH27" s="922" t="str">
        <f>IF(ISNUMBER(V27),'Cover Page'!$D$35/1000000*V27/'FX rate'!$C$24,"")</f>
        <v/>
      </c>
      <c r="CI27" s="919" t="str">
        <f>IF(ISNUMBER(W27),'Cover Page'!$D$35/1000000*W27/'FX rate'!$C$24,"")</f>
        <v/>
      </c>
      <c r="CJ27" s="747" t="str">
        <f>IF(ISNUMBER(X27),'Cover Page'!$D$35/1000000*X27/'FX rate'!$C$24,"")</f>
        <v/>
      </c>
      <c r="CK27" s="921" t="str">
        <f>IF(ISNUMBER(Y27),'Cover Page'!$D$35/1000000*Y27/'FX rate'!$C$24,"")</f>
        <v/>
      </c>
      <c r="CL27" s="922" t="str">
        <f>IF(ISNUMBER(Z27),'Cover Page'!$D$35/1000000*Z27/'FX rate'!$C$24,"")</f>
        <v/>
      </c>
      <c r="CM27" s="919">
        <f>IF(ISNUMBER(AA27),'Cover Page'!$D$35/1000000*AA27/'FX rate'!$C$24,"")</f>
        <v>0</v>
      </c>
      <c r="CN27" s="747">
        <f>IF(ISNUMBER(AB27),'Cover Page'!$D$35/1000000*AB27/'FX rate'!$C$24,"")</f>
        <v>0</v>
      </c>
      <c r="CO27" s="640"/>
      <c r="CP27" s="640"/>
      <c r="CQ27" s="640"/>
      <c r="CR27" s="640"/>
      <c r="CS27" s="640"/>
    </row>
    <row r="28" spans="1:97" s="2" customFormat="1" ht="14" x14ac:dyDescent="0.3">
      <c r="A28" s="901"/>
      <c r="B28" s="77">
        <v>2009</v>
      </c>
      <c r="C28" s="170"/>
      <c r="D28" s="115"/>
      <c r="E28" s="171"/>
      <c r="F28" s="115"/>
      <c r="G28" s="171"/>
      <c r="H28" s="115"/>
      <c r="I28" s="171"/>
      <c r="J28" s="115"/>
      <c r="K28" s="171"/>
      <c r="L28" s="115"/>
      <c r="M28" s="171"/>
      <c r="N28" s="115"/>
      <c r="O28" s="171"/>
      <c r="P28" s="115"/>
      <c r="Q28" s="171"/>
      <c r="R28" s="115"/>
      <c r="S28" s="171"/>
      <c r="T28" s="115"/>
      <c r="U28" s="171"/>
      <c r="V28" s="115"/>
      <c r="W28" s="171"/>
      <c r="X28" s="115"/>
      <c r="Y28" s="171"/>
      <c r="Z28" s="172"/>
      <c r="AA28" s="409">
        <f t="shared" si="0"/>
        <v>0</v>
      </c>
      <c r="AB28" s="397">
        <f t="shared" si="1"/>
        <v>0</v>
      </c>
      <c r="AH28" s="633">
        <v>2009</v>
      </c>
      <c r="AI28" s="717" t="str">
        <f>IF(ISNUMBER(C28),'Cover Page'!$D$35/1000000*'4 classification'!C28/'FX rate'!$C14,"")</f>
        <v/>
      </c>
      <c r="AJ28" s="718" t="str">
        <f>IF(ISNUMBER(D28),'Cover Page'!$D$35/1000000*'4 classification'!D28/'FX rate'!$C14,"")</f>
        <v/>
      </c>
      <c r="AK28" s="938" t="str">
        <f>IF(ISNUMBER(E28),'Cover Page'!$D$35/1000000*'4 classification'!E28/'FX rate'!$C14,"")</f>
        <v/>
      </c>
      <c r="AL28" s="718" t="str">
        <f>IF(ISNUMBER(F28),'Cover Page'!$D$35/1000000*'4 classification'!F28/'FX rate'!$C14,"")</f>
        <v/>
      </c>
      <c r="AM28" s="938" t="str">
        <f>IF(ISNUMBER(G28),'Cover Page'!$D$35/1000000*'4 classification'!G28/'FX rate'!$C14,"")</f>
        <v/>
      </c>
      <c r="AN28" s="718" t="str">
        <f>IF(ISNUMBER(H28),'Cover Page'!$D$35/1000000*'4 classification'!H28/'FX rate'!$C14,"")</f>
        <v/>
      </c>
      <c r="AO28" s="938" t="str">
        <f>IF(ISNUMBER(I28),'Cover Page'!$D$35/1000000*'4 classification'!I28/'FX rate'!$C14,"")</f>
        <v/>
      </c>
      <c r="AP28" s="718" t="str">
        <f>IF(ISNUMBER(J28),'Cover Page'!$D$35/1000000*'4 classification'!J28/'FX rate'!$C14,"")</f>
        <v/>
      </c>
      <c r="AQ28" s="938" t="str">
        <f>IF(ISNUMBER(K28),'Cover Page'!$D$35/1000000*'4 classification'!K28/'FX rate'!$C14,"")</f>
        <v/>
      </c>
      <c r="AR28" s="718" t="str">
        <f>IF(ISNUMBER(L28),'Cover Page'!$D$35/1000000*'4 classification'!L28/'FX rate'!$C14,"")</f>
        <v/>
      </c>
      <c r="AS28" s="938" t="str">
        <f>IF(ISNUMBER(M28),'Cover Page'!$D$35/1000000*'4 classification'!M28/'FX rate'!$C14,"")</f>
        <v/>
      </c>
      <c r="AT28" s="718" t="str">
        <f>IF(ISNUMBER(N28),'Cover Page'!$D$35/1000000*'4 classification'!N28/'FX rate'!$C14,"")</f>
        <v/>
      </c>
      <c r="AU28" s="938" t="str">
        <f>IF(ISNUMBER(O28),'Cover Page'!$D$35/1000000*'4 classification'!O28/'FX rate'!$C14,"")</f>
        <v/>
      </c>
      <c r="AV28" s="718" t="str">
        <f>IF(ISNUMBER(P28),'Cover Page'!$D$35/1000000*'4 classification'!P28/'FX rate'!$C14,"")</f>
        <v/>
      </c>
      <c r="AW28" s="938" t="str">
        <f>IF(ISNUMBER(Q28),'Cover Page'!$D$35/1000000*'4 classification'!Q28/'FX rate'!$C14,"")</f>
        <v/>
      </c>
      <c r="AX28" s="933" t="str">
        <f>IF(ISNUMBER(R28),'Cover Page'!$D$35/1000000*'4 classification'!R28/'FX rate'!$C14,"")</f>
        <v/>
      </c>
      <c r="AY28" s="937" t="str">
        <f>IF(ISNUMBER(S28),'Cover Page'!$D$35/1000000*'4 classification'!S28/'FX rate'!$C14,"")</f>
        <v/>
      </c>
      <c r="AZ28" s="716" t="str">
        <f>IF(ISNUMBER(T28),'Cover Page'!$D$35/1000000*'4 classification'!T28/'FX rate'!$C14,"")</f>
        <v/>
      </c>
      <c r="BA28" s="937" t="str">
        <f>IF(ISNUMBER(U28),'Cover Page'!$D$35/1000000*'4 classification'!U28/'FX rate'!$C14,"")</f>
        <v/>
      </c>
      <c r="BB28" s="716" t="str">
        <f>IF(ISNUMBER(V28),'Cover Page'!$D$35/1000000*'4 classification'!V28/'FX rate'!$C14,"")</f>
        <v/>
      </c>
      <c r="BC28" s="937" t="str">
        <f>IF(ISNUMBER(W28),'Cover Page'!$D$35/1000000*'4 classification'!W28/'FX rate'!$C14,"")</f>
        <v/>
      </c>
      <c r="BD28" s="716" t="str">
        <f>IF(ISNUMBER(X28),'Cover Page'!$D$35/1000000*'4 classification'!X28/'FX rate'!$C14,"")</f>
        <v/>
      </c>
      <c r="BE28" s="937" t="str">
        <f>IF(ISNUMBER(Y28),'Cover Page'!$D$35/1000000*'4 classification'!Y28/'FX rate'!$C14,"")</f>
        <v/>
      </c>
      <c r="BF28" s="716" t="str">
        <f>IF(ISNUMBER(Z28),'Cover Page'!$D$35/1000000*'4 classification'!Z28/'FX rate'!$C14,"")</f>
        <v/>
      </c>
      <c r="BG28" s="932">
        <f>IF(ISNUMBER(AA28),'Cover Page'!$D$35/1000000*'4 classification'!AA28/'FX rate'!$C14,"")</f>
        <v>0</v>
      </c>
      <c r="BH28" s="716">
        <f>IF(ISNUMBER(AB28),'Cover Page'!$D$35/1000000*'4 classification'!AB28/'FX rate'!$C14,"")</f>
        <v>0</v>
      </c>
      <c r="BI28" s="567"/>
      <c r="BN28" s="705">
        <v>2009</v>
      </c>
      <c r="BO28" s="748" t="str">
        <f>IF(ISNUMBER(C28),'Cover Page'!$D$35/1000000*C28/'FX rate'!$C$24,"")</f>
        <v/>
      </c>
      <c r="BP28" s="749" t="str">
        <f>IF(ISNUMBER(D28),'Cover Page'!$D$35/1000000*D28/'FX rate'!$C$24,"")</f>
        <v/>
      </c>
      <c r="BQ28" s="921" t="str">
        <f>IF(ISNUMBER(E28),'Cover Page'!$D$35/1000000*E28/'FX rate'!$C$24,"")</f>
        <v/>
      </c>
      <c r="BR28" s="749" t="str">
        <f>IF(ISNUMBER(F28),'Cover Page'!$D$35/1000000*F28/'FX rate'!$C$24,"")</f>
        <v/>
      </c>
      <c r="BS28" s="921" t="str">
        <f>IF(ISNUMBER(G28),'Cover Page'!$D$35/1000000*G28/'FX rate'!$C$24,"")</f>
        <v/>
      </c>
      <c r="BT28" s="749" t="str">
        <f>IF(ISNUMBER(H28),'Cover Page'!$D$35/1000000*H28/'FX rate'!$C$24,"")</f>
        <v/>
      </c>
      <c r="BU28" s="921" t="str">
        <f>IF(ISNUMBER(I28),'Cover Page'!$D$35/1000000*I28/'FX rate'!$C$24,"")</f>
        <v/>
      </c>
      <c r="BV28" s="749" t="str">
        <f>IF(ISNUMBER(J28),'Cover Page'!$D$35/1000000*J28/'FX rate'!$C$24,"")</f>
        <v/>
      </c>
      <c r="BW28" s="921" t="str">
        <f>IF(ISNUMBER(K28),'Cover Page'!$D$35/1000000*K28/'FX rate'!$C$24,"")</f>
        <v/>
      </c>
      <c r="BX28" s="749" t="str">
        <f>IF(ISNUMBER(L28),'Cover Page'!$D$35/1000000*L28/'FX rate'!$C$24,"")</f>
        <v/>
      </c>
      <c r="BY28" s="921" t="str">
        <f>IF(ISNUMBER(M28),'Cover Page'!$D$35/1000000*M28/'FX rate'!$C$24,"")</f>
        <v/>
      </c>
      <c r="BZ28" s="749" t="str">
        <f>IF(ISNUMBER(N28),'Cover Page'!$D$35/1000000*N28/'FX rate'!$C$24,"")</f>
        <v/>
      </c>
      <c r="CA28" s="921" t="str">
        <f>IF(ISNUMBER(O28),'Cover Page'!$D$35/1000000*O28/'FX rate'!$C$24,"")</f>
        <v/>
      </c>
      <c r="CB28" s="749" t="str">
        <f>IF(ISNUMBER(P28),'Cover Page'!$D$35/1000000*P28/'FX rate'!$C$24,"")</f>
        <v/>
      </c>
      <c r="CC28" s="921" t="str">
        <f>IF(ISNUMBER(Q28),'Cover Page'!$D$35/1000000*Q28/'FX rate'!$C$24,"")</f>
        <v/>
      </c>
      <c r="CD28" s="922" t="str">
        <f>IF(ISNUMBER(R28),'Cover Page'!$D$35/1000000*R28/'FX rate'!$C$24,"")</f>
        <v/>
      </c>
      <c r="CE28" s="919" t="str">
        <f>IF(ISNUMBER(S28),'Cover Page'!$D$35/1000000*S28/'FX rate'!$C$24,"")</f>
        <v/>
      </c>
      <c r="CF28" s="747" t="str">
        <f>IF(ISNUMBER(T28),'Cover Page'!$D$35/1000000*T28/'FX rate'!$C$24,"")</f>
        <v/>
      </c>
      <c r="CG28" s="921" t="str">
        <f>IF(ISNUMBER(U28),'Cover Page'!$D$35/1000000*U28/'FX rate'!$C$24,"")</f>
        <v/>
      </c>
      <c r="CH28" s="922" t="str">
        <f>IF(ISNUMBER(V28),'Cover Page'!$D$35/1000000*V28/'FX rate'!$C$24,"")</f>
        <v/>
      </c>
      <c r="CI28" s="919" t="str">
        <f>IF(ISNUMBER(W28),'Cover Page'!$D$35/1000000*W28/'FX rate'!$C$24,"")</f>
        <v/>
      </c>
      <c r="CJ28" s="747" t="str">
        <f>IF(ISNUMBER(X28),'Cover Page'!$D$35/1000000*X28/'FX rate'!$C$24,"")</f>
        <v/>
      </c>
      <c r="CK28" s="921" t="str">
        <f>IF(ISNUMBER(Y28),'Cover Page'!$D$35/1000000*Y28/'FX rate'!$C$24,"")</f>
        <v/>
      </c>
      <c r="CL28" s="922" t="str">
        <f>IF(ISNUMBER(Z28),'Cover Page'!$D$35/1000000*Z28/'FX rate'!$C$24,"")</f>
        <v/>
      </c>
      <c r="CM28" s="919">
        <f>IF(ISNUMBER(AA28),'Cover Page'!$D$35/1000000*AA28/'FX rate'!$C$24,"")</f>
        <v>0</v>
      </c>
      <c r="CN28" s="747">
        <f>IF(ISNUMBER(AB28),'Cover Page'!$D$35/1000000*AB28/'FX rate'!$C$24,"")</f>
        <v>0</v>
      </c>
      <c r="CO28" s="640"/>
      <c r="CP28" s="640"/>
      <c r="CQ28" s="640"/>
      <c r="CR28" s="640"/>
      <c r="CS28" s="640"/>
    </row>
    <row r="29" spans="1:97" s="2" customFormat="1" ht="14" x14ac:dyDescent="0.3">
      <c r="A29" s="901"/>
      <c r="B29" s="77">
        <v>2010</v>
      </c>
      <c r="C29" s="170"/>
      <c r="D29" s="115"/>
      <c r="E29" s="171"/>
      <c r="F29" s="115"/>
      <c r="G29" s="171"/>
      <c r="H29" s="115"/>
      <c r="I29" s="171"/>
      <c r="J29" s="115"/>
      <c r="K29" s="171"/>
      <c r="L29" s="115"/>
      <c r="M29" s="171"/>
      <c r="N29" s="115"/>
      <c r="O29" s="171"/>
      <c r="P29" s="115"/>
      <c r="Q29" s="171"/>
      <c r="R29" s="115"/>
      <c r="S29" s="171"/>
      <c r="T29" s="115"/>
      <c r="U29" s="171"/>
      <c r="V29" s="115"/>
      <c r="W29" s="171"/>
      <c r="X29" s="115"/>
      <c r="Y29" s="171"/>
      <c r="Z29" s="172"/>
      <c r="AA29" s="409">
        <f t="shared" si="0"/>
        <v>0</v>
      </c>
      <c r="AB29" s="397">
        <f t="shared" si="1"/>
        <v>0</v>
      </c>
      <c r="AH29" s="633">
        <v>2010</v>
      </c>
      <c r="AI29" s="717" t="str">
        <f>IF(ISNUMBER(C29),'Cover Page'!$D$35/1000000*'4 classification'!C29/'FX rate'!$C15,"")</f>
        <v/>
      </c>
      <c r="AJ29" s="718" t="str">
        <f>IF(ISNUMBER(D29),'Cover Page'!$D$35/1000000*'4 classification'!D29/'FX rate'!$C15,"")</f>
        <v/>
      </c>
      <c r="AK29" s="938" t="str">
        <f>IF(ISNUMBER(E29),'Cover Page'!$D$35/1000000*'4 classification'!E29/'FX rate'!$C15,"")</f>
        <v/>
      </c>
      <c r="AL29" s="718" t="str">
        <f>IF(ISNUMBER(F29),'Cover Page'!$D$35/1000000*'4 classification'!F29/'FX rate'!$C15,"")</f>
        <v/>
      </c>
      <c r="AM29" s="938" t="str">
        <f>IF(ISNUMBER(G29),'Cover Page'!$D$35/1000000*'4 classification'!G29/'FX rate'!$C15,"")</f>
        <v/>
      </c>
      <c r="AN29" s="718" t="str">
        <f>IF(ISNUMBER(H29),'Cover Page'!$D$35/1000000*'4 classification'!H29/'FX rate'!$C15,"")</f>
        <v/>
      </c>
      <c r="AO29" s="938" t="str">
        <f>IF(ISNUMBER(I29),'Cover Page'!$D$35/1000000*'4 classification'!I29/'FX rate'!$C15,"")</f>
        <v/>
      </c>
      <c r="AP29" s="718" t="str">
        <f>IF(ISNUMBER(J29),'Cover Page'!$D$35/1000000*'4 classification'!J29/'FX rate'!$C15,"")</f>
        <v/>
      </c>
      <c r="AQ29" s="938" t="str">
        <f>IF(ISNUMBER(K29),'Cover Page'!$D$35/1000000*'4 classification'!K29/'FX rate'!$C15,"")</f>
        <v/>
      </c>
      <c r="AR29" s="718" t="str">
        <f>IF(ISNUMBER(L29),'Cover Page'!$D$35/1000000*'4 classification'!L29/'FX rate'!$C15,"")</f>
        <v/>
      </c>
      <c r="AS29" s="938" t="str">
        <f>IF(ISNUMBER(M29),'Cover Page'!$D$35/1000000*'4 classification'!M29/'FX rate'!$C15,"")</f>
        <v/>
      </c>
      <c r="AT29" s="718" t="str">
        <f>IF(ISNUMBER(N29),'Cover Page'!$D$35/1000000*'4 classification'!N29/'FX rate'!$C15,"")</f>
        <v/>
      </c>
      <c r="AU29" s="938" t="str">
        <f>IF(ISNUMBER(O29),'Cover Page'!$D$35/1000000*'4 classification'!O29/'FX rate'!$C15,"")</f>
        <v/>
      </c>
      <c r="AV29" s="718" t="str">
        <f>IF(ISNUMBER(P29),'Cover Page'!$D$35/1000000*'4 classification'!P29/'FX rate'!$C15,"")</f>
        <v/>
      </c>
      <c r="AW29" s="938" t="str">
        <f>IF(ISNUMBER(Q29),'Cover Page'!$D$35/1000000*'4 classification'!Q29/'FX rate'!$C15,"")</f>
        <v/>
      </c>
      <c r="AX29" s="933" t="str">
        <f>IF(ISNUMBER(R29),'Cover Page'!$D$35/1000000*'4 classification'!R29/'FX rate'!$C15,"")</f>
        <v/>
      </c>
      <c r="AY29" s="937" t="str">
        <f>IF(ISNUMBER(S29),'Cover Page'!$D$35/1000000*'4 classification'!S29/'FX rate'!$C15,"")</f>
        <v/>
      </c>
      <c r="AZ29" s="716" t="str">
        <f>IF(ISNUMBER(T29),'Cover Page'!$D$35/1000000*'4 classification'!T29/'FX rate'!$C15,"")</f>
        <v/>
      </c>
      <c r="BA29" s="937" t="str">
        <f>IF(ISNUMBER(U29),'Cover Page'!$D$35/1000000*'4 classification'!U29/'FX rate'!$C15,"")</f>
        <v/>
      </c>
      <c r="BB29" s="716" t="str">
        <f>IF(ISNUMBER(V29),'Cover Page'!$D$35/1000000*'4 classification'!V29/'FX rate'!$C15,"")</f>
        <v/>
      </c>
      <c r="BC29" s="937" t="str">
        <f>IF(ISNUMBER(W29),'Cover Page'!$D$35/1000000*'4 classification'!W29/'FX rate'!$C15,"")</f>
        <v/>
      </c>
      <c r="BD29" s="716" t="str">
        <f>IF(ISNUMBER(X29),'Cover Page'!$D$35/1000000*'4 classification'!X29/'FX rate'!$C15,"")</f>
        <v/>
      </c>
      <c r="BE29" s="937" t="str">
        <f>IF(ISNUMBER(Y29),'Cover Page'!$D$35/1000000*'4 classification'!Y29/'FX rate'!$C15,"")</f>
        <v/>
      </c>
      <c r="BF29" s="716" t="str">
        <f>IF(ISNUMBER(Z29),'Cover Page'!$D$35/1000000*'4 classification'!Z29/'FX rate'!$C15,"")</f>
        <v/>
      </c>
      <c r="BG29" s="932">
        <f>IF(ISNUMBER(AA29),'Cover Page'!$D$35/1000000*'4 classification'!AA29/'FX rate'!$C15,"")</f>
        <v>0</v>
      </c>
      <c r="BH29" s="716">
        <f>IF(ISNUMBER(AB29),'Cover Page'!$D$35/1000000*'4 classification'!AB29/'FX rate'!$C15,"")</f>
        <v>0</v>
      </c>
      <c r="BI29" s="567"/>
      <c r="BN29" s="705">
        <v>2010</v>
      </c>
      <c r="BO29" s="748" t="str">
        <f>IF(ISNUMBER(C29),'Cover Page'!$D$35/1000000*C29/'FX rate'!$C$24,"")</f>
        <v/>
      </c>
      <c r="BP29" s="749" t="str">
        <f>IF(ISNUMBER(D29),'Cover Page'!$D$35/1000000*D29/'FX rate'!$C$24,"")</f>
        <v/>
      </c>
      <c r="BQ29" s="921" t="str">
        <f>IF(ISNUMBER(E29),'Cover Page'!$D$35/1000000*E29/'FX rate'!$C$24,"")</f>
        <v/>
      </c>
      <c r="BR29" s="749" t="str">
        <f>IF(ISNUMBER(F29),'Cover Page'!$D$35/1000000*F29/'FX rate'!$C$24,"")</f>
        <v/>
      </c>
      <c r="BS29" s="921" t="str">
        <f>IF(ISNUMBER(G29),'Cover Page'!$D$35/1000000*G29/'FX rate'!$C$24,"")</f>
        <v/>
      </c>
      <c r="BT29" s="749" t="str">
        <f>IF(ISNUMBER(H29),'Cover Page'!$D$35/1000000*H29/'FX rate'!$C$24,"")</f>
        <v/>
      </c>
      <c r="BU29" s="921" t="str">
        <f>IF(ISNUMBER(I29),'Cover Page'!$D$35/1000000*I29/'FX rate'!$C$24,"")</f>
        <v/>
      </c>
      <c r="BV29" s="749" t="str">
        <f>IF(ISNUMBER(J29),'Cover Page'!$D$35/1000000*J29/'FX rate'!$C$24,"")</f>
        <v/>
      </c>
      <c r="BW29" s="921" t="str">
        <f>IF(ISNUMBER(K29),'Cover Page'!$D$35/1000000*K29/'FX rate'!$C$24,"")</f>
        <v/>
      </c>
      <c r="BX29" s="749" t="str">
        <f>IF(ISNUMBER(L29),'Cover Page'!$D$35/1000000*L29/'FX rate'!$C$24,"")</f>
        <v/>
      </c>
      <c r="BY29" s="921" t="str">
        <f>IF(ISNUMBER(M29),'Cover Page'!$D$35/1000000*M29/'FX rate'!$C$24,"")</f>
        <v/>
      </c>
      <c r="BZ29" s="749" t="str">
        <f>IF(ISNUMBER(N29),'Cover Page'!$D$35/1000000*N29/'FX rate'!$C$24,"")</f>
        <v/>
      </c>
      <c r="CA29" s="921" t="str">
        <f>IF(ISNUMBER(O29),'Cover Page'!$D$35/1000000*O29/'FX rate'!$C$24,"")</f>
        <v/>
      </c>
      <c r="CB29" s="749" t="str">
        <f>IF(ISNUMBER(P29),'Cover Page'!$D$35/1000000*P29/'FX rate'!$C$24,"")</f>
        <v/>
      </c>
      <c r="CC29" s="921" t="str">
        <f>IF(ISNUMBER(Q29),'Cover Page'!$D$35/1000000*Q29/'FX rate'!$C$24,"")</f>
        <v/>
      </c>
      <c r="CD29" s="922" t="str">
        <f>IF(ISNUMBER(R29),'Cover Page'!$D$35/1000000*R29/'FX rate'!$C$24,"")</f>
        <v/>
      </c>
      <c r="CE29" s="919" t="str">
        <f>IF(ISNUMBER(S29),'Cover Page'!$D$35/1000000*S29/'FX rate'!$C$24,"")</f>
        <v/>
      </c>
      <c r="CF29" s="747" t="str">
        <f>IF(ISNUMBER(T29),'Cover Page'!$D$35/1000000*T29/'FX rate'!$C$24,"")</f>
        <v/>
      </c>
      <c r="CG29" s="921" t="str">
        <f>IF(ISNUMBER(U29),'Cover Page'!$D$35/1000000*U29/'FX rate'!$C$24,"")</f>
        <v/>
      </c>
      <c r="CH29" s="922" t="str">
        <f>IF(ISNUMBER(V29),'Cover Page'!$D$35/1000000*V29/'FX rate'!$C$24,"")</f>
        <v/>
      </c>
      <c r="CI29" s="919" t="str">
        <f>IF(ISNUMBER(W29),'Cover Page'!$D$35/1000000*W29/'FX rate'!$C$24,"")</f>
        <v/>
      </c>
      <c r="CJ29" s="747" t="str">
        <f>IF(ISNUMBER(X29),'Cover Page'!$D$35/1000000*X29/'FX rate'!$C$24,"")</f>
        <v/>
      </c>
      <c r="CK29" s="921" t="str">
        <f>IF(ISNUMBER(Y29),'Cover Page'!$D$35/1000000*Y29/'FX rate'!$C$24,"")</f>
        <v/>
      </c>
      <c r="CL29" s="922" t="str">
        <f>IF(ISNUMBER(Z29),'Cover Page'!$D$35/1000000*Z29/'FX rate'!$C$24,"")</f>
        <v/>
      </c>
      <c r="CM29" s="919">
        <f>IF(ISNUMBER(AA29),'Cover Page'!$D$35/1000000*AA29/'FX rate'!$C$24,"")</f>
        <v>0</v>
      </c>
      <c r="CN29" s="747">
        <f>IF(ISNUMBER(AB29),'Cover Page'!$D$35/1000000*AB29/'FX rate'!$C$24,"")</f>
        <v>0</v>
      </c>
      <c r="CO29" s="640"/>
      <c r="CP29" s="640"/>
      <c r="CQ29" s="640"/>
      <c r="CR29" s="640"/>
      <c r="CS29" s="640"/>
    </row>
    <row r="30" spans="1:97" s="2" customFormat="1" ht="14" x14ac:dyDescent="0.3">
      <c r="A30" s="901"/>
      <c r="B30" s="77">
        <v>2011</v>
      </c>
      <c r="C30" s="170"/>
      <c r="D30" s="115"/>
      <c r="E30" s="171"/>
      <c r="F30" s="115"/>
      <c r="G30" s="171"/>
      <c r="H30" s="115"/>
      <c r="I30" s="171"/>
      <c r="J30" s="115"/>
      <c r="K30" s="171"/>
      <c r="L30" s="115"/>
      <c r="M30" s="171"/>
      <c r="N30" s="115"/>
      <c r="O30" s="171"/>
      <c r="P30" s="115"/>
      <c r="Q30" s="171"/>
      <c r="R30" s="115"/>
      <c r="S30" s="171"/>
      <c r="T30" s="115"/>
      <c r="U30" s="171"/>
      <c r="V30" s="115"/>
      <c r="W30" s="171"/>
      <c r="X30" s="115"/>
      <c r="Y30" s="171"/>
      <c r="Z30" s="172"/>
      <c r="AA30" s="409">
        <f t="shared" si="0"/>
        <v>0</v>
      </c>
      <c r="AB30" s="397">
        <f t="shared" si="1"/>
        <v>0</v>
      </c>
      <c r="AH30" s="633">
        <v>2011</v>
      </c>
      <c r="AI30" s="717" t="str">
        <f>IF(ISNUMBER(C30),'Cover Page'!$D$35/1000000*'4 classification'!C30/'FX rate'!$C16,"")</f>
        <v/>
      </c>
      <c r="AJ30" s="718" t="str">
        <f>IF(ISNUMBER(D30),'Cover Page'!$D$35/1000000*'4 classification'!D30/'FX rate'!$C16,"")</f>
        <v/>
      </c>
      <c r="AK30" s="938" t="str">
        <f>IF(ISNUMBER(E30),'Cover Page'!$D$35/1000000*'4 classification'!E30/'FX rate'!$C16,"")</f>
        <v/>
      </c>
      <c r="AL30" s="718" t="str">
        <f>IF(ISNUMBER(F30),'Cover Page'!$D$35/1000000*'4 classification'!F30/'FX rate'!$C16,"")</f>
        <v/>
      </c>
      <c r="AM30" s="938" t="str">
        <f>IF(ISNUMBER(G30),'Cover Page'!$D$35/1000000*'4 classification'!G30/'FX rate'!$C16,"")</f>
        <v/>
      </c>
      <c r="AN30" s="718" t="str">
        <f>IF(ISNUMBER(H30),'Cover Page'!$D$35/1000000*'4 classification'!H30/'FX rate'!$C16,"")</f>
        <v/>
      </c>
      <c r="AO30" s="938" t="str">
        <f>IF(ISNUMBER(I30),'Cover Page'!$D$35/1000000*'4 classification'!I30/'FX rate'!$C16,"")</f>
        <v/>
      </c>
      <c r="AP30" s="718" t="str">
        <f>IF(ISNUMBER(J30),'Cover Page'!$D$35/1000000*'4 classification'!J30/'FX rate'!$C16,"")</f>
        <v/>
      </c>
      <c r="AQ30" s="938" t="str">
        <f>IF(ISNUMBER(K30),'Cover Page'!$D$35/1000000*'4 classification'!K30/'FX rate'!$C16,"")</f>
        <v/>
      </c>
      <c r="AR30" s="718" t="str">
        <f>IF(ISNUMBER(L30),'Cover Page'!$D$35/1000000*'4 classification'!L30/'FX rate'!$C16,"")</f>
        <v/>
      </c>
      <c r="AS30" s="938" t="str">
        <f>IF(ISNUMBER(M30),'Cover Page'!$D$35/1000000*'4 classification'!M30/'FX rate'!$C16,"")</f>
        <v/>
      </c>
      <c r="AT30" s="718" t="str">
        <f>IF(ISNUMBER(N30),'Cover Page'!$D$35/1000000*'4 classification'!N30/'FX rate'!$C16,"")</f>
        <v/>
      </c>
      <c r="AU30" s="938" t="str">
        <f>IF(ISNUMBER(O30),'Cover Page'!$D$35/1000000*'4 classification'!O30/'FX rate'!$C16,"")</f>
        <v/>
      </c>
      <c r="AV30" s="718" t="str">
        <f>IF(ISNUMBER(P30),'Cover Page'!$D$35/1000000*'4 classification'!P30/'FX rate'!$C16,"")</f>
        <v/>
      </c>
      <c r="AW30" s="938" t="str">
        <f>IF(ISNUMBER(Q30),'Cover Page'!$D$35/1000000*'4 classification'!Q30/'FX rate'!$C16,"")</f>
        <v/>
      </c>
      <c r="AX30" s="933" t="str">
        <f>IF(ISNUMBER(R30),'Cover Page'!$D$35/1000000*'4 classification'!R30/'FX rate'!$C16,"")</f>
        <v/>
      </c>
      <c r="AY30" s="937" t="str">
        <f>IF(ISNUMBER(S30),'Cover Page'!$D$35/1000000*'4 classification'!S30/'FX rate'!$C16,"")</f>
        <v/>
      </c>
      <c r="AZ30" s="716" t="str">
        <f>IF(ISNUMBER(T30),'Cover Page'!$D$35/1000000*'4 classification'!T30/'FX rate'!$C16,"")</f>
        <v/>
      </c>
      <c r="BA30" s="937" t="str">
        <f>IF(ISNUMBER(U30),'Cover Page'!$D$35/1000000*'4 classification'!U30/'FX rate'!$C16,"")</f>
        <v/>
      </c>
      <c r="BB30" s="716" t="str">
        <f>IF(ISNUMBER(V30),'Cover Page'!$D$35/1000000*'4 classification'!V30/'FX rate'!$C16,"")</f>
        <v/>
      </c>
      <c r="BC30" s="937" t="str">
        <f>IF(ISNUMBER(W30),'Cover Page'!$D$35/1000000*'4 classification'!W30/'FX rate'!$C16,"")</f>
        <v/>
      </c>
      <c r="BD30" s="716" t="str">
        <f>IF(ISNUMBER(X30),'Cover Page'!$D$35/1000000*'4 classification'!X30/'FX rate'!$C16,"")</f>
        <v/>
      </c>
      <c r="BE30" s="937" t="str">
        <f>IF(ISNUMBER(Y30),'Cover Page'!$D$35/1000000*'4 classification'!Y30/'FX rate'!$C16,"")</f>
        <v/>
      </c>
      <c r="BF30" s="716" t="str">
        <f>IF(ISNUMBER(Z30),'Cover Page'!$D$35/1000000*'4 classification'!Z30/'FX rate'!$C16,"")</f>
        <v/>
      </c>
      <c r="BG30" s="932">
        <f>IF(ISNUMBER(AA30),'Cover Page'!$D$35/1000000*'4 classification'!AA30/'FX rate'!$C16,"")</f>
        <v>0</v>
      </c>
      <c r="BH30" s="716">
        <f>IF(ISNUMBER(AB30),'Cover Page'!$D$35/1000000*'4 classification'!AB30/'FX rate'!$C16,"")</f>
        <v>0</v>
      </c>
      <c r="BI30" s="567"/>
      <c r="BN30" s="705">
        <v>2011</v>
      </c>
      <c r="BO30" s="748" t="str">
        <f>IF(ISNUMBER(C30),'Cover Page'!$D$35/1000000*C30/'FX rate'!$C$24,"")</f>
        <v/>
      </c>
      <c r="BP30" s="749" t="str">
        <f>IF(ISNUMBER(D30),'Cover Page'!$D$35/1000000*D30/'FX rate'!$C$24,"")</f>
        <v/>
      </c>
      <c r="BQ30" s="921" t="str">
        <f>IF(ISNUMBER(E30),'Cover Page'!$D$35/1000000*E30/'FX rate'!$C$24,"")</f>
        <v/>
      </c>
      <c r="BR30" s="749" t="str">
        <f>IF(ISNUMBER(F30),'Cover Page'!$D$35/1000000*F30/'FX rate'!$C$24,"")</f>
        <v/>
      </c>
      <c r="BS30" s="921" t="str">
        <f>IF(ISNUMBER(G30),'Cover Page'!$D$35/1000000*G30/'FX rate'!$C$24,"")</f>
        <v/>
      </c>
      <c r="BT30" s="749" t="str">
        <f>IF(ISNUMBER(H30),'Cover Page'!$D$35/1000000*H30/'FX rate'!$C$24,"")</f>
        <v/>
      </c>
      <c r="BU30" s="921" t="str">
        <f>IF(ISNUMBER(I30),'Cover Page'!$D$35/1000000*I30/'FX rate'!$C$24,"")</f>
        <v/>
      </c>
      <c r="BV30" s="749" t="str">
        <f>IF(ISNUMBER(J30),'Cover Page'!$D$35/1000000*J30/'FX rate'!$C$24,"")</f>
        <v/>
      </c>
      <c r="BW30" s="921" t="str">
        <f>IF(ISNUMBER(K30),'Cover Page'!$D$35/1000000*K30/'FX rate'!$C$24,"")</f>
        <v/>
      </c>
      <c r="BX30" s="749" t="str">
        <f>IF(ISNUMBER(L30),'Cover Page'!$D$35/1000000*L30/'FX rate'!$C$24,"")</f>
        <v/>
      </c>
      <c r="BY30" s="921" t="str">
        <f>IF(ISNUMBER(M30),'Cover Page'!$D$35/1000000*M30/'FX rate'!$C$24,"")</f>
        <v/>
      </c>
      <c r="BZ30" s="749" t="str">
        <f>IF(ISNUMBER(N30),'Cover Page'!$D$35/1000000*N30/'FX rate'!$C$24,"")</f>
        <v/>
      </c>
      <c r="CA30" s="921" t="str">
        <f>IF(ISNUMBER(O30),'Cover Page'!$D$35/1000000*O30/'FX rate'!$C$24,"")</f>
        <v/>
      </c>
      <c r="CB30" s="749" t="str">
        <f>IF(ISNUMBER(P30),'Cover Page'!$D$35/1000000*P30/'FX rate'!$C$24,"")</f>
        <v/>
      </c>
      <c r="CC30" s="921" t="str">
        <f>IF(ISNUMBER(Q30),'Cover Page'!$D$35/1000000*Q30/'FX rate'!$C$24,"")</f>
        <v/>
      </c>
      <c r="CD30" s="922" t="str">
        <f>IF(ISNUMBER(R30),'Cover Page'!$D$35/1000000*R30/'FX rate'!$C$24,"")</f>
        <v/>
      </c>
      <c r="CE30" s="919" t="str">
        <f>IF(ISNUMBER(S30),'Cover Page'!$D$35/1000000*S30/'FX rate'!$C$24,"")</f>
        <v/>
      </c>
      <c r="CF30" s="747" t="str">
        <f>IF(ISNUMBER(T30),'Cover Page'!$D$35/1000000*T30/'FX rate'!$C$24,"")</f>
        <v/>
      </c>
      <c r="CG30" s="921" t="str">
        <f>IF(ISNUMBER(U30),'Cover Page'!$D$35/1000000*U30/'FX rate'!$C$24,"")</f>
        <v/>
      </c>
      <c r="CH30" s="922" t="str">
        <f>IF(ISNUMBER(V30),'Cover Page'!$D$35/1000000*V30/'FX rate'!$C$24,"")</f>
        <v/>
      </c>
      <c r="CI30" s="919" t="str">
        <f>IF(ISNUMBER(W30),'Cover Page'!$D$35/1000000*W30/'FX rate'!$C$24,"")</f>
        <v/>
      </c>
      <c r="CJ30" s="747" t="str">
        <f>IF(ISNUMBER(X30),'Cover Page'!$D$35/1000000*X30/'FX rate'!$C$24,"")</f>
        <v/>
      </c>
      <c r="CK30" s="921" t="str">
        <f>IF(ISNUMBER(Y30),'Cover Page'!$D$35/1000000*Y30/'FX rate'!$C$24,"")</f>
        <v/>
      </c>
      <c r="CL30" s="922" t="str">
        <f>IF(ISNUMBER(Z30),'Cover Page'!$D$35/1000000*Z30/'FX rate'!$C$24,"")</f>
        <v/>
      </c>
      <c r="CM30" s="919">
        <f>IF(ISNUMBER(AA30),'Cover Page'!$D$35/1000000*AA30/'FX rate'!$C$24,"")</f>
        <v>0</v>
      </c>
      <c r="CN30" s="747">
        <f>IF(ISNUMBER(AB30),'Cover Page'!$D$35/1000000*AB30/'FX rate'!$C$24,"")</f>
        <v>0</v>
      </c>
      <c r="CO30" s="640"/>
      <c r="CP30" s="640"/>
      <c r="CQ30" s="640"/>
      <c r="CR30" s="640"/>
      <c r="CS30" s="640"/>
    </row>
    <row r="31" spans="1:97" s="2" customFormat="1" ht="14" x14ac:dyDescent="0.3">
      <c r="A31" s="901"/>
      <c r="B31" s="77">
        <v>2012</v>
      </c>
      <c r="C31" s="170"/>
      <c r="D31" s="115"/>
      <c r="E31" s="171"/>
      <c r="F31" s="115"/>
      <c r="G31" s="171"/>
      <c r="H31" s="115"/>
      <c r="I31" s="171"/>
      <c r="J31" s="115"/>
      <c r="K31" s="171"/>
      <c r="L31" s="115"/>
      <c r="M31" s="171"/>
      <c r="N31" s="115"/>
      <c r="O31" s="171"/>
      <c r="P31" s="115"/>
      <c r="Q31" s="171"/>
      <c r="R31" s="115"/>
      <c r="S31" s="171"/>
      <c r="T31" s="115"/>
      <c r="U31" s="171"/>
      <c r="V31" s="115"/>
      <c r="W31" s="171"/>
      <c r="X31" s="115"/>
      <c r="Y31" s="171"/>
      <c r="Z31" s="172"/>
      <c r="AA31" s="409">
        <f t="shared" si="0"/>
        <v>0</v>
      </c>
      <c r="AB31" s="397">
        <f t="shared" si="1"/>
        <v>0</v>
      </c>
      <c r="AH31" s="633">
        <v>2012</v>
      </c>
      <c r="AI31" s="717" t="str">
        <f>IF(ISNUMBER(C31),'Cover Page'!$D$35/1000000*'4 classification'!C31/'FX rate'!$C17,"")</f>
        <v/>
      </c>
      <c r="AJ31" s="718" t="str">
        <f>IF(ISNUMBER(D31),'Cover Page'!$D$35/1000000*'4 classification'!D31/'FX rate'!$C17,"")</f>
        <v/>
      </c>
      <c r="AK31" s="938" t="str">
        <f>IF(ISNUMBER(E31),'Cover Page'!$D$35/1000000*'4 classification'!E31/'FX rate'!$C17,"")</f>
        <v/>
      </c>
      <c r="AL31" s="718" t="str">
        <f>IF(ISNUMBER(F31),'Cover Page'!$D$35/1000000*'4 classification'!F31/'FX rate'!$C17,"")</f>
        <v/>
      </c>
      <c r="AM31" s="938" t="str">
        <f>IF(ISNUMBER(G31),'Cover Page'!$D$35/1000000*'4 classification'!G31/'FX rate'!$C17,"")</f>
        <v/>
      </c>
      <c r="AN31" s="718" t="str">
        <f>IF(ISNUMBER(H31),'Cover Page'!$D$35/1000000*'4 classification'!H31/'FX rate'!$C17,"")</f>
        <v/>
      </c>
      <c r="AO31" s="938" t="str">
        <f>IF(ISNUMBER(I31),'Cover Page'!$D$35/1000000*'4 classification'!I31/'FX rate'!$C17,"")</f>
        <v/>
      </c>
      <c r="AP31" s="718" t="str">
        <f>IF(ISNUMBER(J31),'Cover Page'!$D$35/1000000*'4 classification'!J31/'FX rate'!$C17,"")</f>
        <v/>
      </c>
      <c r="AQ31" s="938" t="str">
        <f>IF(ISNUMBER(K31),'Cover Page'!$D$35/1000000*'4 classification'!K31/'FX rate'!$C17,"")</f>
        <v/>
      </c>
      <c r="AR31" s="718" t="str">
        <f>IF(ISNUMBER(L31),'Cover Page'!$D$35/1000000*'4 classification'!L31/'FX rate'!$C17,"")</f>
        <v/>
      </c>
      <c r="AS31" s="938" t="str">
        <f>IF(ISNUMBER(M31),'Cover Page'!$D$35/1000000*'4 classification'!M31/'FX rate'!$C17,"")</f>
        <v/>
      </c>
      <c r="AT31" s="718" t="str">
        <f>IF(ISNUMBER(N31),'Cover Page'!$D$35/1000000*'4 classification'!N31/'FX rate'!$C17,"")</f>
        <v/>
      </c>
      <c r="AU31" s="938" t="str">
        <f>IF(ISNUMBER(O31),'Cover Page'!$D$35/1000000*'4 classification'!O31/'FX rate'!$C17,"")</f>
        <v/>
      </c>
      <c r="AV31" s="718" t="str">
        <f>IF(ISNUMBER(P31),'Cover Page'!$D$35/1000000*'4 classification'!P31/'FX rate'!$C17,"")</f>
        <v/>
      </c>
      <c r="AW31" s="938" t="str">
        <f>IF(ISNUMBER(Q31),'Cover Page'!$D$35/1000000*'4 classification'!Q31/'FX rate'!$C17,"")</f>
        <v/>
      </c>
      <c r="AX31" s="933" t="str">
        <f>IF(ISNUMBER(R31),'Cover Page'!$D$35/1000000*'4 classification'!R31/'FX rate'!$C17,"")</f>
        <v/>
      </c>
      <c r="AY31" s="937" t="str">
        <f>IF(ISNUMBER(S31),'Cover Page'!$D$35/1000000*'4 classification'!S31/'FX rate'!$C17,"")</f>
        <v/>
      </c>
      <c r="AZ31" s="716" t="str">
        <f>IF(ISNUMBER(T31),'Cover Page'!$D$35/1000000*'4 classification'!T31/'FX rate'!$C17,"")</f>
        <v/>
      </c>
      <c r="BA31" s="937" t="str">
        <f>IF(ISNUMBER(U31),'Cover Page'!$D$35/1000000*'4 classification'!U31/'FX rate'!$C17,"")</f>
        <v/>
      </c>
      <c r="BB31" s="716" t="str">
        <f>IF(ISNUMBER(V31),'Cover Page'!$D$35/1000000*'4 classification'!V31/'FX rate'!$C17,"")</f>
        <v/>
      </c>
      <c r="BC31" s="937" t="str">
        <f>IF(ISNUMBER(W31),'Cover Page'!$D$35/1000000*'4 classification'!W31/'FX rate'!$C17,"")</f>
        <v/>
      </c>
      <c r="BD31" s="716" t="str">
        <f>IF(ISNUMBER(X31),'Cover Page'!$D$35/1000000*'4 classification'!X31/'FX rate'!$C17,"")</f>
        <v/>
      </c>
      <c r="BE31" s="937" t="str">
        <f>IF(ISNUMBER(Y31),'Cover Page'!$D$35/1000000*'4 classification'!Y31/'FX rate'!$C17,"")</f>
        <v/>
      </c>
      <c r="BF31" s="716" t="str">
        <f>IF(ISNUMBER(Z31),'Cover Page'!$D$35/1000000*'4 classification'!Z31/'FX rate'!$C17,"")</f>
        <v/>
      </c>
      <c r="BG31" s="932">
        <f>IF(ISNUMBER(AA31),'Cover Page'!$D$35/1000000*'4 classification'!AA31/'FX rate'!$C17,"")</f>
        <v>0</v>
      </c>
      <c r="BH31" s="716">
        <f>IF(ISNUMBER(AB31),'Cover Page'!$D$35/1000000*'4 classification'!AB31/'FX rate'!$C17,"")</f>
        <v>0</v>
      </c>
      <c r="BI31" s="567"/>
      <c r="BN31" s="705">
        <v>2012</v>
      </c>
      <c r="BO31" s="748" t="str">
        <f>IF(ISNUMBER(C31),'Cover Page'!$D$35/1000000*C31/'FX rate'!$C$24,"")</f>
        <v/>
      </c>
      <c r="BP31" s="749" t="str">
        <f>IF(ISNUMBER(D31),'Cover Page'!$D$35/1000000*D31/'FX rate'!$C$24,"")</f>
        <v/>
      </c>
      <c r="BQ31" s="921" t="str">
        <f>IF(ISNUMBER(E31),'Cover Page'!$D$35/1000000*E31/'FX rate'!$C$24,"")</f>
        <v/>
      </c>
      <c r="BR31" s="749" t="str">
        <f>IF(ISNUMBER(F31),'Cover Page'!$D$35/1000000*F31/'FX rate'!$C$24,"")</f>
        <v/>
      </c>
      <c r="BS31" s="921" t="str">
        <f>IF(ISNUMBER(G31),'Cover Page'!$D$35/1000000*G31/'FX rate'!$C$24,"")</f>
        <v/>
      </c>
      <c r="BT31" s="749" t="str">
        <f>IF(ISNUMBER(H31),'Cover Page'!$D$35/1000000*H31/'FX rate'!$C$24,"")</f>
        <v/>
      </c>
      <c r="BU31" s="921" t="str">
        <f>IF(ISNUMBER(I31),'Cover Page'!$D$35/1000000*I31/'FX rate'!$C$24,"")</f>
        <v/>
      </c>
      <c r="BV31" s="749" t="str">
        <f>IF(ISNUMBER(J31),'Cover Page'!$D$35/1000000*J31/'FX rate'!$C$24,"")</f>
        <v/>
      </c>
      <c r="BW31" s="921" t="str">
        <f>IF(ISNUMBER(K31),'Cover Page'!$D$35/1000000*K31/'FX rate'!$C$24,"")</f>
        <v/>
      </c>
      <c r="BX31" s="749" t="str">
        <f>IF(ISNUMBER(L31),'Cover Page'!$D$35/1000000*L31/'FX rate'!$C$24,"")</f>
        <v/>
      </c>
      <c r="BY31" s="921" t="str">
        <f>IF(ISNUMBER(M31),'Cover Page'!$D$35/1000000*M31/'FX rate'!$C$24,"")</f>
        <v/>
      </c>
      <c r="BZ31" s="749" t="str">
        <f>IF(ISNUMBER(N31),'Cover Page'!$D$35/1000000*N31/'FX rate'!$C$24,"")</f>
        <v/>
      </c>
      <c r="CA31" s="921" t="str">
        <f>IF(ISNUMBER(O31),'Cover Page'!$D$35/1000000*O31/'FX rate'!$C$24,"")</f>
        <v/>
      </c>
      <c r="CB31" s="749" t="str">
        <f>IF(ISNUMBER(P31),'Cover Page'!$D$35/1000000*P31/'FX rate'!$C$24,"")</f>
        <v/>
      </c>
      <c r="CC31" s="921" t="str">
        <f>IF(ISNUMBER(Q31),'Cover Page'!$D$35/1000000*Q31/'FX rate'!$C$24,"")</f>
        <v/>
      </c>
      <c r="CD31" s="922" t="str">
        <f>IF(ISNUMBER(R31),'Cover Page'!$D$35/1000000*R31/'FX rate'!$C$24,"")</f>
        <v/>
      </c>
      <c r="CE31" s="919" t="str">
        <f>IF(ISNUMBER(S31),'Cover Page'!$D$35/1000000*S31/'FX rate'!$C$24,"")</f>
        <v/>
      </c>
      <c r="CF31" s="747" t="str">
        <f>IF(ISNUMBER(T31),'Cover Page'!$D$35/1000000*T31/'FX rate'!$C$24,"")</f>
        <v/>
      </c>
      <c r="CG31" s="921" t="str">
        <f>IF(ISNUMBER(U31),'Cover Page'!$D$35/1000000*U31/'FX rate'!$C$24,"")</f>
        <v/>
      </c>
      <c r="CH31" s="922" t="str">
        <f>IF(ISNUMBER(V31),'Cover Page'!$D$35/1000000*V31/'FX rate'!$C$24,"")</f>
        <v/>
      </c>
      <c r="CI31" s="919" t="str">
        <f>IF(ISNUMBER(W31),'Cover Page'!$D$35/1000000*W31/'FX rate'!$C$24,"")</f>
        <v/>
      </c>
      <c r="CJ31" s="747" t="str">
        <f>IF(ISNUMBER(X31),'Cover Page'!$D$35/1000000*X31/'FX rate'!$C$24,"")</f>
        <v/>
      </c>
      <c r="CK31" s="921" t="str">
        <f>IF(ISNUMBER(Y31),'Cover Page'!$D$35/1000000*Y31/'FX rate'!$C$24,"")</f>
        <v/>
      </c>
      <c r="CL31" s="922" t="str">
        <f>IF(ISNUMBER(Z31),'Cover Page'!$D$35/1000000*Z31/'FX rate'!$C$24,"")</f>
        <v/>
      </c>
      <c r="CM31" s="919">
        <f>IF(ISNUMBER(AA31),'Cover Page'!$D$35/1000000*AA31/'FX rate'!$C$24,"")</f>
        <v>0</v>
      </c>
      <c r="CN31" s="747">
        <f>IF(ISNUMBER(AB31),'Cover Page'!$D$35/1000000*AB31/'FX rate'!$C$24,"")</f>
        <v>0</v>
      </c>
      <c r="CO31" s="640"/>
      <c r="CP31" s="640"/>
      <c r="CQ31" s="640"/>
      <c r="CR31" s="640"/>
      <c r="CS31" s="640"/>
    </row>
    <row r="32" spans="1:97" s="2" customFormat="1" ht="14" x14ac:dyDescent="0.3">
      <c r="A32" s="901"/>
      <c r="B32" s="77">
        <v>2013</v>
      </c>
      <c r="C32" s="170"/>
      <c r="D32" s="115"/>
      <c r="E32" s="171"/>
      <c r="F32" s="115"/>
      <c r="G32" s="171"/>
      <c r="H32" s="115"/>
      <c r="I32" s="171"/>
      <c r="J32" s="115"/>
      <c r="K32" s="171"/>
      <c r="L32" s="115"/>
      <c r="M32" s="171"/>
      <c r="N32" s="115"/>
      <c r="O32" s="171"/>
      <c r="P32" s="115"/>
      <c r="Q32" s="171"/>
      <c r="R32" s="115"/>
      <c r="S32" s="171"/>
      <c r="T32" s="115"/>
      <c r="U32" s="171"/>
      <c r="V32" s="115"/>
      <c r="W32" s="171"/>
      <c r="X32" s="115"/>
      <c r="Y32" s="171"/>
      <c r="Z32" s="172"/>
      <c r="AA32" s="409">
        <f t="shared" si="0"/>
        <v>0</v>
      </c>
      <c r="AB32" s="397">
        <f t="shared" si="1"/>
        <v>0</v>
      </c>
      <c r="AH32" s="633">
        <v>2013</v>
      </c>
      <c r="AI32" s="717" t="str">
        <f>IF(ISNUMBER(C32),'Cover Page'!$D$35/1000000*'4 classification'!C32/'FX rate'!$C18,"")</f>
        <v/>
      </c>
      <c r="AJ32" s="718" t="str">
        <f>IF(ISNUMBER(D32),'Cover Page'!$D$35/1000000*'4 classification'!D32/'FX rate'!$C18,"")</f>
        <v/>
      </c>
      <c r="AK32" s="938" t="str">
        <f>IF(ISNUMBER(E32),'Cover Page'!$D$35/1000000*'4 classification'!E32/'FX rate'!$C18,"")</f>
        <v/>
      </c>
      <c r="AL32" s="718" t="str">
        <f>IF(ISNUMBER(F32),'Cover Page'!$D$35/1000000*'4 classification'!F32/'FX rate'!$C18,"")</f>
        <v/>
      </c>
      <c r="AM32" s="938" t="str">
        <f>IF(ISNUMBER(G32),'Cover Page'!$D$35/1000000*'4 classification'!G32/'FX rate'!$C18,"")</f>
        <v/>
      </c>
      <c r="AN32" s="718" t="str">
        <f>IF(ISNUMBER(H32),'Cover Page'!$D$35/1000000*'4 classification'!H32/'FX rate'!$C18,"")</f>
        <v/>
      </c>
      <c r="AO32" s="938" t="str">
        <f>IF(ISNUMBER(I32),'Cover Page'!$D$35/1000000*'4 classification'!I32/'FX rate'!$C18,"")</f>
        <v/>
      </c>
      <c r="AP32" s="718" t="str">
        <f>IF(ISNUMBER(J32),'Cover Page'!$D$35/1000000*'4 classification'!J32/'FX rate'!$C18,"")</f>
        <v/>
      </c>
      <c r="AQ32" s="938" t="str">
        <f>IF(ISNUMBER(K32),'Cover Page'!$D$35/1000000*'4 classification'!K32/'FX rate'!$C18,"")</f>
        <v/>
      </c>
      <c r="AR32" s="718" t="str">
        <f>IF(ISNUMBER(L32),'Cover Page'!$D$35/1000000*'4 classification'!L32/'FX rate'!$C18,"")</f>
        <v/>
      </c>
      <c r="AS32" s="938" t="str">
        <f>IF(ISNUMBER(M32),'Cover Page'!$D$35/1000000*'4 classification'!M32/'FX rate'!$C18,"")</f>
        <v/>
      </c>
      <c r="AT32" s="718" t="str">
        <f>IF(ISNUMBER(N32),'Cover Page'!$D$35/1000000*'4 classification'!N32/'FX rate'!$C18,"")</f>
        <v/>
      </c>
      <c r="AU32" s="938" t="str">
        <f>IF(ISNUMBER(O32),'Cover Page'!$D$35/1000000*'4 classification'!O32/'FX rate'!$C18,"")</f>
        <v/>
      </c>
      <c r="AV32" s="718" t="str">
        <f>IF(ISNUMBER(P32),'Cover Page'!$D$35/1000000*'4 classification'!P32/'FX rate'!$C18,"")</f>
        <v/>
      </c>
      <c r="AW32" s="938" t="str">
        <f>IF(ISNUMBER(Q32),'Cover Page'!$D$35/1000000*'4 classification'!Q32/'FX rate'!$C18,"")</f>
        <v/>
      </c>
      <c r="AX32" s="933" t="str">
        <f>IF(ISNUMBER(R32),'Cover Page'!$D$35/1000000*'4 classification'!R32/'FX rate'!$C18,"")</f>
        <v/>
      </c>
      <c r="AY32" s="937" t="str">
        <f>IF(ISNUMBER(S32),'Cover Page'!$D$35/1000000*'4 classification'!S32/'FX rate'!$C18,"")</f>
        <v/>
      </c>
      <c r="AZ32" s="716" t="str">
        <f>IF(ISNUMBER(T32),'Cover Page'!$D$35/1000000*'4 classification'!T32/'FX rate'!$C18,"")</f>
        <v/>
      </c>
      <c r="BA32" s="937" t="str">
        <f>IF(ISNUMBER(U32),'Cover Page'!$D$35/1000000*'4 classification'!U32/'FX rate'!$C18,"")</f>
        <v/>
      </c>
      <c r="BB32" s="716" t="str">
        <f>IF(ISNUMBER(V32),'Cover Page'!$D$35/1000000*'4 classification'!V32/'FX rate'!$C18,"")</f>
        <v/>
      </c>
      <c r="BC32" s="937" t="str">
        <f>IF(ISNUMBER(W32),'Cover Page'!$D$35/1000000*'4 classification'!W32/'FX rate'!$C18,"")</f>
        <v/>
      </c>
      <c r="BD32" s="716" t="str">
        <f>IF(ISNUMBER(X32),'Cover Page'!$D$35/1000000*'4 classification'!X32/'FX rate'!$C18,"")</f>
        <v/>
      </c>
      <c r="BE32" s="937" t="str">
        <f>IF(ISNUMBER(Y32),'Cover Page'!$D$35/1000000*'4 classification'!Y32/'FX rate'!$C18,"")</f>
        <v/>
      </c>
      <c r="BF32" s="716" t="str">
        <f>IF(ISNUMBER(Z32),'Cover Page'!$D$35/1000000*'4 classification'!Z32/'FX rate'!$C18,"")</f>
        <v/>
      </c>
      <c r="BG32" s="932">
        <f>IF(ISNUMBER(AA32),'Cover Page'!$D$35/1000000*'4 classification'!AA32/'FX rate'!$C18,"")</f>
        <v>0</v>
      </c>
      <c r="BH32" s="716">
        <f>IF(ISNUMBER(AB32),'Cover Page'!$D$35/1000000*'4 classification'!AB32/'FX rate'!$C18,"")</f>
        <v>0</v>
      </c>
      <c r="BI32" s="567"/>
      <c r="BN32" s="705">
        <v>2013</v>
      </c>
      <c r="BO32" s="748" t="str">
        <f>IF(ISNUMBER(C32),'Cover Page'!$D$35/1000000*C32/'FX rate'!$C$24,"")</f>
        <v/>
      </c>
      <c r="BP32" s="749" t="str">
        <f>IF(ISNUMBER(D32),'Cover Page'!$D$35/1000000*D32/'FX rate'!$C$24,"")</f>
        <v/>
      </c>
      <c r="BQ32" s="921" t="str">
        <f>IF(ISNUMBER(E32),'Cover Page'!$D$35/1000000*E32/'FX rate'!$C$24,"")</f>
        <v/>
      </c>
      <c r="BR32" s="749" t="str">
        <f>IF(ISNUMBER(F32),'Cover Page'!$D$35/1000000*F32/'FX rate'!$C$24,"")</f>
        <v/>
      </c>
      <c r="BS32" s="921" t="str">
        <f>IF(ISNUMBER(G32),'Cover Page'!$D$35/1000000*G32/'FX rate'!$C$24,"")</f>
        <v/>
      </c>
      <c r="BT32" s="749" t="str">
        <f>IF(ISNUMBER(H32),'Cover Page'!$D$35/1000000*H32/'FX rate'!$C$24,"")</f>
        <v/>
      </c>
      <c r="BU32" s="921" t="str">
        <f>IF(ISNUMBER(I32),'Cover Page'!$D$35/1000000*I32/'FX rate'!$C$24,"")</f>
        <v/>
      </c>
      <c r="BV32" s="749" t="str">
        <f>IF(ISNUMBER(J32),'Cover Page'!$D$35/1000000*J32/'FX rate'!$C$24,"")</f>
        <v/>
      </c>
      <c r="BW32" s="921" t="str">
        <f>IF(ISNUMBER(K32),'Cover Page'!$D$35/1000000*K32/'FX rate'!$C$24,"")</f>
        <v/>
      </c>
      <c r="BX32" s="749" t="str">
        <f>IF(ISNUMBER(L32),'Cover Page'!$D$35/1000000*L32/'FX rate'!$C$24,"")</f>
        <v/>
      </c>
      <c r="BY32" s="921" t="str">
        <f>IF(ISNUMBER(M32),'Cover Page'!$D$35/1000000*M32/'FX rate'!$C$24,"")</f>
        <v/>
      </c>
      <c r="BZ32" s="749" t="str">
        <f>IF(ISNUMBER(N32),'Cover Page'!$D$35/1000000*N32/'FX rate'!$C$24,"")</f>
        <v/>
      </c>
      <c r="CA32" s="921" t="str">
        <f>IF(ISNUMBER(O32),'Cover Page'!$D$35/1000000*O32/'FX rate'!$C$24,"")</f>
        <v/>
      </c>
      <c r="CB32" s="749" t="str">
        <f>IF(ISNUMBER(P32),'Cover Page'!$D$35/1000000*P32/'FX rate'!$C$24,"")</f>
        <v/>
      </c>
      <c r="CC32" s="921" t="str">
        <f>IF(ISNUMBER(Q32),'Cover Page'!$D$35/1000000*Q32/'FX rate'!$C$24,"")</f>
        <v/>
      </c>
      <c r="CD32" s="922" t="str">
        <f>IF(ISNUMBER(R32),'Cover Page'!$D$35/1000000*R32/'FX rate'!$C$24,"")</f>
        <v/>
      </c>
      <c r="CE32" s="919" t="str">
        <f>IF(ISNUMBER(S32),'Cover Page'!$D$35/1000000*S32/'FX rate'!$C$24,"")</f>
        <v/>
      </c>
      <c r="CF32" s="747" t="str">
        <f>IF(ISNUMBER(T32),'Cover Page'!$D$35/1000000*T32/'FX rate'!$C$24,"")</f>
        <v/>
      </c>
      <c r="CG32" s="921" t="str">
        <f>IF(ISNUMBER(U32),'Cover Page'!$D$35/1000000*U32/'FX rate'!$C$24,"")</f>
        <v/>
      </c>
      <c r="CH32" s="922" t="str">
        <f>IF(ISNUMBER(V32),'Cover Page'!$D$35/1000000*V32/'FX rate'!$C$24,"")</f>
        <v/>
      </c>
      <c r="CI32" s="919" t="str">
        <f>IF(ISNUMBER(W32),'Cover Page'!$D$35/1000000*W32/'FX rate'!$C$24,"")</f>
        <v/>
      </c>
      <c r="CJ32" s="747" t="str">
        <f>IF(ISNUMBER(X32),'Cover Page'!$D$35/1000000*X32/'FX rate'!$C$24,"")</f>
        <v/>
      </c>
      <c r="CK32" s="921" t="str">
        <f>IF(ISNUMBER(Y32),'Cover Page'!$D$35/1000000*Y32/'FX rate'!$C$24,"")</f>
        <v/>
      </c>
      <c r="CL32" s="922" t="str">
        <f>IF(ISNUMBER(Z32),'Cover Page'!$D$35/1000000*Z32/'FX rate'!$C$24,"")</f>
        <v/>
      </c>
      <c r="CM32" s="919">
        <f>IF(ISNUMBER(AA32),'Cover Page'!$D$35/1000000*AA32/'FX rate'!$C$24,"")</f>
        <v>0</v>
      </c>
      <c r="CN32" s="747">
        <f>IF(ISNUMBER(AB32),'Cover Page'!$D$35/1000000*AB32/'FX rate'!$C$24,"")</f>
        <v>0</v>
      </c>
      <c r="CO32" s="640"/>
      <c r="CP32" s="640"/>
      <c r="CQ32" s="640"/>
      <c r="CR32" s="640"/>
      <c r="CS32" s="640"/>
    </row>
    <row r="33" spans="1:97" s="20" customFormat="1" ht="14" x14ac:dyDescent="0.3">
      <c r="A33" s="902"/>
      <c r="B33" s="37">
        <v>2014</v>
      </c>
      <c r="C33" s="170"/>
      <c r="D33" s="117"/>
      <c r="E33" s="174"/>
      <c r="F33" s="117"/>
      <c r="G33" s="174"/>
      <c r="H33" s="117"/>
      <c r="I33" s="174"/>
      <c r="J33" s="117"/>
      <c r="K33" s="174"/>
      <c r="L33" s="117"/>
      <c r="M33" s="174"/>
      <c r="N33" s="117"/>
      <c r="O33" s="174"/>
      <c r="P33" s="117"/>
      <c r="Q33" s="174"/>
      <c r="R33" s="117"/>
      <c r="S33" s="174"/>
      <c r="T33" s="117"/>
      <c r="U33" s="174"/>
      <c r="V33" s="117"/>
      <c r="W33" s="174"/>
      <c r="X33" s="117"/>
      <c r="Y33" s="174"/>
      <c r="Z33" s="175"/>
      <c r="AA33" s="409">
        <f t="shared" si="0"/>
        <v>0</v>
      </c>
      <c r="AB33" s="397">
        <f t="shared" si="1"/>
        <v>0</v>
      </c>
      <c r="AH33" s="633">
        <v>2014</v>
      </c>
      <c r="AI33" s="717" t="str">
        <f>IF(ISNUMBER(C33),'Cover Page'!$D$35/1000000*'4 classification'!C33/'FX rate'!$C19,"")</f>
        <v/>
      </c>
      <c r="AJ33" s="718" t="str">
        <f>IF(ISNUMBER(D33),'Cover Page'!$D$35/1000000*'4 classification'!D33/'FX rate'!$C19,"")</f>
        <v/>
      </c>
      <c r="AK33" s="938" t="str">
        <f>IF(ISNUMBER(E33),'Cover Page'!$D$35/1000000*'4 classification'!E33/'FX rate'!$C19,"")</f>
        <v/>
      </c>
      <c r="AL33" s="718" t="str">
        <f>IF(ISNUMBER(F33),'Cover Page'!$D$35/1000000*'4 classification'!F33/'FX rate'!$C19,"")</f>
        <v/>
      </c>
      <c r="AM33" s="938" t="str">
        <f>IF(ISNUMBER(G33),'Cover Page'!$D$35/1000000*'4 classification'!G33/'FX rate'!$C19,"")</f>
        <v/>
      </c>
      <c r="AN33" s="718" t="str">
        <f>IF(ISNUMBER(H33),'Cover Page'!$D$35/1000000*'4 classification'!H33/'FX rate'!$C19,"")</f>
        <v/>
      </c>
      <c r="AO33" s="938" t="str">
        <f>IF(ISNUMBER(I33),'Cover Page'!$D$35/1000000*'4 classification'!I33/'FX rate'!$C19,"")</f>
        <v/>
      </c>
      <c r="AP33" s="718" t="str">
        <f>IF(ISNUMBER(J33),'Cover Page'!$D$35/1000000*'4 classification'!J33/'FX rate'!$C19,"")</f>
        <v/>
      </c>
      <c r="AQ33" s="938" t="str">
        <f>IF(ISNUMBER(K33),'Cover Page'!$D$35/1000000*'4 classification'!K33/'FX rate'!$C19,"")</f>
        <v/>
      </c>
      <c r="AR33" s="718" t="str">
        <f>IF(ISNUMBER(L33),'Cover Page'!$D$35/1000000*'4 classification'!L33/'FX rate'!$C19,"")</f>
        <v/>
      </c>
      <c r="AS33" s="938" t="str">
        <f>IF(ISNUMBER(M33),'Cover Page'!$D$35/1000000*'4 classification'!M33/'FX rate'!$C19,"")</f>
        <v/>
      </c>
      <c r="AT33" s="718" t="str">
        <f>IF(ISNUMBER(N33),'Cover Page'!$D$35/1000000*'4 classification'!N33/'FX rate'!$C19,"")</f>
        <v/>
      </c>
      <c r="AU33" s="938" t="str">
        <f>IF(ISNUMBER(O33),'Cover Page'!$D$35/1000000*'4 classification'!O33/'FX rate'!$C19,"")</f>
        <v/>
      </c>
      <c r="AV33" s="718" t="str">
        <f>IF(ISNUMBER(P33),'Cover Page'!$D$35/1000000*'4 classification'!P33/'FX rate'!$C19,"")</f>
        <v/>
      </c>
      <c r="AW33" s="938" t="str">
        <f>IF(ISNUMBER(Q33),'Cover Page'!$D$35/1000000*'4 classification'!Q33/'FX rate'!$C19,"")</f>
        <v/>
      </c>
      <c r="AX33" s="933" t="str">
        <f>IF(ISNUMBER(R33),'Cover Page'!$D$35/1000000*'4 classification'!R33/'FX rate'!$C19,"")</f>
        <v/>
      </c>
      <c r="AY33" s="937" t="str">
        <f>IF(ISNUMBER(S33),'Cover Page'!$D$35/1000000*'4 classification'!S33/'FX rate'!$C19,"")</f>
        <v/>
      </c>
      <c r="AZ33" s="716" t="str">
        <f>IF(ISNUMBER(T33),'Cover Page'!$D$35/1000000*'4 classification'!T33/'FX rate'!$C19,"")</f>
        <v/>
      </c>
      <c r="BA33" s="937" t="str">
        <f>IF(ISNUMBER(U33),'Cover Page'!$D$35/1000000*'4 classification'!U33/'FX rate'!$C19,"")</f>
        <v/>
      </c>
      <c r="BB33" s="716" t="str">
        <f>IF(ISNUMBER(V33),'Cover Page'!$D$35/1000000*'4 classification'!V33/'FX rate'!$C19,"")</f>
        <v/>
      </c>
      <c r="BC33" s="937" t="str">
        <f>IF(ISNUMBER(W33),'Cover Page'!$D$35/1000000*'4 classification'!W33/'FX rate'!$C19,"")</f>
        <v/>
      </c>
      <c r="BD33" s="716" t="str">
        <f>IF(ISNUMBER(X33),'Cover Page'!$D$35/1000000*'4 classification'!X33/'FX rate'!$C19,"")</f>
        <v/>
      </c>
      <c r="BE33" s="937" t="str">
        <f>IF(ISNUMBER(Y33),'Cover Page'!$D$35/1000000*'4 classification'!Y33/'FX rate'!$C19,"")</f>
        <v/>
      </c>
      <c r="BF33" s="716" t="str">
        <f>IF(ISNUMBER(Z33),'Cover Page'!$D$35/1000000*'4 classification'!Z33/'FX rate'!$C19,"")</f>
        <v/>
      </c>
      <c r="BG33" s="932">
        <f>IF(ISNUMBER(AA33),'Cover Page'!$D$35/1000000*'4 classification'!AA33/'FX rate'!$C19,"")</f>
        <v>0</v>
      </c>
      <c r="BH33" s="716">
        <f>IF(ISNUMBER(AB33),'Cover Page'!$D$35/1000000*'4 classification'!AB33/'FX rate'!$C19,"")</f>
        <v>0</v>
      </c>
      <c r="BI33" s="567"/>
      <c r="BN33" s="705">
        <v>2014</v>
      </c>
      <c r="BO33" s="748" t="str">
        <f>IF(ISNUMBER(C33),'Cover Page'!$D$35/1000000*C33/'FX rate'!$C$24,"")</f>
        <v/>
      </c>
      <c r="BP33" s="749" t="str">
        <f>IF(ISNUMBER(D33),'Cover Page'!$D$35/1000000*D33/'FX rate'!$C$24,"")</f>
        <v/>
      </c>
      <c r="BQ33" s="921" t="str">
        <f>IF(ISNUMBER(E33),'Cover Page'!$D$35/1000000*E33/'FX rate'!$C$24,"")</f>
        <v/>
      </c>
      <c r="BR33" s="749" t="str">
        <f>IF(ISNUMBER(F33),'Cover Page'!$D$35/1000000*F33/'FX rate'!$C$24,"")</f>
        <v/>
      </c>
      <c r="BS33" s="921" t="str">
        <f>IF(ISNUMBER(G33),'Cover Page'!$D$35/1000000*G33/'FX rate'!$C$24,"")</f>
        <v/>
      </c>
      <c r="BT33" s="749" t="str">
        <f>IF(ISNUMBER(H33),'Cover Page'!$D$35/1000000*H33/'FX rate'!$C$24,"")</f>
        <v/>
      </c>
      <c r="BU33" s="921" t="str">
        <f>IF(ISNUMBER(I33),'Cover Page'!$D$35/1000000*I33/'FX rate'!$C$24,"")</f>
        <v/>
      </c>
      <c r="BV33" s="749" t="str">
        <f>IF(ISNUMBER(J33),'Cover Page'!$D$35/1000000*J33/'FX rate'!$C$24,"")</f>
        <v/>
      </c>
      <c r="BW33" s="921" t="str">
        <f>IF(ISNUMBER(K33),'Cover Page'!$D$35/1000000*K33/'FX rate'!$C$24,"")</f>
        <v/>
      </c>
      <c r="BX33" s="749" t="str">
        <f>IF(ISNUMBER(L33),'Cover Page'!$D$35/1000000*L33/'FX rate'!$C$24,"")</f>
        <v/>
      </c>
      <c r="BY33" s="921" t="str">
        <f>IF(ISNUMBER(M33),'Cover Page'!$D$35/1000000*M33/'FX rate'!$C$24,"")</f>
        <v/>
      </c>
      <c r="BZ33" s="749" t="str">
        <f>IF(ISNUMBER(N33),'Cover Page'!$D$35/1000000*N33/'FX rate'!$C$24,"")</f>
        <v/>
      </c>
      <c r="CA33" s="921" t="str">
        <f>IF(ISNUMBER(O33),'Cover Page'!$D$35/1000000*O33/'FX rate'!$C$24,"")</f>
        <v/>
      </c>
      <c r="CB33" s="749" t="str">
        <f>IF(ISNUMBER(P33),'Cover Page'!$D$35/1000000*P33/'FX rate'!$C$24,"")</f>
        <v/>
      </c>
      <c r="CC33" s="921" t="str">
        <f>IF(ISNUMBER(Q33),'Cover Page'!$D$35/1000000*Q33/'FX rate'!$C$24,"")</f>
        <v/>
      </c>
      <c r="CD33" s="922" t="str">
        <f>IF(ISNUMBER(R33),'Cover Page'!$D$35/1000000*R33/'FX rate'!$C$24,"")</f>
        <v/>
      </c>
      <c r="CE33" s="919" t="str">
        <f>IF(ISNUMBER(S33),'Cover Page'!$D$35/1000000*S33/'FX rate'!$C$24,"")</f>
        <v/>
      </c>
      <c r="CF33" s="747" t="str">
        <f>IF(ISNUMBER(T33),'Cover Page'!$D$35/1000000*T33/'FX rate'!$C$24,"")</f>
        <v/>
      </c>
      <c r="CG33" s="921" t="str">
        <f>IF(ISNUMBER(U33),'Cover Page'!$D$35/1000000*U33/'FX rate'!$C$24,"")</f>
        <v/>
      </c>
      <c r="CH33" s="922" t="str">
        <f>IF(ISNUMBER(V33),'Cover Page'!$D$35/1000000*V33/'FX rate'!$C$24,"")</f>
        <v/>
      </c>
      <c r="CI33" s="919" t="str">
        <f>IF(ISNUMBER(W33),'Cover Page'!$D$35/1000000*W33/'FX rate'!$C$24,"")</f>
        <v/>
      </c>
      <c r="CJ33" s="747" t="str">
        <f>IF(ISNUMBER(X33),'Cover Page'!$D$35/1000000*X33/'FX rate'!$C$24,"")</f>
        <v/>
      </c>
      <c r="CK33" s="921" t="str">
        <f>IF(ISNUMBER(Y33),'Cover Page'!$D$35/1000000*Y33/'FX rate'!$C$24,"")</f>
        <v/>
      </c>
      <c r="CL33" s="922" t="str">
        <f>IF(ISNUMBER(Z33),'Cover Page'!$D$35/1000000*Z33/'FX rate'!$C$24,"")</f>
        <v/>
      </c>
      <c r="CM33" s="919">
        <f>IF(ISNUMBER(AA33),'Cover Page'!$D$35/1000000*AA33/'FX rate'!$C$24,"")</f>
        <v>0</v>
      </c>
      <c r="CN33" s="747">
        <f>IF(ISNUMBER(AB33),'Cover Page'!$D$35/1000000*AB33/'FX rate'!$C$24,"")</f>
        <v>0</v>
      </c>
      <c r="CO33" s="640"/>
      <c r="CP33" s="640"/>
      <c r="CQ33" s="640"/>
      <c r="CR33" s="640"/>
      <c r="CS33" s="640"/>
    </row>
    <row r="34" spans="1:97" s="20" customFormat="1" ht="14" x14ac:dyDescent="0.3">
      <c r="A34" s="902"/>
      <c r="B34" s="77">
        <v>2015</v>
      </c>
      <c r="C34" s="170"/>
      <c r="D34" s="115"/>
      <c r="E34" s="171"/>
      <c r="F34" s="115"/>
      <c r="G34" s="171"/>
      <c r="H34" s="115"/>
      <c r="I34" s="171"/>
      <c r="J34" s="115"/>
      <c r="K34" s="171"/>
      <c r="L34" s="115"/>
      <c r="M34" s="171"/>
      <c r="N34" s="115"/>
      <c r="O34" s="171"/>
      <c r="P34" s="115"/>
      <c r="Q34" s="171"/>
      <c r="R34" s="115"/>
      <c r="S34" s="171"/>
      <c r="T34" s="115"/>
      <c r="U34" s="171"/>
      <c r="V34" s="115"/>
      <c r="W34" s="171"/>
      <c r="X34" s="115"/>
      <c r="Y34" s="171"/>
      <c r="Z34" s="172"/>
      <c r="AA34" s="409">
        <f t="shared" si="0"/>
        <v>0</v>
      </c>
      <c r="AB34" s="397">
        <f t="shared" si="1"/>
        <v>0</v>
      </c>
      <c r="AH34" s="633">
        <v>2015</v>
      </c>
      <c r="AI34" s="717" t="str">
        <f>IF(ISNUMBER(C34),'Cover Page'!$D$35/1000000*'4 classification'!C34/'FX rate'!$C20,"")</f>
        <v/>
      </c>
      <c r="AJ34" s="718" t="str">
        <f>IF(ISNUMBER(D34),'Cover Page'!$D$35/1000000*'4 classification'!D34/'FX rate'!$C20,"")</f>
        <v/>
      </c>
      <c r="AK34" s="938" t="str">
        <f>IF(ISNUMBER(E34),'Cover Page'!$D$35/1000000*'4 classification'!E34/'FX rate'!$C20,"")</f>
        <v/>
      </c>
      <c r="AL34" s="718" t="str">
        <f>IF(ISNUMBER(F34),'Cover Page'!$D$35/1000000*'4 classification'!F34/'FX rate'!$C20,"")</f>
        <v/>
      </c>
      <c r="AM34" s="938" t="str">
        <f>IF(ISNUMBER(G34),'Cover Page'!$D$35/1000000*'4 classification'!G34/'FX rate'!$C20,"")</f>
        <v/>
      </c>
      <c r="AN34" s="718" t="str">
        <f>IF(ISNUMBER(H34),'Cover Page'!$D$35/1000000*'4 classification'!H34/'FX rate'!$C20,"")</f>
        <v/>
      </c>
      <c r="AO34" s="938" t="str">
        <f>IF(ISNUMBER(I34),'Cover Page'!$D$35/1000000*'4 classification'!I34/'FX rate'!$C20,"")</f>
        <v/>
      </c>
      <c r="AP34" s="718" t="str">
        <f>IF(ISNUMBER(J34),'Cover Page'!$D$35/1000000*'4 classification'!J34/'FX rate'!$C20,"")</f>
        <v/>
      </c>
      <c r="AQ34" s="938" t="str">
        <f>IF(ISNUMBER(K34),'Cover Page'!$D$35/1000000*'4 classification'!K34/'FX rate'!$C20,"")</f>
        <v/>
      </c>
      <c r="AR34" s="718" t="str">
        <f>IF(ISNUMBER(L34),'Cover Page'!$D$35/1000000*'4 classification'!L34/'FX rate'!$C20,"")</f>
        <v/>
      </c>
      <c r="AS34" s="938" t="str">
        <f>IF(ISNUMBER(M34),'Cover Page'!$D$35/1000000*'4 classification'!M34/'FX rate'!$C20,"")</f>
        <v/>
      </c>
      <c r="AT34" s="718" t="str">
        <f>IF(ISNUMBER(N34),'Cover Page'!$D$35/1000000*'4 classification'!N34/'FX rate'!$C20,"")</f>
        <v/>
      </c>
      <c r="AU34" s="938" t="str">
        <f>IF(ISNUMBER(O34),'Cover Page'!$D$35/1000000*'4 classification'!O34/'FX rate'!$C20,"")</f>
        <v/>
      </c>
      <c r="AV34" s="718" t="str">
        <f>IF(ISNUMBER(P34),'Cover Page'!$D$35/1000000*'4 classification'!P34/'FX rate'!$C20,"")</f>
        <v/>
      </c>
      <c r="AW34" s="938" t="str">
        <f>IF(ISNUMBER(Q34),'Cover Page'!$D$35/1000000*'4 classification'!Q34/'FX rate'!$C20,"")</f>
        <v/>
      </c>
      <c r="AX34" s="933" t="str">
        <f>IF(ISNUMBER(R34),'Cover Page'!$D$35/1000000*'4 classification'!R34/'FX rate'!$C20,"")</f>
        <v/>
      </c>
      <c r="AY34" s="937" t="str">
        <f>IF(ISNUMBER(S34),'Cover Page'!$D$35/1000000*'4 classification'!S34/'FX rate'!$C20,"")</f>
        <v/>
      </c>
      <c r="AZ34" s="716" t="str">
        <f>IF(ISNUMBER(T34),'Cover Page'!$D$35/1000000*'4 classification'!T34/'FX rate'!$C20,"")</f>
        <v/>
      </c>
      <c r="BA34" s="937" t="str">
        <f>IF(ISNUMBER(U34),'Cover Page'!$D$35/1000000*'4 classification'!U34/'FX rate'!$C20,"")</f>
        <v/>
      </c>
      <c r="BB34" s="716" t="str">
        <f>IF(ISNUMBER(V34),'Cover Page'!$D$35/1000000*'4 classification'!V34/'FX rate'!$C20,"")</f>
        <v/>
      </c>
      <c r="BC34" s="937" t="str">
        <f>IF(ISNUMBER(W34),'Cover Page'!$D$35/1000000*'4 classification'!W34/'FX rate'!$C20,"")</f>
        <v/>
      </c>
      <c r="BD34" s="716" t="str">
        <f>IF(ISNUMBER(X34),'Cover Page'!$D$35/1000000*'4 classification'!X34/'FX rate'!$C20,"")</f>
        <v/>
      </c>
      <c r="BE34" s="937" t="str">
        <f>IF(ISNUMBER(Y34),'Cover Page'!$D$35/1000000*'4 classification'!Y34/'FX rate'!$C20,"")</f>
        <v/>
      </c>
      <c r="BF34" s="716" t="str">
        <f>IF(ISNUMBER(Z34),'Cover Page'!$D$35/1000000*'4 classification'!Z34/'FX rate'!$C20,"")</f>
        <v/>
      </c>
      <c r="BG34" s="932">
        <f>IF(ISNUMBER(AA34),'Cover Page'!$D$35/1000000*'4 classification'!AA34/'FX rate'!$C20,"")</f>
        <v>0</v>
      </c>
      <c r="BH34" s="716">
        <f>IF(ISNUMBER(AB34),'Cover Page'!$D$35/1000000*'4 classification'!AB34/'FX rate'!$C20,"")</f>
        <v>0</v>
      </c>
      <c r="BI34" s="567"/>
      <c r="BN34" s="705">
        <v>2015</v>
      </c>
      <c r="BO34" s="748" t="str">
        <f>IF(ISNUMBER(C34),'Cover Page'!$D$35/1000000*C34/'FX rate'!$C$24,"")</f>
        <v/>
      </c>
      <c r="BP34" s="749" t="str">
        <f>IF(ISNUMBER(D34),'Cover Page'!$D$35/1000000*D34/'FX rate'!$C$24,"")</f>
        <v/>
      </c>
      <c r="BQ34" s="921" t="str">
        <f>IF(ISNUMBER(E34),'Cover Page'!$D$35/1000000*E34/'FX rate'!$C$24,"")</f>
        <v/>
      </c>
      <c r="BR34" s="749" t="str">
        <f>IF(ISNUMBER(F34),'Cover Page'!$D$35/1000000*F34/'FX rate'!$C$24,"")</f>
        <v/>
      </c>
      <c r="BS34" s="921" t="str">
        <f>IF(ISNUMBER(G34),'Cover Page'!$D$35/1000000*G34/'FX rate'!$C$24,"")</f>
        <v/>
      </c>
      <c r="BT34" s="749" t="str">
        <f>IF(ISNUMBER(H34),'Cover Page'!$D$35/1000000*H34/'FX rate'!$C$24,"")</f>
        <v/>
      </c>
      <c r="BU34" s="921" t="str">
        <f>IF(ISNUMBER(I34),'Cover Page'!$D$35/1000000*I34/'FX rate'!$C$24,"")</f>
        <v/>
      </c>
      <c r="BV34" s="749" t="str">
        <f>IF(ISNUMBER(J34),'Cover Page'!$D$35/1000000*J34/'FX rate'!$C$24,"")</f>
        <v/>
      </c>
      <c r="BW34" s="921" t="str">
        <f>IF(ISNUMBER(K34),'Cover Page'!$D$35/1000000*K34/'FX rate'!$C$24,"")</f>
        <v/>
      </c>
      <c r="BX34" s="749" t="str">
        <f>IF(ISNUMBER(L34),'Cover Page'!$D$35/1000000*L34/'FX rate'!$C$24,"")</f>
        <v/>
      </c>
      <c r="BY34" s="921" t="str">
        <f>IF(ISNUMBER(M34),'Cover Page'!$D$35/1000000*M34/'FX rate'!$C$24,"")</f>
        <v/>
      </c>
      <c r="BZ34" s="749" t="str">
        <f>IF(ISNUMBER(N34),'Cover Page'!$D$35/1000000*N34/'FX rate'!$C$24,"")</f>
        <v/>
      </c>
      <c r="CA34" s="921" t="str">
        <f>IF(ISNUMBER(O34),'Cover Page'!$D$35/1000000*O34/'FX rate'!$C$24,"")</f>
        <v/>
      </c>
      <c r="CB34" s="749" t="str">
        <f>IF(ISNUMBER(P34),'Cover Page'!$D$35/1000000*P34/'FX rate'!$C$24,"")</f>
        <v/>
      </c>
      <c r="CC34" s="921" t="str">
        <f>IF(ISNUMBER(Q34),'Cover Page'!$D$35/1000000*Q34/'FX rate'!$C$24,"")</f>
        <v/>
      </c>
      <c r="CD34" s="922" t="str">
        <f>IF(ISNUMBER(R34),'Cover Page'!$D$35/1000000*R34/'FX rate'!$C$24,"")</f>
        <v/>
      </c>
      <c r="CE34" s="919" t="str">
        <f>IF(ISNUMBER(S34),'Cover Page'!$D$35/1000000*S34/'FX rate'!$C$24,"")</f>
        <v/>
      </c>
      <c r="CF34" s="747" t="str">
        <f>IF(ISNUMBER(T34),'Cover Page'!$D$35/1000000*T34/'FX rate'!$C$24,"")</f>
        <v/>
      </c>
      <c r="CG34" s="921" t="str">
        <f>IF(ISNUMBER(U34),'Cover Page'!$D$35/1000000*U34/'FX rate'!$C$24,"")</f>
        <v/>
      </c>
      <c r="CH34" s="922" t="str">
        <f>IF(ISNUMBER(V34),'Cover Page'!$D$35/1000000*V34/'FX rate'!$C$24,"")</f>
        <v/>
      </c>
      <c r="CI34" s="919" t="str">
        <f>IF(ISNUMBER(W34),'Cover Page'!$D$35/1000000*W34/'FX rate'!$C$24,"")</f>
        <v/>
      </c>
      <c r="CJ34" s="747" t="str">
        <f>IF(ISNUMBER(X34),'Cover Page'!$D$35/1000000*X34/'FX rate'!$C$24,"")</f>
        <v/>
      </c>
      <c r="CK34" s="921" t="str">
        <f>IF(ISNUMBER(Y34),'Cover Page'!$D$35/1000000*Y34/'FX rate'!$C$24,"")</f>
        <v/>
      </c>
      <c r="CL34" s="922" t="str">
        <f>IF(ISNUMBER(Z34),'Cover Page'!$D$35/1000000*Z34/'FX rate'!$C$24,"")</f>
        <v/>
      </c>
      <c r="CM34" s="919">
        <f>IF(ISNUMBER(AA34),'Cover Page'!$D$35/1000000*AA34/'FX rate'!$C$24,"")</f>
        <v>0</v>
      </c>
      <c r="CN34" s="747">
        <f>IF(ISNUMBER(AB34),'Cover Page'!$D$35/1000000*AB34/'FX rate'!$C$24,"")</f>
        <v>0</v>
      </c>
      <c r="CO34" s="640"/>
      <c r="CP34" s="640"/>
      <c r="CQ34" s="640"/>
      <c r="CR34" s="640"/>
      <c r="CS34" s="640"/>
    </row>
    <row r="35" spans="1:97" s="20" customFormat="1" ht="14" x14ac:dyDescent="0.3">
      <c r="A35" s="902"/>
      <c r="B35" s="77">
        <v>2016</v>
      </c>
      <c r="C35" s="170"/>
      <c r="D35" s="115"/>
      <c r="E35" s="171"/>
      <c r="F35" s="115"/>
      <c r="G35" s="171"/>
      <c r="H35" s="115"/>
      <c r="I35" s="171"/>
      <c r="J35" s="115"/>
      <c r="K35" s="171"/>
      <c r="L35" s="115"/>
      <c r="M35" s="171"/>
      <c r="N35" s="115"/>
      <c r="O35" s="171"/>
      <c r="P35" s="115"/>
      <c r="Q35" s="171"/>
      <c r="R35" s="115"/>
      <c r="S35" s="171"/>
      <c r="T35" s="115"/>
      <c r="U35" s="171"/>
      <c r="V35" s="115"/>
      <c r="W35" s="171"/>
      <c r="X35" s="115"/>
      <c r="Y35" s="171"/>
      <c r="Z35" s="172"/>
      <c r="AA35" s="409">
        <f t="shared" si="0"/>
        <v>0</v>
      </c>
      <c r="AB35" s="397">
        <f t="shared" si="1"/>
        <v>0</v>
      </c>
      <c r="AH35" s="633">
        <v>2016</v>
      </c>
      <c r="AI35" s="717" t="str">
        <f>IF(ISNUMBER(C35),'Cover Page'!$D$35/1000000*'4 classification'!C35/'FX rate'!$C21,"")</f>
        <v/>
      </c>
      <c r="AJ35" s="718" t="str">
        <f>IF(ISNUMBER(D35),'Cover Page'!$D$35/1000000*'4 classification'!D35/'FX rate'!$C21,"")</f>
        <v/>
      </c>
      <c r="AK35" s="938" t="str">
        <f>IF(ISNUMBER(E35),'Cover Page'!$D$35/1000000*'4 classification'!E35/'FX rate'!$C21,"")</f>
        <v/>
      </c>
      <c r="AL35" s="718" t="str">
        <f>IF(ISNUMBER(F35),'Cover Page'!$D$35/1000000*'4 classification'!F35/'FX rate'!$C21,"")</f>
        <v/>
      </c>
      <c r="AM35" s="938" t="str">
        <f>IF(ISNUMBER(G35),'Cover Page'!$D$35/1000000*'4 classification'!G35/'FX rate'!$C21,"")</f>
        <v/>
      </c>
      <c r="AN35" s="718" t="str">
        <f>IF(ISNUMBER(H35),'Cover Page'!$D$35/1000000*'4 classification'!H35/'FX rate'!$C21,"")</f>
        <v/>
      </c>
      <c r="AO35" s="938" t="str">
        <f>IF(ISNUMBER(I35),'Cover Page'!$D$35/1000000*'4 classification'!I35/'FX rate'!$C21,"")</f>
        <v/>
      </c>
      <c r="AP35" s="718" t="str">
        <f>IF(ISNUMBER(J35),'Cover Page'!$D$35/1000000*'4 classification'!J35/'FX rate'!$C21,"")</f>
        <v/>
      </c>
      <c r="AQ35" s="938" t="str">
        <f>IF(ISNUMBER(K35),'Cover Page'!$D$35/1000000*'4 classification'!K35/'FX rate'!$C21,"")</f>
        <v/>
      </c>
      <c r="AR35" s="718" t="str">
        <f>IF(ISNUMBER(L35),'Cover Page'!$D$35/1000000*'4 classification'!L35/'FX rate'!$C21,"")</f>
        <v/>
      </c>
      <c r="AS35" s="938" t="str">
        <f>IF(ISNUMBER(M35),'Cover Page'!$D$35/1000000*'4 classification'!M35/'FX rate'!$C21,"")</f>
        <v/>
      </c>
      <c r="AT35" s="718" t="str">
        <f>IF(ISNUMBER(N35),'Cover Page'!$D$35/1000000*'4 classification'!N35/'FX rate'!$C21,"")</f>
        <v/>
      </c>
      <c r="AU35" s="938" t="str">
        <f>IF(ISNUMBER(O35),'Cover Page'!$D$35/1000000*'4 classification'!O35/'FX rate'!$C21,"")</f>
        <v/>
      </c>
      <c r="AV35" s="718" t="str">
        <f>IF(ISNUMBER(P35),'Cover Page'!$D$35/1000000*'4 classification'!P35/'FX rate'!$C21,"")</f>
        <v/>
      </c>
      <c r="AW35" s="938" t="str">
        <f>IF(ISNUMBER(Q35),'Cover Page'!$D$35/1000000*'4 classification'!Q35/'FX rate'!$C21,"")</f>
        <v/>
      </c>
      <c r="AX35" s="933" t="str">
        <f>IF(ISNUMBER(R35),'Cover Page'!$D$35/1000000*'4 classification'!R35/'FX rate'!$C21,"")</f>
        <v/>
      </c>
      <c r="AY35" s="937" t="str">
        <f>IF(ISNUMBER(S35),'Cover Page'!$D$35/1000000*'4 classification'!S35/'FX rate'!$C21,"")</f>
        <v/>
      </c>
      <c r="AZ35" s="716" t="str">
        <f>IF(ISNUMBER(T35),'Cover Page'!$D$35/1000000*'4 classification'!T35/'FX rate'!$C21,"")</f>
        <v/>
      </c>
      <c r="BA35" s="937" t="str">
        <f>IF(ISNUMBER(U35),'Cover Page'!$D$35/1000000*'4 classification'!U35/'FX rate'!$C21,"")</f>
        <v/>
      </c>
      <c r="BB35" s="716" t="str">
        <f>IF(ISNUMBER(V35),'Cover Page'!$D$35/1000000*'4 classification'!V35/'FX rate'!$C21,"")</f>
        <v/>
      </c>
      <c r="BC35" s="937" t="str">
        <f>IF(ISNUMBER(W35),'Cover Page'!$D$35/1000000*'4 classification'!W35/'FX rate'!$C21,"")</f>
        <v/>
      </c>
      <c r="BD35" s="716" t="str">
        <f>IF(ISNUMBER(X35),'Cover Page'!$D$35/1000000*'4 classification'!X35/'FX rate'!$C21,"")</f>
        <v/>
      </c>
      <c r="BE35" s="937" t="str">
        <f>IF(ISNUMBER(Y35),'Cover Page'!$D$35/1000000*'4 classification'!Y35/'FX rate'!$C21,"")</f>
        <v/>
      </c>
      <c r="BF35" s="716" t="str">
        <f>IF(ISNUMBER(Z35),'Cover Page'!$D$35/1000000*'4 classification'!Z35/'FX rate'!$C21,"")</f>
        <v/>
      </c>
      <c r="BG35" s="932">
        <f>IF(ISNUMBER(AA35),'Cover Page'!$D$35/1000000*'4 classification'!AA35/'FX rate'!$C21,"")</f>
        <v>0</v>
      </c>
      <c r="BH35" s="716">
        <f>IF(ISNUMBER(AB35),'Cover Page'!$D$35/1000000*'4 classification'!AB35/'FX rate'!$C21,"")</f>
        <v>0</v>
      </c>
      <c r="BI35" s="567"/>
      <c r="BN35" s="705">
        <v>2016</v>
      </c>
      <c r="BO35" s="748" t="str">
        <f>IF(ISNUMBER(C35),'Cover Page'!$D$35/1000000*C35/'FX rate'!$C$24,"")</f>
        <v/>
      </c>
      <c r="BP35" s="749" t="str">
        <f>IF(ISNUMBER(D35),'Cover Page'!$D$35/1000000*D35/'FX rate'!$C$24,"")</f>
        <v/>
      </c>
      <c r="BQ35" s="921" t="str">
        <f>IF(ISNUMBER(E35),'Cover Page'!$D$35/1000000*E35/'FX rate'!$C$24,"")</f>
        <v/>
      </c>
      <c r="BR35" s="749" t="str">
        <f>IF(ISNUMBER(F35),'Cover Page'!$D$35/1000000*F35/'FX rate'!$C$24,"")</f>
        <v/>
      </c>
      <c r="BS35" s="921" t="str">
        <f>IF(ISNUMBER(G35),'Cover Page'!$D$35/1000000*G35/'FX rate'!$C$24,"")</f>
        <v/>
      </c>
      <c r="BT35" s="749" t="str">
        <f>IF(ISNUMBER(H35),'Cover Page'!$D$35/1000000*H35/'FX rate'!$C$24,"")</f>
        <v/>
      </c>
      <c r="BU35" s="921" t="str">
        <f>IF(ISNUMBER(I35),'Cover Page'!$D$35/1000000*I35/'FX rate'!$C$24,"")</f>
        <v/>
      </c>
      <c r="BV35" s="749" t="str">
        <f>IF(ISNUMBER(J35),'Cover Page'!$D$35/1000000*J35/'FX rate'!$C$24,"")</f>
        <v/>
      </c>
      <c r="BW35" s="921" t="str">
        <f>IF(ISNUMBER(K35),'Cover Page'!$D$35/1000000*K35/'FX rate'!$C$24,"")</f>
        <v/>
      </c>
      <c r="BX35" s="749" t="str">
        <f>IF(ISNUMBER(L35),'Cover Page'!$D$35/1000000*L35/'FX rate'!$C$24,"")</f>
        <v/>
      </c>
      <c r="BY35" s="921" t="str">
        <f>IF(ISNUMBER(M35),'Cover Page'!$D$35/1000000*M35/'FX rate'!$C$24,"")</f>
        <v/>
      </c>
      <c r="BZ35" s="749" t="str">
        <f>IF(ISNUMBER(N35),'Cover Page'!$D$35/1000000*N35/'FX rate'!$C$24,"")</f>
        <v/>
      </c>
      <c r="CA35" s="921" t="str">
        <f>IF(ISNUMBER(O35),'Cover Page'!$D$35/1000000*O35/'FX rate'!$C$24,"")</f>
        <v/>
      </c>
      <c r="CB35" s="749" t="str">
        <f>IF(ISNUMBER(P35),'Cover Page'!$D$35/1000000*P35/'FX rate'!$C$24,"")</f>
        <v/>
      </c>
      <c r="CC35" s="921" t="str">
        <f>IF(ISNUMBER(Q35),'Cover Page'!$D$35/1000000*Q35/'FX rate'!$C$24,"")</f>
        <v/>
      </c>
      <c r="CD35" s="922" t="str">
        <f>IF(ISNUMBER(R35),'Cover Page'!$D$35/1000000*R35/'FX rate'!$C$24,"")</f>
        <v/>
      </c>
      <c r="CE35" s="919" t="str">
        <f>IF(ISNUMBER(S35),'Cover Page'!$D$35/1000000*S35/'FX rate'!$C$24,"")</f>
        <v/>
      </c>
      <c r="CF35" s="747" t="str">
        <f>IF(ISNUMBER(T35),'Cover Page'!$D$35/1000000*T35/'FX rate'!$C$24,"")</f>
        <v/>
      </c>
      <c r="CG35" s="921" t="str">
        <f>IF(ISNUMBER(U35),'Cover Page'!$D$35/1000000*U35/'FX rate'!$C$24,"")</f>
        <v/>
      </c>
      <c r="CH35" s="922" t="str">
        <f>IF(ISNUMBER(V35),'Cover Page'!$D$35/1000000*V35/'FX rate'!$C$24,"")</f>
        <v/>
      </c>
      <c r="CI35" s="919" t="str">
        <f>IF(ISNUMBER(W35),'Cover Page'!$D$35/1000000*W35/'FX rate'!$C$24,"")</f>
        <v/>
      </c>
      <c r="CJ35" s="747" t="str">
        <f>IF(ISNUMBER(X35),'Cover Page'!$D$35/1000000*X35/'FX rate'!$C$24,"")</f>
        <v/>
      </c>
      <c r="CK35" s="921" t="str">
        <f>IF(ISNUMBER(Y35),'Cover Page'!$D$35/1000000*Y35/'FX rate'!$C$24,"")</f>
        <v/>
      </c>
      <c r="CL35" s="922" t="str">
        <f>IF(ISNUMBER(Z35),'Cover Page'!$D$35/1000000*Z35/'FX rate'!$C$24,"")</f>
        <v/>
      </c>
      <c r="CM35" s="919">
        <f>IF(ISNUMBER(AA35),'Cover Page'!$D$35/1000000*AA35/'FX rate'!$C$24,"")</f>
        <v>0</v>
      </c>
      <c r="CN35" s="747">
        <f>IF(ISNUMBER(AB35),'Cover Page'!$D$35/1000000*AB35/'FX rate'!$C$24,"")</f>
        <v>0</v>
      </c>
      <c r="CO35" s="640"/>
      <c r="CP35" s="640"/>
      <c r="CQ35" s="640"/>
      <c r="CR35" s="640"/>
      <c r="CS35" s="640"/>
    </row>
    <row r="36" spans="1:97" s="20" customFormat="1" ht="14" x14ac:dyDescent="0.3">
      <c r="A36" s="902"/>
      <c r="B36" s="77">
        <v>2017</v>
      </c>
      <c r="C36" s="170"/>
      <c r="D36" s="115"/>
      <c r="E36" s="171"/>
      <c r="F36" s="115"/>
      <c r="G36" s="171"/>
      <c r="H36" s="115"/>
      <c r="I36" s="171"/>
      <c r="J36" s="115"/>
      <c r="K36" s="171"/>
      <c r="L36" s="115"/>
      <c r="M36" s="171"/>
      <c r="N36" s="115"/>
      <c r="O36" s="171"/>
      <c r="P36" s="115"/>
      <c r="Q36" s="171"/>
      <c r="R36" s="115"/>
      <c r="S36" s="171"/>
      <c r="T36" s="115"/>
      <c r="U36" s="171"/>
      <c r="V36" s="115"/>
      <c r="W36" s="171"/>
      <c r="X36" s="115"/>
      <c r="Y36" s="171"/>
      <c r="Z36" s="172"/>
      <c r="AA36" s="409">
        <f t="shared" si="0"/>
        <v>0</v>
      </c>
      <c r="AB36" s="397">
        <f t="shared" si="1"/>
        <v>0</v>
      </c>
      <c r="AH36" s="633">
        <v>2017</v>
      </c>
      <c r="AI36" s="717" t="str">
        <f>IF(ISNUMBER(C36),'Cover Page'!$D$35/1000000*'4 classification'!C36/'FX rate'!$C22,"")</f>
        <v/>
      </c>
      <c r="AJ36" s="718" t="str">
        <f>IF(ISNUMBER(D36),'Cover Page'!$D$35/1000000*'4 classification'!D36/'FX rate'!$C22,"")</f>
        <v/>
      </c>
      <c r="AK36" s="938" t="str">
        <f>IF(ISNUMBER(E36),'Cover Page'!$D$35/1000000*'4 classification'!E36/'FX rate'!$C22,"")</f>
        <v/>
      </c>
      <c r="AL36" s="718" t="str">
        <f>IF(ISNUMBER(F36),'Cover Page'!$D$35/1000000*'4 classification'!F36/'FX rate'!$C22,"")</f>
        <v/>
      </c>
      <c r="AM36" s="938" t="str">
        <f>IF(ISNUMBER(G36),'Cover Page'!$D$35/1000000*'4 classification'!G36/'FX rate'!$C22,"")</f>
        <v/>
      </c>
      <c r="AN36" s="718" t="str">
        <f>IF(ISNUMBER(H36),'Cover Page'!$D$35/1000000*'4 classification'!H36/'FX rate'!$C22,"")</f>
        <v/>
      </c>
      <c r="AO36" s="938" t="str">
        <f>IF(ISNUMBER(I36),'Cover Page'!$D$35/1000000*'4 classification'!I36/'FX rate'!$C22,"")</f>
        <v/>
      </c>
      <c r="AP36" s="718" t="str">
        <f>IF(ISNUMBER(J36),'Cover Page'!$D$35/1000000*'4 classification'!J36/'FX rate'!$C22,"")</f>
        <v/>
      </c>
      <c r="AQ36" s="938" t="str">
        <f>IF(ISNUMBER(K36),'Cover Page'!$D$35/1000000*'4 classification'!K36/'FX rate'!$C22,"")</f>
        <v/>
      </c>
      <c r="AR36" s="718" t="str">
        <f>IF(ISNUMBER(L36),'Cover Page'!$D$35/1000000*'4 classification'!L36/'FX rate'!$C22,"")</f>
        <v/>
      </c>
      <c r="AS36" s="938" t="str">
        <f>IF(ISNUMBER(M36),'Cover Page'!$D$35/1000000*'4 classification'!M36/'FX rate'!$C22,"")</f>
        <v/>
      </c>
      <c r="AT36" s="718" t="str">
        <f>IF(ISNUMBER(N36),'Cover Page'!$D$35/1000000*'4 classification'!N36/'FX rate'!$C22,"")</f>
        <v/>
      </c>
      <c r="AU36" s="938" t="str">
        <f>IF(ISNUMBER(O36),'Cover Page'!$D$35/1000000*'4 classification'!O36/'FX rate'!$C22,"")</f>
        <v/>
      </c>
      <c r="AV36" s="718" t="str">
        <f>IF(ISNUMBER(P36),'Cover Page'!$D$35/1000000*'4 classification'!P36/'FX rate'!$C22,"")</f>
        <v/>
      </c>
      <c r="AW36" s="938" t="str">
        <f>IF(ISNUMBER(Q36),'Cover Page'!$D$35/1000000*'4 classification'!Q36/'FX rate'!$C22,"")</f>
        <v/>
      </c>
      <c r="AX36" s="933" t="str">
        <f>IF(ISNUMBER(R36),'Cover Page'!$D$35/1000000*'4 classification'!R36/'FX rate'!$C22,"")</f>
        <v/>
      </c>
      <c r="AY36" s="937" t="str">
        <f>IF(ISNUMBER(S36),'Cover Page'!$D$35/1000000*'4 classification'!S36/'FX rate'!$C22,"")</f>
        <v/>
      </c>
      <c r="AZ36" s="716" t="str">
        <f>IF(ISNUMBER(T36),'Cover Page'!$D$35/1000000*'4 classification'!T36/'FX rate'!$C22,"")</f>
        <v/>
      </c>
      <c r="BA36" s="937" t="str">
        <f>IF(ISNUMBER(U36),'Cover Page'!$D$35/1000000*'4 classification'!U36/'FX rate'!$C22,"")</f>
        <v/>
      </c>
      <c r="BB36" s="716" t="str">
        <f>IF(ISNUMBER(V36),'Cover Page'!$D$35/1000000*'4 classification'!V36/'FX rate'!$C22,"")</f>
        <v/>
      </c>
      <c r="BC36" s="937" t="str">
        <f>IF(ISNUMBER(W36),'Cover Page'!$D$35/1000000*'4 classification'!W36/'FX rate'!$C22,"")</f>
        <v/>
      </c>
      <c r="BD36" s="716" t="str">
        <f>IF(ISNUMBER(X36),'Cover Page'!$D$35/1000000*'4 classification'!X36/'FX rate'!$C22,"")</f>
        <v/>
      </c>
      <c r="BE36" s="937" t="str">
        <f>IF(ISNUMBER(Y36),'Cover Page'!$D$35/1000000*'4 classification'!Y36/'FX rate'!$C22,"")</f>
        <v/>
      </c>
      <c r="BF36" s="716" t="str">
        <f>IF(ISNUMBER(Z36),'Cover Page'!$D$35/1000000*'4 classification'!Z36/'FX rate'!$C22,"")</f>
        <v/>
      </c>
      <c r="BG36" s="932">
        <f>IF(ISNUMBER(AA36),'Cover Page'!$D$35/1000000*'4 classification'!AA36/'FX rate'!$C22,"")</f>
        <v>0</v>
      </c>
      <c r="BH36" s="716">
        <f>IF(ISNUMBER(AB36),'Cover Page'!$D$35/1000000*'4 classification'!AB36/'FX rate'!$C22,"")</f>
        <v>0</v>
      </c>
      <c r="BI36" s="567"/>
      <c r="BN36" s="705">
        <v>2017</v>
      </c>
      <c r="BO36" s="748" t="str">
        <f>IF(ISNUMBER(C36),'Cover Page'!$D$35/1000000*C36/'FX rate'!$C$24,"")</f>
        <v/>
      </c>
      <c r="BP36" s="749" t="str">
        <f>IF(ISNUMBER(D36),'Cover Page'!$D$35/1000000*D36/'FX rate'!$C$24,"")</f>
        <v/>
      </c>
      <c r="BQ36" s="921" t="str">
        <f>IF(ISNUMBER(E36),'Cover Page'!$D$35/1000000*E36/'FX rate'!$C$24,"")</f>
        <v/>
      </c>
      <c r="BR36" s="749" t="str">
        <f>IF(ISNUMBER(F36),'Cover Page'!$D$35/1000000*F36/'FX rate'!$C$24,"")</f>
        <v/>
      </c>
      <c r="BS36" s="921" t="str">
        <f>IF(ISNUMBER(G36),'Cover Page'!$D$35/1000000*G36/'FX rate'!$C$24,"")</f>
        <v/>
      </c>
      <c r="BT36" s="749" t="str">
        <f>IF(ISNUMBER(H36),'Cover Page'!$D$35/1000000*H36/'FX rate'!$C$24,"")</f>
        <v/>
      </c>
      <c r="BU36" s="921" t="str">
        <f>IF(ISNUMBER(I36),'Cover Page'!$D$35/1000000*I36/'FX rate'!$C$24,"")</f>
        <v/>
      </c>
      <c r="BV36" s="749" t="str">
        <f>IF(ISNUMBER(J36),'Cover Page'!$D$35/1000000*J36/'FX rate'!$C$24,"")</f>
        <v/>
      </c>
      <c r="BW36" s="921" t="str">
        <f>IF(ISNUMBER(K36),'Cover Page'!$D$35/1000000*K36/'FX rate'!$C$24,"")</f>
        <v/>
      </c>
      <c r="BX36" s="749" t="str">
        <f>IF(ISNUMBER(L36),'Cover Page'!$D$35/1000000*L36/'FX rate'!$C$24,"")</f>
        <v/>
      </c>
      <c r="BY36" s="921" t="str">
        <f>IF(ISNUMBER(M36),'Cover Page'!$D$35/1000000*M36/'FX rate'!$C$24,"")</f>
        <v/>
      </c>
      <c r="BZ36" s="749" t="str">
        <f>IF(ISNUMBER(N36),'Cover Page'!$D$35/1000000*N36/'FX rate'!$C$24,"")</f>
        <v/>
      </c>
      <c r="CA36" s="921" t="str">
        <f>IF(ISNUMBER(O36),'Cover Page'!$D$35/1000000*O36/'FX rate'!$C$24,"")</f>
        <v/>
      </c>
      <c r="CB36" s="749" t="str">
        <f>IF(ISNUMBER(P36),'Cover Page'!$D$35/1000000*P36/'FX rate'!$C$24,"")</f>
        <v/>
      </c>
      <c r="CC36" s="921" t="str">
        <f>IF(ISNUMBER(Q36),'Cover Page'!$D$35/1000000*Q36/'FX rate'!$C$24,"")</f>
        <v/>
      </c>
      <c r="CD36" s="922" t="str">
        <f>IF(ISNUMBER(R36),'Cover Page'!$D$35/1000000*R36/'FX rate'!$C$24,"")</f>
        <v/>
      </c>
      <c r="CE36" s="919" t="str">
        <f>IF(ISNUMBER(S36),'Cover Page'!$D$35/1000000*S36/'FX rate'!$C$24,"")</f>
        <v/>
      </c>
      <c r="CF36" s="747" t="str">
        <f>IF(ISNUMBER(T36),'Cover Page'!$D$35/1000000*T36/'FX rate'!$C$24,"")</f>
        <v/>
      </c>
      <c r="CG36" s="921" t="str">
        <f>IF(ISNUMBER(U36),'Cover Page'!$D$35/1000000*U36/'FX rate'!$C$24,"")</f>
        <v/>
      </c>
      <c r="CH36" s="922" t="str">
        <f>IF(ISNUMBER(V36),'Cover Page'!$D$35/1000000*V36/'FX rate'!$C$24,"")</f>
        <v/>
      </c>
      <c r="CI36" s="919" t="str">
        <f>IF(ISNUMBER(W36),'Cover Page'!$D$35/1000000*W36/'FX rate'!$C$24,"")</f>
        <v/>
      </c>
      <c r="CJ36" s="747" t="str">
        <f>IF(ISNUMBER(X36),'Cover Page'!$D$35/1000000*X36/'FX rate'!$C$24,"")</f>
        <v/>
      </c>
      <c r="CK36" s="921" t="str">
        <f>IF(ISNUMBER(Y36),'Cover Page'!$D$35/1000000*Y36/'FX rate'!$C$24,"")</f>
        <v/>
      </c>
      <c r="CL36" s="922" t="str">
        <f>IF(ISNUMBER(Z36),'Cover Page'!$D$35/1000000*Z36/'FX rate'!$C$24,"")</f>
        <v/>
      </c>
      <c r="CM36" s="919">
        <f>IF(ISNUMBER(AA36),'Cover Page'!$D$35/1000000*AA36/'FX rate'!$C$24,"")</f>
        <v>0</v>
      </c>
      <c r="CN36" s="747">
        <f>IF(ISNUMBER(AB36),'Cover Page'!$D$35/1000000*AB36/'FX rate'!$C$24,"")</f>
        <v>0</v>
      </c>
      <c r="CO36" s="640"/>
      <c r="CP36" s="640"/>
      <c r="CQ36" s="640"/>
      <c r="CR36" s="640"/>
      <c r="CS36" s="640"/>
    </row>
    <row r="37" spans="1:97" s="20" customFormat="1" ht="14" x14ac:dyDescent="0.3">
      <c r="A37" s="902"/>
      <c r="B37" s="77">
        <v>2018</v>
      </c>
      <c r="C37" s="170"/>
      <c r="D37" s="115"/>
      <c r="E37" s="171"/>
      <c r="F37" s="115"/>
      <c r="G37" s="171"/>
      <c r="H37" s="115"/>
      <c r="I37" s="171"/>
      <c r="J37" s="115"/>
      <c r="K37" s="171"/>
      <c r="L37" s="115"/>
      <c r="M37" s="171"/>
      <c r="N37" s="115"/>
      <c r="O37" s="171"/>
      <c r="P37" s="115"/>
      <c r="Q37" s="171"/>
      <c r="R37" s="115"/>
      <c r="S37" s="171"/>
      <c r="T37" s="115"/>
      <c r="U37" s="171"/>
      <c r="V37" s="115"/>
      <c r="W37" s="171"/>
      <c r="X37" s="115"/>
      <c r="Y37" s="171"/>
      <c r="Z37" s="172"/>
      <c r="AA37" s="409">
        <f t="shared" si="0"/>
        <v>0</v>
      </c>
      <c r="AB37" s="397">
        <f t="shared" si="1"/>
        <v>0</v>
      </c>
      <c r="AH37" s="633">
        <v>2018</v>
      </c>
      <c r="AI37" s="717" t="str">
        <f>IF(ISNUMBER(C37),'Cover Page'!$D$35/1000000*'4 classification'!C37/'FX rate'!$C23,"")</f>
        <v/>
      </c>
      <c r="AJ37" s="718" t="str">
        <f>IF(ISNUMBER(D37),'Cover Page'!$D$35/1000000*'4 classification'!D37/'FX rate'!$C23,"")</f>
        <v/>
      </c>
      <c r="AK37" s="938" t="str">
        <f>IF(ISNUMBER(E37),'Cover Page'!$D$35/1000000*'4 classification'!E37/'FX rate'!$C23,"")</f>
        <v/>
      </c>
      <c r="AL37" s="718" t="str">
        <f>IF(ISNUMBER(F37),'Cover Page'!$D$35/1000000*'4 classification'!F37/'FX rate'!$C23,"")</f>
        <v/>
      </c>
      <c r="AM37" s="938" t="str">
        <f>IF(ISNUMBER(G37),'Cover Page'!$D$35/1000000*'4 classification'!G37/'FX rate'!$C23,"")</f>
        <v/>
      </c>
      <c r="AN37" s="718" t="str">
        <f>IF(ISNUMBER(H37),'Cover Page'!$D$35/1000000*'4 classification'!H37/'FX rate'!$C23,"")</f>
        <v/>
      </c>
      <c r="AO37" s="938" t="str">
        <f>IF(ISNUMBER(I37),'Cover Page'!$D$35/1000000*'4 classification'!I37/'FX rate'!$C23,"")</f>
        <v/>
      </c>
      <c r="AP37" s="718" t="str">
        <f>IF(ISNUMBER(J37),'Cover Page'!$D$35/1000000*'4 classification'!J37/'FX rate'!$C23,"")</f>
        <v/>
      </c>
      <c r="AQ37" s="938" t="str">
        <f>IF(ISNUMBER(K37),'Cover Page'!$D$35/1000000*'4 classification'!K37/'FX rate'!$C23,"")</f>
        <v/>
      </c>
      <c r="AR37" s="718" t="str">
        <f>IF(ISNUMBER(L37),'Cover Page'!$D$35/1000000*'4 classification'!L37/'FX rate'!$C23,"")</f>
        <v/>
      </c>
      <c r="AS37" s="938" t="str">
        <f>IF(ISNUMBER(M37),'Cover Page'!$D$35/1000000*'4 classification'!M37/'FX rate'!$C23,"")</f>
        <v/>
      </c>
      <c r="AT37" s="718" t="str">
        <f>IF(ISNUMBER(N37),'Cover Page'!$D$35/1000000*'4 classification'!N37/'FX rate'!$C23,"")</f>
        <v/>
      </c>
      <c r="AU37" s="938" t="str">
        <f>IF(ISNUMBER(O37),'Cover Page'!$D$35/1000000*'4 classification'!O37/'FX rate'!$C23,"")</f>
        <v/>
      </c>
      <c r="AV37" s="718" t="str">
        <f>IF(ISNUMBER(P37),'Cover Page'!$D$35/1000000*'4 classification'!P37/'FX rate'!$C23,"")</f>
        <v/>
      </c>
      <c r="AW37" s="938" t="str">
        <f>IF(ISNUMBER(Q37),'Cover Page'!$D$35/1000000*'4 classification'!Q37/'FX rate'!$C23,"")</f>
        <v/>
      </c>
      <c r="AX37" s="933" t="str">
        <f>IF(ISNUMBER(R37),'Cover Page'!$D$35/1000000*'4 classification'!R37/'FX rate'!$C23,"")</f>
        <v/>
      </c>
      <c r="AY37" s="937" t="str">
        <f>IF(ISNUMBER(S37),'Cover Page'!$D$35/1000000*'4 classification'!S37/'FX rate'!$C23,"")</f>
        <v/>
      </c>
      <c r="AZ37" s="716" t="str">
        <f>IF(ISNUMBER(T37),'Cover Page'!$D$35/1000000*'4 classification'!T37/'FX rate'!$C23,"")</f>
        <v/>
      </c>
      <c r="BA37" s="937" t="str">
        <f>IF(ISNUMBER(U37),'Cover Page'!$D$35/1000000*'4 classification'!U37/'FX rate'!$C23,"")</f>
        <v/>
      </c>
      <c r="BB37" s="716" t="str">
        <f>IF(ISNUMBER(V37),'Cover Page'!$D$35/1000000*'4 classification'!V37/'FX rate'!$C23,"")</f>
        <v/>
      </c>
      <c r="BC37" s="937" t="str">
        <f>IF(ISNUMBER(W37),'Cover Page'!$D$35/1000000*'4 classification'!W37/'FX rate'!$C23,"")</f>
        <v/>
      </c>
      <c r="BD37" s="716" t="str">
        <f>IF(ISNUMBER(X37),'Cover Page'!$D$35/1000000*'4 classification'!X37/'FX rate'!$C23,"")</f>
        <v/>
      </c>
      <c r="BE37" s="937" t="str">
        <f>IF(ISNUMBER(Y37),'Cover Page'!$D$35/1000000*'4 classification'!Y37/'FX rate'!$C23,"")</f>
        <v/>
      </c>
      <c r="BF37" s="716" t="str">
        <f>IF(ISNUMBER(Z37),'Cover Page'!$D$35/1000000*'4 classification'!Z37/'FX rate'!$C23,"")</f>
        <v/>
      </c>
      <c r="BG37" s="932">
        <f>IF(ISNUMBER(AA37),'Cover Page'!$D$35/1000000*'4 classification'!AA37/'FX rate'!$C23,"")</f>
        <v>0</v>
      </c>
      <c r="BH37" s="716">
        <f>IF(ISNUMBER(AB37),'Cover Page'!$D$35/1000000*'4 classification'!AB37/'FX rate'!$C23,"")</f>
        <v>0</v>
      </c>
      <c r="BI37" s="567"/>
      <c r="BN37" s="705">
        <v>2018</v>
      </c>
      <c r="BO37" s="748" t="str">
        <f>IF(ISNUMBER(C37),'Cover Page'!$D$35/1000000*C37/'FX rate'!$C$24,"")</f>
        <v/>
      </c>
      <c r="BP37" s="749" t="str">
        <f>IF(ISNUMBER(D37),'Cover Page'!$D$35/1000000*D37/'FX rate'!$C$24,"")</f>
        <v/>
      </c>
      <c r="BQ37" s="921" t="str">
        <f>IF(ISNUMBER(E37),'Cover Page'!$D$35/1000000*E37/'FX rate'!$C$24,"")</f>
        <v/>
      </c>
      <c r="BR37" s="749" t="str">
        <f>IF(ISNUMBER(F37),'Cover Page'!$D$35/1000000*F37/'FX rate'!$C$24,"")</f>
        <v/>
      </c>
      <c r="BS37" s="921" t="str">
        <f>IF(ISNUMBER(G37),'Cover Page'!$D$35/1000000*G37/'FX rate'!$C$24,"")</f>
        <v/>
      </c>
      <c r="BT37" s="749" t="str">
        <f>IF(ISNUMBER(H37),'Cover Page'!$D$35/1000000*H37/'FX rate'!$C$24,"")</f>
        <v/>
      </c>
      <c r="BU37" s="921" t="str">
        <f>IF(ISNUMBER(I37),'Cover Page'!$D$35/1000000*I37/'FX rate'!$C$24,"")</f>
        <v/>
      </c>
      <c r="BV37" s="749" t="str">
        <f>IF(ISNUMBER(J37),'Cover Page'!$D$35/1000000*J37/'FX rate'!$C$24,"")</f>
        <v/>
      </c>
      <c r="BW37" s="921" t="str">
        <f>IF(ISNUMBER(K37),'Cover Page'!$D$35/1000000*K37/'FX rate'!$C$24,"")</f>
        <v/>
      </c>
      <c r="BX37" s="749" t="str">
        <f>IF(ISNUMBER(L37),'Cover Page'!$D$35/1000000*L37/'FX rate'!$C$24,"")</f>
        <v/>
      </c>
      <c r="BY37" s="921" t="str">
        <f>IF(ISNUMBER(M37),'Cover Page'!$D$35/1000000*M37/'FX rate'!$C$24,"")</f>
        <v/>
      </c>
      <c r="BZ37" s="749" t="str">
        <f>IF(ISNUMBER(N37),'Cover Page'!$D$35/1000000*N37/'FX rate'!$C$24,"")</f>
        <v/>
      </c>
      <c r="CA37" s="921" t="str">
        <f>IF(ISNUMBER(O37),'Cover Page'!$D$35/1000000*O37/'FX rate'!$C$24,"")</f>
        <v/>
      </c>
      <c r="CB37" s="749" t="str">
        <f>IF(ISNUMBER(P37),'Cover Page'!$D$35/1000000*P37/'FX rate'!$C$24,"")</f>
        <v/>
      </c>
      <c r="CC37" s="921" t="str">
        <f>IF(ISNUMBER(Q37),'Cover Page'!$D$35/1000000*Q37/'FX rate'!$C$24,"")</f>
        <v/>
      </c>
      <c r="CD37" s="922" t="str">
        <f>IF(ISNUMBER(R37),'Cover Page'!$D$35/1000000*R37/'FX rate'!$C$24,"")</f>
        <v/>
      </c>
      <c r="CE37" s="919" t="str">
        <f>IF(ISNUMBER(S37),'Cover Page'!$D$35/1000000*S37/'FX rate'!$C$24,"")</f>
        <v/>
      </c>
      <c r="CF37" s="747" t="str">
        <f>IF(ISNUMBER(T37),'Cover Page'!$D$35/1000000*T37/'FX rate'!$C$24,"")</f>
        <v/>
      </c>
      <c r="CG37" s="921" t="str">
        <f>IF(ISNUMBER(U37),'Cover Page'!$D$35/1000000*U37/'FX rate'!$C$24,"")</f>
        <v/>
      </c>
      <c r="CH37" s="922" t="str">
        <f>IF(ISNUMBER(V37),'Cover Page'!$D$35/1000000*V37/'FX rate'!$C$24,"")</f>
        <v/>
      </c>
      <c r="CI37" s="919" t="str">
        <f>IF(ISNUMBER(W37),'Cover Page'!$D$35/1000000*W37/'FX rate'!$C$24,"")</f>
        <v/>
      </c>
      <c r="CJ37" s="747" t="str">
        <f>IF(ISNUMBER(X37),'Cover Page'!$D$35/1000000*X37/'FX rate'!$C$24,"")</f>
        <v/>
      </c>
      <c r="CK37" s="921" t="str">
        <f>IF(ISNUMBER(Y37),'Cover Page'!$D$35/1000000*Y37/'FX rate'!$C$24,"")</f>
        <v/>
      </c>
      <c r="CL37" s="922" t="str">
        <f>IF(ISNUMBER(Z37),'Cover Page'!$D$35/1000000*Z37/'FX rate'!$C$24,"")</f>
        <v/>
      </c>
      <c r="CM37" s="919">
        <f>IF(ISNUMBER(AA37),'Cover Page'!$D$35/1000000*AA37/'FX rate'!$C$24,"")</f>
        <v>0</v>
      </c>
      <c r="CN37" s="747">
        <f>IF(ISNUMBER(AB37),'Cover Page'!$D$35/1000000*AB37/'FX rate'!$C$24,"")</f>
        <v>0</v>
      </c>
      <c r="CO37" s="640"/>
      <c r="CP37" s="640"/>
      <c r="CQ37" s="640"/>
      <c r="CR37" s="640"/>
      <c r="CS37" s="640"/>
    </row>
    <row r="38" spans="1:97" s="20" customFormat="1" ht="14" x14ac:dyDescent="0.3">
      <c r="A38" s="902"/>
      <c r="B38" s="77">
        <v>2019</v>
      </c>
      <c r="C38" s="170"/>
      <c r="D38" s="115"/>
      <c r="E38" s="171"/>
      <c r="F38" s="115"/>
      <c r="G38" s="171"/>
      <c r="H38" s="115"/>
      <c r="I38" s="171"/>
      <c r="J38" s="115"/>
      <c r="K38" s="171"/>
      <c r="L38" s="115"/>
      <c r="M38" s="171"/>
      <c r="N38" s="115"/>
      <c r="O38" s="171"/>
      <c r="P38" s="115"/>
      <c r="Q38" s="171"/>
      <c r="R38" s="115"/>
      <c r="S38" s="171"/>
      <c r="T38" s="115"/>
      <c r="U38" s="171"/>
      <c r="V38" s="115"/>
      <c r="W38" s="171"/>
      <c r="X38" s="115"/>
      <c r="Y38" s="171"/>
      <c r="Z38" s="172"/>
      <c r="AA38" s="1799">
        <f t="shared" si="0"/>
        <v>0</v>
      </c>
      <c r="AB38" s="1800">
        <f t="shared" si="1"/>
        <v>0</v>
      </c>
      <c r="AH38" s="633">
        <v>2019</v>
      </c>
      <c r="AI38" s="717" t="str">
        <f>IF(ISNUMBER(C38),'Cover Page'!$D$35/1000000*'4 classification'!C38/'FX rate'!$C24,"")</f>
        <v/>
      </c>
      <c r="AJ38" s="718" t="str">
        <f>IF(ISNUMBER(D38),'Cover Page'!$D$35/1000000*'4 classification'!D38/'FX rate'!$C24,"")</f>
        <v/>
      </c>
      <c r="AK38" s="938" t="str">
        <f>IF(ISNUMBER(E38),'Cover Page'!$D$35/1000000*'4 classification'!E38/'FX rate'!$C24,"")</f>
        <v/>
      </c>
      <c r="AL38" s="718" t="str">
        <f>IF(ISNUMBER(F38),'Cover Page'!$D$35/1000000*'4 classification'!F38/'FX rate'!$C24,"")</f>
        <v/>
      </c>
      <c r="AM38" s="938" t="str">
        <f>IF(ISNUMBER(G38),'Cover Page'!$D$35/1000000*'4 classification'!G38/'FX rate'!$C24,"")</f>
        <v/>
      </c>
      <c r="AN38" s="718" t="str">
        <f>IF(ISNUMBER(H38),'Cover Page'!$D$35/1000000*'4 classification'!H38/'FX rate'!$C24,"")</f>
        <v/>
      </c>
      <c r="AO38" s="938" t="str">
        <f>IF(ISNUMBER(I38),'Cover Page'!$D$35/1000000*'4 classification'!I38/'FX rate'!$C24,"")</f>
        <v/>
      </c>
      <c r="AP38" s="718" t="str">
        <f>IF(ISNUMBER(J38),'Cover Page'!$D$35/1000000*'4 classification'!J38/'FX rate'!$C24,"")</f>
        <v/>
      </c>
      <c r="AQ38" s="938" t="str">
        <f>IF(ISNUMBER(K38),'Cover Page'!$D$35/1000000*'4 classification'!K38/'FX rate'!$C24,"")</f>
        <v/>
      </c>
      <c r="AR38" s="718" t="str">
        <f>IF(ISNUMBER(L38),'Cover Page'!$D$35/1000000*'4 classification'!L38/'FX rate'!$C24,"")</f>
        <v/>
      </c>
      <c r="AS38" s="938" t="str">
        <f>IF(ISNUMBER(M38),'Cover Page'!$D$35/1000000*'4 classification'!M38/'FX rate'!$C24,"")</f>
        <v/>
      </c>
      <c r="AT38" s="718" t="str">
        <f>IF(ISNUMBER(N38),'Cover Page'!$D$35/1000000*'4 classification'!N38/'FX rate'!$C24,"")</f>
        <v/>
      </c>
      <c r="AU38" s="938" t="str">
        <f>IF(ISNUMBER(O38),'Cover Page'!$D$35/1000000*'4 classification'!O38/'FX rate'!$C24,"")</f>
        <v/>
      </c>
      <c r="AV38" s="718" t="str">
        <f>IF(ISNUMBER(P38),'Cover Page'!$D$35/1000000*'4 classification'!P38/'FX rate'!$C24,"")</f>
        <v/>
      </c>
      <c r="AW38" s="938" t="str">
        <f>IF(ISNUMBER(Q38),'Cover Page'!$D$35/1000000*'4 classification'!Q38/'FX rate'!$C24,"")</f>
        <v/>
      </c>
      <c r="AX38" s="933" t="str">
        <f>IF(ISNUMBER(R38),'Cover Page'!$D$35/1000000*'4 classification'!R38/'FX rate'!$C24,"")</f>
        <v/>
      </c>
      <c r="AY38" s="937" t="str">
        <f>IF(ISNUMBER(S38),'Cover Page'!$D$35/1000000*'4 classification'!S38/'FX rate'!$C24,"")</f>
        <v/>
      </c>
      <c r="AZ38" s="716" t="str">
        <f>IF(ISNUMBER(T38),'Cover Page'!$D$35/1000000*'4 classification'!T38/'FX rate'!$C24,"")</f>
        <v/>
      </c>
      <c r="BA38" s="937" t="str">
        <f>IF(ISNUMBER(U38),'Cover Page'!$D$35/1000000*'4 classification'!U38/'FX rate'!$C24,"")</f>
        <v/>
      </c>
      <c r="BB38" s="716" t="str">
        <f>IF(ISNUMBER(V38),'Cover Page'!$D$35/1000000*'4 classification'!V38/'FX rate'!$C24,"")</f>
        <v/>
      </c>
      <c r="BC38" s="937" t="str">
        <f>IF(ISNUMBER(W38),'Cover Page'!$D$35/1000000*'4 classification'!W38/'FX rate'!$C24,"")</f>
        <v/>
      </c>
      <c r="BD38" s="716" t="str">
        <f>IF(ISNUMBER(X38),'Cover Page'!$D$35/1000000*'4 classification'!X38/'FX rate'!$C24,"")</f>
        <v/>
      </c>
      <c r="BE38" s="937" t="str">
        <f>IF(ISNUMBER(Y38),'Cover Page'!$D$35/1000000*'4 classification'!Y38/'FX rate'!$C24,"")</f>
        <v/>
      </c>
      <c r="BF38" s="716" t="str">
        <f>IF(ISNUMBER(Z38),'Cover Page'!$D$35/1000000*'4 classification'!Z38/'FX rate'!$C24,"")</f>
        <v/>
      </c>
      <c r="BG38" s="932">
        <f>IF(ISNUMBER(AA38),'Cover Page'!$D$35/1000000*'4 classification'!AA38/'FX rate'!$C24,"")</f>
        <v>0</v>
      </c>
      <c r="BH38" s="716">
        <f>IF(ISNUMBER(AB38),'Cover Page'!$D$35/1000000*'4 classification'!AB38/'FX rate'!$C24,"")</f>
        <v>0</v>
      </c>
      <c r="BI38" s="567"/>
      <c r="BN38" s="705">
        <v>2019</v>
      </c>
      <c r="BO38" s="748" t="str">
        <f>IF(ISNUMBER(C38),'Cover Page'!$D$35/1000000*C38/'FX rate'!$C$24,"")</f>
        <v/>
      </c>
      <c r="BP38" s="749" t="str">
        <f>IF(ISNUMBER(D38),'Cover Page'!$D$35/1000000*D38/'FX rate'!$C$24,"")</f>
        <v/>
      </c>
      <c r="BQ38" s="921" t="str">
        <f>IF(ISNUMBER(E38),'Cover Page'!$D$35/1000000*E38/'FX rate'!$C$24,"")</f>
        <v/>
      </c>
      <c r="BR38" s="749" t="str">
        <f>IF(ISNUMBER(F38),'Cover Page'!$D$35/1000000*F38/'FX rate'!$C$24,"")</f>
        <v/>
      </c>
      <c r="BS38" s="921" t="str">
        <f>IF(ISNUMBER(G38),'Cover Page'!$D$35/1000000*G38/'FX rate'!$C$24,"")</f>
        <v/>
      </c>
      <c r="BT38" s="749" t="str">
        <f>IF(ISNUMBER(H38),'Cover Page'!$D$35/1000000*H38/'FX rate'!$C$24,"")</f>
        <v/>
      </c>
      <c r="BU38" s="921" t="str">
        <f>IF(ISNUMBER(I38),'Cover Page'!$D$35/1000000*I38/'FX rate'!$C$24,"")</f>
        <v/>
      </c>
      <c r="BV38" s="749" t="str">
        <f>IF(ISNUMBER(J38),'Cover Page'!$D$35/1000000*J38/'FX rate'!$C$24,"")</f>
        <v/>
      </c>
      <c r="BW38" s="921" t="str">
        <f>IF(ISNUMBER(K38),'Cover Page'!$D$35/1000000*K38/'FX rate'!$C$24,"")</f>
        <v/>
      </c>
      <c r="BX38" s="749" t="str">
        <f>IF(ISNUMBER(L38),'Cover Page'!$D$35/1000000*L38/'FX rate'!$C$24,"")</f>
        <v/>
      </c>
      <c r="BY38" s="921" t="str">
        <f>IF(ISNUMBER(M38),'Cover Page'!$D$35/1000000*M38/'FX rate'!$C$24,"")</f>
        <v/>
      </c>
      <c r="BZ38" s="749" t="str">
        <f>IF(ISNUMBER(N38),'Cover Page'!$D$35/1000000*N38/'FX rate'!$C$24,"")</f>
        <v/>
      </c>
      <c r="CA38" s="921" t="str">
        <f>IF(ISNUMBER(O38),'Cover Page'!$D$35/1000000*O38/'FX rate'!$C$24,"")</f>
        <v/>
      </c>
      <c r="CB38" s="749" t="str">
        <f>IF(ISNUMBER(P38),'Cover Page'!$D$35/1000000*P38/'FX rate'!$C$24,"")</f>
        <v/>
      </c>
      <c r="CC38" s="921" t="str">
        <f>IF(ISNUMBER(Q38),'Cover Page'!$D$35/1000000*Q38/'FX rate'!$C$24,"")</f>
        <v/>
      </c>
      <c r="CD38" s="922" t="str">
        <f>IF(ISNUMBER(R38),'Cover Page'!$D$35/1000000*R38/'FX rate'!$C$24,"")</f>
        <v/>
      </c>
      <c r="CE38" s="919" t="str">
        <f>IF(ISNUMBER(S38),'Cover Page'!$D$35/1000000*S38/'FX rate'!$C$24,"")</f>
        <v/>
      </c>
      <c r="CF38" s="747" t="str">
        <f>IF(ISNUMBER(T38),'Cover Page'!$D$35/1000000*T38/'FX rate'!$C$24,"")</f>
        <v/>
      </c>
      <c r="CG38" s="921" t="str">
        <f>IF(ISNUMBER(U38),'Cover Page'!$D$35/1000000*U38/'FX rate'!$C$24,"")</f>
        <v/>
      </c>
      <c r="CH38" s="922" t="str">
        <f>IF(ISNUMBER(V38),'Cover Page'!$D$35/1000000*V38/'FX rate'!$C$24,"")</f>
        <v/>
      </c>
      <c r="CI38" s="919" t="str">
        <f>IF(ISNUMBER(W38),'Cover Page'!$D$35/1000000*W38/'FX rate'!$C$24,"")</f>
        <v/>
      </c>
      <c r="CJ38" s="747" t="str">
        <f>IF(ISNUMBER(X38),'Cover Page'!$D$35/1000000*X38/'FX rate'!$C$24,"")</f>
        <v/>
      </c>
      <c r="CK38" s="921" t="str">
        <f>IF(ISNUMBER(Y38),'Cover Page'!$D$35/1000000*Y38/'FX rate'!$C$24,"")</f>
        <v/>
      </c>
      <c r="CL38" s="922" t="str">
        <f>IF(ISNUMBER(Z38),'Cover Page'!$D$35/1000000*Z38/'FX rate'!$C$24,"")</f>
        <v/>
      </c>
      <c r="CM38" s="919">
        <f>IF(ISNUMBER(AA38),'Cover Page'!$D$35/1000000*AA38/'FX rate'!$C$24,"")</f>
        <v>0</v>
      </c>
      <c r="CN38" s="747">
        <f>IF(ISNUMBER(AB38),'Cover Page'!$D$35/1000000*AB38/'FX rate'!$C$24,"")</f>
        <v>0</v>
      </c>
      <c r="CO38" s="640"/>
      <c r="CP38" s="640"/>
      <c r="CQ38" s="640"/>
      <c r="CR38" s="640"/>
      <c r="CS38" s="640"/>
    </row>
    <row r="39" spans="1:97" s="2" customFormat="1" ht="14.25" customHeight="1" thickBot="1" x14ac:dyDescent="0.35">
      <c r="A39" s="898"/>
      <c r="B39" s="187" t="s">
        <v>1558</v>
      </c>
      <c r="C39" s="888"/>
      <c r="D39" s="889"/>
      <c r="E39" s="890"/>
      <c r="F39" s="889"/>
      <c r="G39" s="890"/>
      <c r="H39" s="889"/>
      <c r="I39" s="890"/>
      <c r="J39" s="889"/>
      <c r="K39" s="890"/>
      <c r="L39" s="889"/>
      <c r="M39" s="890"/>
      <c r="N39" s="889"/>
      <c r="O39" s="890"/>
      <c r="P39" s="889"/>
      <c r="Q39" s="890"/>
      <c r="R39" s="889"/>
      <c r="S39" s="890"/>
      <c r="T39" s="889"/>
      <c r="U39" s="890"/>
      <c r="V39" s="889"/>
      <c r="W39" s="890"/>
      <c r="X39" s="889"/>
      <c r="Y39" s="890"/>
      <c r="Z39" s="891"/>
      <c r="AA39" s="409">
        <f t="shared" si="0"/>
        <v>0</v>
      </c>
      <c r="AB39" s="397">
        <f>D39+F39+H39+J39+L39+N39+P39+R39+T39+V39+X39+Z39</f>
        <v>0</v>
      </c>
      <c r="AH39" s="719"/>
      <c r="AI39" s="720"/>
      <c r="AJ39" s="720"/>
      <c r="AK39" s="720"/>
      <c r="AL39" s="720"/>
      <c r="AM39" s="720"/>
      <c r="AN39" s="720"/>
      <c r="AO39" s="720"/>
      <c r="AP39" s="720"/>
      <c r="AQ39" s="720"/>
      <c r="AR39" s="720"/>
      <c r="AS39" s="720"/>
      <c r="AT39" s="720"/>
      <c r="AU39" s="720"/>
      <c r="AV39" s="720"/>
      <c r="AW39" s="720"/>
      <c r="AX39" s="720"/>
      <c r="AY39" s="721"/>
      <c r="AZ39" s="721"/>
      <c r="BA39" s="567"/>
      <c r="BB39" s="567"/>
      <c r="BC39" s="567"/>
      <c r="BD39" s="567"/>
      <c r="BE39" s="567"/>
      <c r="BF39" s="567"/>
      <c r="BG39" s="567"/>
      <c r="BH39" s="567"/>
      <c r="BI39" s="567"/>
      <c r="BN39" s="750"/>
      <c r="BO39" s="751"/>
      <c r="BP39" s="751"/>
      <c r="BQ39" s="751"/>
      <c r="BR39" s="751"/>
      <c r="BS39" s="751"/>
      <c r="BT39" s="751"/>
      <c r="BU39" s="751"/>
      <c r="BV39" s="751"/>
      <c r="BW39" s="751"/>
      <c r="BX39" s="751"/>
      <c r="BY39" s="751"/>
      <c r="BZ39" s="751"/>
      <c r="CA39" s="751"/>
      <c r="CB39" s="751"/>
      <c r="CC39" s="751"/>
      <c r="CD39" s="751"/>
      <c r="CE39" s="752"/>
      <c r="CF39" s="752"/>
      <c r="CG39" s="639"/>
      <c r="CH39" s="639"/>
      <c r="CI39" s="639"/>
      <c r="CJ39" s="640"/>
      <c r="CK39" s="640"/>
      <c r="CL39" s="640"/>
      <c r="CM39" s="640"/>
      <c r="CN39" s="640"/>
      <c r="CO39" s="640"/>
      <c r="CP39" s="640"/>
      <c r="CQ39" s="640"/>
      <c r="CR39" s="640"/>
      <c r="CS39" s="640"/>
    </row>
    <row r="40" spans="1:97" s="2" customFormat="1" ht="95.15" customHeight="1" thickBot="1" x14ac:dyDescent="0.35">
      <c r="A40" s="898"/>
      <c r="B40" s="530" t="s">
        <v>1554</v>
      </c>
      <c r="C40" s="1490" t="str">
        <f>IF(COUNT(C37)&lt;&gt;0,IF(COUNT(C38)=0,"Please fill in value for 2019 or provide a provisional estimate (eg. 2018 figure) and the expected submission date in the notes",IF(COUNT(C39)=0,"Please provide the number of entities","")),"")</f>
        <v/>
      </c>
      <c r="D40" s="1490" t="str">
        <f t="shared" ref="D40:Z40" si="2">IF(COUNT(D37)&lt;&gt;0,IF(COUNT(D38)=0,"Please fill in value for 2019 or provide a provisional estimate (eg. 2018 figure) and the expected submission date in the notes",IF(COUNT(D39)=0,"Please provide the number of entities","")),"")</f>
        <v/>
      </c>
      <c r="E40" s="1490" t="str">
        <f t="shared" si="2"/>
        <v/>
      </c>
      <c r="F40" s="1490" t="str">
        <f t="shared" si="2"/>
        <v/>
      </c>
      <c r="G40" s="1490" t="str">
        <f t="shared" si="2"/>
        <v/>
      </c>
      <c r="H40" s="1490" t="str">
        <f t="shared" si="2"/>
        <v/>
      </c>
      <c r="I40" s="1490" t="str">
        <f t="shared" si="2"/>
        <v/>
      </c>
      <c r="J40" s="1490" t="str">
        <f t="shared" si="2"/>
        <v/>
      </c>
      <c r="K40" s="1490" t="str">
        <f t="shared" si="2"/>
        <v/>
      </c>
      <c r="L40" s="1490" t="str">
        <f t="shared" si="2"/>
        <v/>
      </c>
      <c r="M40" s="1490" t="str">
        <f t="shared" si="2"/>
        <v/>
      </c>
      <c r="N40" s="1490" t="str">
        <f t="shared" si="2"/>
        <v/>
      </c>
      <c r="O40" s="1490" t="str">
        <f t="shared" si="2"/>
        <v/>
      </c>
      <c r="P40" s="1490" t="str">
        <f t="shared" si="2"/>
        <v/>
      </c>
      <c r="Q40" s="1490" t="str">
        <f t="shared" si="2"/>
        <v/>
      </c>
      <c r="R40" s="1490" t="str">
        <f t="shared" si="2"/>
        <v/>
      </c>
      <c r="S40" s="1490" t="str">
        <f t="shared" si="2"/>
        <v/>
      </c>
      <c r="T40" s="1490" t="str">
        <f t="shared" si="2"/>
        <v/>
      </c>
      <c r="U40" s="1490" t="str">
        <f t="shared" si="2"/>
        <v/>
      </c>
      <c r="V40" s="1490" t="str">
        <f t="shared" si="2"/>
        <v/>
      </c>
      <c r="W40" s="1490" t="str">
        <f t="shared" si="2"/>
        <v/>
      </c>
      <c r="X40" s="1490" t="str">
        <f t="shared" si="2"/>
        <v/>
      </c>
      <c r="Y40" s="1490" t="str">
        <f t="shared" si="2"/>
        <v/>
      </c>
      <c r="Z40" s="1490" t="str">
        <f t="shared" si="2"/>
        <v/>
      </c>
      <c r="AA40" s="429"/>
      <c r="AB40" s="430"/>
      <c r="AH40" s="1507"/>
      <c r="AI40" s="1509"/>
      <c r="AJ40" s="1509"/>
      <c r="AK40" s="1509"/>
      <c r="AL40" s="1509"/>
      <c r="AM40" s="1509"/>
      <c r="AN40" s="1509"/>
      <c r="AO40" s="1509"/>
      <c r="AP40" s="1509"/>
      <c r="AQ40" s="1509"/>
      <c r="AR40" s="1509"/>
      <c r="AS40" s="1509"/>
      <c r="AT40" s="1509"/>
      <c r="AU40" s="1509"/>
      <c r="AV40" s="1509"/>
      <c r="AW40" s="1509"/>
      <c r="AX40" s="1509"/>
      <c r="AY40" s="1509"/>
      <c r="AZ40" s="1509"/>
      <c r="BA40" s="567"/>
      <c r="BB40" s="567"/>
      <c r="BC40" s="567"/>
      <c r="BD40" s="567"/>
      <c r="BE40" s="567"/>
      <c r="BF40" s="567"/>
      <c r="BG40" s="567"/>
      <c r="BH40" s="567"/>
      <c r="BI40" s="567"/>
      <c r="BN40" s="1510"/>
      <c r="BO40" s="1512"/>
      <c r="BP40" s="1512"/>
      <c r="BQ40" s="1512"/>
      <c r="BR40" s="1512"/>
      <c r="BS40" s="1512"/>
      <c r="BT40" s="1512"/>
      <c r="BU40" s="1512"/>
      <c r="BV40" s="1512"/>
      <c r="BW40" s="1512"/>
      <c r="BX40" s="1512"/>
      <c r="BY40" s="1512"/>
      <c r="BZ40" s="1512"/>
      <c r="CA40" s="1512"/>
      <c r="CB40" s="1512"/>
      <c r="CC40" s="1512"/>
      <c r="CD40" s="1512"/>
      <c r="CE40" s="1512"/>
      <c r="CF40" s="1512"/>
      <c r="CG40" s="639"/>
      <c r="CH40" s="639"/>
      <c r="CI40" s="639"/>
      <c r="CJ40" s="640"/>
      <c r="CK40" s="640"/>
      <c r="CL40" s="640"/>
      <c r="CM40" s="640"/>
      <c r="CN40" s="640"/>
      <c r="CO40" s="640"/>
      <c r="CP40" s="640"/>
      <c r="CQ40" s="640"/>
      <c r="CR40" s="640"/>
      <c r="CS40" s="640"/>
    </row>
    <row r="41" spans="1:97" s="14" customFormat="1" ht="70" customHeight="1" thickBot="1" x14ac:dyDescent="0.35">
      <c r="A41" s="898"/>
      <c r="B41" s="188" t="s">
        <v>318</v>
      </c>
      <c r="C41" s="176"/>
      <c r="D41" s="177"/>
      <c r="E41" s="178"/>
      <c r="F41" s="177"/>
      <c r="G41" s="178"/>
      <c r="H41" s="177"/>
      <c r="I41" s="178"/>
      <c r="J41" s="177"/>
      <c r="K41" s="178"/>
      <c r="L41" s="177"/>
      <c r="M41" s="178"/>
      <c r="N41" s="177"/>
      <c r="O41" s="178"/>
      <c r="P41" s="177"/>
      <c r="Q41" s="178"/>
      <c r="R41" s="177"/>
      <c r="S41" s="178"/>
      <c r="T41" s="177"/>
      <c r="U41" s="178"/>
      <c r="V41" s="177"/>
      <c r="W41" s="178"/>
      <c r="X41" s="177"/>
      <c r="Y41" s="178"/>
      <c r="Z41" s="179"/>
      <c r="AA41" s="1282"/>
      <c r="AB41" s="1284"/>
      <c r="AH41" s="722"/>
      <c r="AI41" s="723"/>
      <c r="AJ41" s="723"/>
      <c r="AK41" s="723"/>
      <c r="AL41" s="723"/>
      <c r="AM41" s="723"/>
      <c r="AN41" s="723"/>
      <c r="AO41" s="723"/>
      <c r="AP41" s="723"/>
      <c r="AQ41" s="723"/>
      <c r="AR41" s="723"/>
      <c r="AS41" s="723"/>
      <c r="AT41" s="723"/>
      <c r="AU41" s="723"/>
      <c r="AV41" s="723"/>
      <c r="AW41" s="723"/>
      <c r="AX41" s="723"/>
      <c r="AY41" s="724"/>
      <c r="AZ41" s="724"/>
      <c r="BA41" s="568"/>
      <c r="BB41" s="568"/>
      <c r="BC41" s="568"/>
      <c r="BD41" s="567"/>
      <c r="BE41" s="567"/>
      <c r="BF41" s="567"/>
      <c r="BG41" s="567"/>
      <c r="BH41" s="567"/>
      <c r="BI41" s="567"/>
      <c r="BN41" s="753"/>
      <c r="BO41" s="754"/>
      <c r="BP41" s="754"/>
      <c r="BQ41" s="754"/>
      <c r="BR41" s="754"/>
      <c r="BS41" s="754"/>
      <c r="BT41" s="754"/>
      <c r="BU41" s="754"/>
      <c r="BV41" s="754"/>
      <c r="BW41" s="754"/>
      <c r="BX41" s="754"/>
      <c r="BY41" s="754"/>
      <c r="BZ41" s="754"/>
      <c r="CA41" s="754"/>
      <c r="CB41" s="754"/>
      <c r="CC41" s="754"/>
      <c r="CD41" s="754"/>
      <c r="CE41" s="755"/>
      <c r="CF41" s="755"/>
      <c r="CG41" s="640"/>
      <c r="CH41" s="640"/>
      <c r="CI41" s="640"/>
      <c r="CJ41" s="640"/>
      <c r="CK41" s="640"/>
      <c r="CL41" s="640"/>
      <c r="CM41" s="640"/>
      <c r="CN41" s="640"/>
      <c r="CO41" s="640"/>
      <c r="CP41" s="640"/>
      <c r="CQ41" s="640"/>
      <c r="CR41" s="640"/>
      <c r="CS41" s="640"/>
    </row>
    <row r="42" spans="1:97" s="20" customFormat="1" ht="28.5" customHeight="1" x14ac:dyDescent="0.3">
      <c r="A42" s="3"/>
      <c r="B42" s="162"/>
      <c r="C42" s="529"/>
      <c r="D42" s="529"/>
      <c r="E42" s="529"/>
      <c r="F42" s="529"/>
      <c r="G42" s="529"/>
      <c r="H42" s="529"/>
      <c r="I42" s="529"/>
      <c r="J42" s="529"/>
      <c r="K42" s="529"/>
      <c r="L42" s="529"/>
      <c r="M42" s="529"/>
      <c r="N42" s="529"/>
      <c r="O42" s="529"/>
      <c r="P42" s="529"/>
      <c r="Q42" s="529"/>
      <c r="R42" s="529"/>
      <c r="S42" s="529"/>
      <c r="T42" s="529"/>
      <c r="U42" s="529"/>
      <c r="V42" s="529"/>
      <c r="W42" s="529"/>
      <c r="X42" s="529"/>
      <c r="Y42" s="529"/>
      <c r="Z42" s="529"/>
      <c r="AH42" s="568"/>
      <c r="AI42" s="568"/>
      <c r="AJ42" s="568"/>
      <c r="AK42" s="568"/>
      <c r="AL42" s="568"/>
      <c r="AM42" s="568"/>
      <c r="AN42" s="568"/>
      <c r="AO42" s="568"/>
      <c r="AP42" s="568"/>
      <c r="AQ42" s="568"/>
      <c r="AR42" s="568"/>
      <c r="AS42" s="568"/>
      <c r="AT42" s="568"/>
      <c r="AU42" s="568"/>
      <c r="AV42" s="568"/>
      <c r="AW42" s="568"/>
      <c r="AX42" s="568"/>
      <c r="AY42" s="568"/>
      <c r="AZ42" s="568"/>
      <c r="BA42" s="568"/>
      <c r="BB42" s="568"/>
      <c r="BC42" s="568"/>
      <c r="BD42" s="567"/>
      <c r="BE42" s="567"/>
      <c r="BF42" s="567"/>
      <c r="BG42" s="567"/>
      <c r="BH42" s="567"/>
      <c r="BI42" s="567"/>
      <c r="BN42" s="640"/>
      <c r="BO42" s="640"/>
      <c r="BP42" s="640"/>
      <c r="BQ42" s="640"/>
      <c r="BR42" s="640"/>
      <c r="BS42" s="640"/>
      <c r="BT42" s="640"/>
      <c r="BU42" s="640"/>
      <c r="BV42" s="640"/>
      <c r="BW42" s="640"/>
      <c r="BX42" s="640"/>
      <c r="BY42" s="640"/>
      <c r="BZ42" s="640"/>
      <c r="CA42" s="640"/>
      <c r="CB42" s="640"/>
      <c r="CC42" s="640"/>
      <c r="CD42" s="640"/>
      <c r="CE42" s="640"/>
      <c r="CF42" s="640"/>
      <c r="CG42" s="640"/>
      <c r="CH42" s="640"/>
      <c r="CI42" s="640"/>
      <c r="CJ42" s="640"/>
      <c r="CK42" s="640"/>
      <c r="CL42" s="640"/>
      <c r="CM42" s="640"/>
      <c r="CN42" s="640"/>
      <c r="CO42" s="640"/>
      <c r="CP42" s="640"/>
      <c r="CQ42" s="640"/>
      <c r="CR42" s="640"/>
      <c r="CS42" s="640"/>
    </row>
    <row r="43" spans="1:97" s="20" customFormat="1" ht="28.5" customHeight="1" x14ac:dyDescent="0.3">
      <c r="A43" s="3"/>
      <c r="B43" s="986" t="s">
        <v>570</v>
      </c>
      <c r="C43" s="987" t="s">
        <v>703</v>
      </c>
      <c r="D43" s="987" t="s">
        <v>704</v>
      </c>
      <c r="E43" s="987" t="s">
        <v>705</v>
      </c>
      <c r="F43" s="987" t="s">
        <v>706</v>
      </c>
      <c r="G43" s="987" t="s">
        <v>706</v>
      </c>
      <c r="H43" s="987" t="s">
        <v>707</v>
      </c>
      <c r="I43" s="987" t="s">
        <v>708</v>
      </c>
      <c r="J43" s="987" t="s">
        <v>709</v>
      </c>
      <c r="K43" s="987" t="s">
        <v>710</v>
      </c>
      <c r="L43" s="987" t="s">
        <v>711</v>
      </c>
      <c r="M43" s="987" t="s">
        <v>713</v>
      </c>
      <c r="N43" s="987" t="s">
        <v>714</v>
      </c>
      <c r="O43" s="987" t="s">
        <v>715</v>
      </c>
      <c r="P43" s="987" t="s">
        <v>716</v>
      </c>
      <c r="Q43" s="987" t="s">
        <v>717</v>
      </c>
      <c r="R43" s="987" t="s">
        <v>718</v>
      </c>
      <c r="S43" s="987" t="s">
        <v>719</v>
      </c>
      <c r="T43" s="987" t="s">
        <v>720</v>
      </c>
      <c r="U43" s="991" t="s">
        <v>721</v>
      </c>
      <c r="V43" s="992" t="s">
        <v>722</v>
      </c>
      <c r="W43" s="992" t="s">
        <v>712</v>
      </c>
      <c r="X43" s="992" t="s">
        <v>723</v>
      </c>
      <c r="Y43" s="992" t="s">
        <v>724</v>
      </c>
      <c r="Z43" s="992" t="s">
        <v>725</v>
      </c>
      <c r="AH43" s="568"/>
      <c r="AI43" s="568"/>
      <c r="AJ43" s="568"/>
      <c r="AK43" s="568"/>
      <c r="AL43" s="568"/>
      <c r="AM43" s="568"/>
      <c r="AN43" s="568"/>
      <c r="AO43" s="568"/>
      <c r="AP43" s="568"/>
      <c r="AQ43" s="568"/>
      <c r="AR43" s="568"/>
      <c r="AS43" s="568"/>
      <c r="AT43" s="568"/>
      <c r="AU43" s="568"/>
      <c r="AV43" s="568"/>
      <c r="AW43" s="568"/>
      <c r="AX43" s="568"/>
      <c r="AY43" s="568"/>
      <c r="AZ43" s="568"/>
      <c r="BA43" s="568"/>
      <c r="BB43" s="568"/>
      <c r="BC43" s="568"/>
      <c r="BD43" s="567"/>
      <c r="BE43" s="567"/>
      <c r="BF43" s="567"/>
      <c r="BG43" s="567"/>
      <c r="BH43" s="567"/>
      <c r="BI43" s="567"/>
      <c r="BN43" s="640"/>
      <c r="BO43" s="640"/>
      <c r="BP43" s="640"/>
      <c r="BQ43" s="640"/>
      <c r="BR43" s="640"/>
      <c r="BS43" s="640"/>
      <c r="BT43" s="640"/>
      <c r="BU43" s="640"/>
      <c r="BV43" s="640"/>
      <c r="BW43" s="640"/>
      <c r="BX43" s="640"/>
      <c r="BY43" s="640"/>
      <c r="BZ43" s="640"/>
      <c r="CA43" s="640"/>
      <c r="CB43" s="640"/>
      <c r="CC43" s="640"/>
      <c r="CD43" s="640"/>
      <c r="CE43" s="640"/>
      <c r="CF43" s="640"/>
      <c r="CG43" s="640"/>
      <c r="CH43" s="640"/>
      <c r="CI43" s="640"/>
      <c r="CJ43" s="640"/>
      <c r="CK43" s="640"/>
      <c r="CL43" s="640"/>
      <c r="CM43" s="640"/>
      <c r="CN43" s="640"/>
      <c r="CO43" s="640"/>
      <c r="CP43" s="640"/>
      <c r="CQ43" s="640"/>
      <c r="CR43" s="640"/>
      <c r="CS43" s="640"/>
    </row>
    <row r="44" spans="1:97" s="2" customFormat="1" ht="20.149999999999999" customHeight="1" x14ac:dyDescent="0.3">
      <c r="B44" s="7"/>
      <c r="C44" s="7"/>
      <c r="D44" s="7"/>
      <c r="E44" s="7"/>
      <c r="F44" s="7"/>
      <c r="G44" s="7"/>
      <c r="H44" s="7"/>
      <c r="I44" s="7"/>
      <c r="J44" s="7"/>
      <c r="K44" s="7"/>
      <c r="L44" s="7"/>
      <c r="M44" s="7"/>
      <c r="N44" s="7"/>
      <c r="O44" s="7"/>
      <c r="P44" s="7"/>
      <c r="Q44" s="7"/>
      <c r="R44" s="7"/>
      <c r="S44" s="7"/>
      <c r="T44" s="7"/>
      <c r="U44" s="54"/>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N44" s="639"/>
      <c r="BO44" s="639"/>
      <c r="BP44" s="639"/>
      <c r="BQ44" s="639"/>
      <c r="BR44" s="639"/>
      <c r="BS44" s="639"/>
      <c r="BT44" s="639"/>
      <c r="BU44" s="639"/>
      <c r="BV44" s="639"/>
      <c r="BW44" s="639"/>
      <c r="BX44" s="639"/>
      <c r="BY44" s="639"/>
      <c r="BZ44" s="639"/>
      <c r="CA44" s="639"/>
      <c r="CB44" s="639"/>
      <c r="CC44" s="639"/>
      <c r="CD44" s="639"/>
      <c r="CE44" s="639"/>
      <c r="CF44" s="639"/>
      <c r="CG44" s="639"/>
      <c r="CH44" s="639"/>
      <c r="CI44" s="639"/>
      <c r="CJ44" s="640"/>
      <c r="CK44" s="640"/>
      <c r="CL44" s="640"/>
      <c r="CM44" s="640"/>
      <c r="CN44" s="640"/>
      <c r="CO44" s="640"/>
      <c r="CP44" s="640"/>
      <c r="CQ44" s="640"/>
      <c r="CR44" s="640"/>
      <c r="CS44" s="640"/>
    </row>
    <row r="45" spans="1:97" s="2" customFormat="1" ht="14.25" customHeight="1" x14ac:dyDescent="0.35">
      <c r="B45" s="88" t="s">
        <v>106</v>
      </c>
      <c r="C45" s="7"/>
      <c r="D45" s="7"/>
      <c r="E45" s="7"/>
      <c r="F45" s="7"/>
      <c r="G45" s="7"/>
      <c r="H45" s="7"/>
      <c r="I45" s="7"/>
      <c r="J45" s="7"/>
      <c r="K45" s="7"/>
      <c r="L45" s="7"/>
      <c r="M45" s="7"/>
      <c r="N45" s="7"/>
      <c r="O45" s="7"/>
      <c r="P45" s="7"/>
      <c r="Q45" s="7"/>
      <c r="R45" s="7"/>
      <c r="S45" s="7"/>
      <c r="T45" s="7"/>
      <c r="U45" s="54"/>
      <c r="AH45" s="775"/>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N45" s="776"/>
      <c r="BO45" s="639"/>
      <c r="BP45" s="639"/>
      <c r="BQ45" s="639"/>
      <c r="BR45" s="639"/>
      <c r="BS45" s="639"/>
      <c r="BT45" s="639"/>
      <c r="BU45" s="639"/>
      <c r="BV45" s="639"/>
      <c r="BW45" s="639"/>
      <c r="BX45" s="639"/>
      <c r="BY45" s="639"/>
      <c r="BZ45" s="639"/>
      <c r="CA45" s="639"/>
      <c r="CB45" s="639"/>
      <c r="CC45" s="639"/>
      <c r="CD45" s="639"/>
      <c r="CE45" s="639"/>
      <c r="CF45" s="639"/>
      <c r="CG45" s="639"/>
      <c r="CH45" s="639"/>
      <c r="CI45" s="639"/>
      <c r="CJ45" s="640"/>
      <c r="CK45" s="640"/>
      <c r="CL45" s="640"/>
      <c r="CM45" s="640"/>
      <c r="CN45" s="640"/>
      <c r="CO45" s="640"/>
      <c r="CP45" s="640"/>
      <c r="CQ45" s="640"/>
      <c r="CR45" s="640"/>
      <c r="CS45" s="640"/>
    </row>
    <row r="46" spans="1:97" s="2" customFormat="1" ht="10" customHeight="1" x14ac:dyDescent="0.3">
      <c r="B46" s="7"/>
      <c r="C46" s="7"/>
      <c r="D46" s="7"/>
      <c r="E46" s="7"/>
      <c r="F46" s="7"/>
      <c r="G46" s="7"/>
      <c r="H46" s="7"/>
      <c r="I46" s="7"/>
      <c r="J46" s="7"/>
      <c r="K46" s="7"/>
      <c r="L46" s="7"/>
      <c r="M46" s="7"/>
      <c r="N46" s="7"/>
      <c r="O46" s="7"/>
      <c r="P46" s="7"/>
      <c r="Q46" s="7"/>
      <c r="R46" s="7"/>
      <c r="S46" s="7"/>
      <c r="T46" s="7"/>
      <c r="U46" s="54"/>
      <c r="AH46" s="775"/>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40"/>
      <c r="CK46" s="640"/>
      <c r="CL46" s="640"/>
      <c r="CM46" s="640"/>
      <c r="CN46" s="640"/>
      <c r="CO46" s="640"/>
      <c r="CP46" s="640"/>
      <c r="CQ46" s="640"/>
      <c r="CR46" s="640"/>
      <c r="CS46" s="640"/>
    </row>
    <row r="47" spans="1:97" s="2" customFormat="1" ht="14.25" customHeight="1" x14ac:dyDescent="0.3">
      <c r="B47" s="2046"/>
      <c r="C47" s="156" t="s">
        <v>1</v>
      </c>
      <c r="D47" s="157" t="s">
        <v>2</v>
      </c>
      <c r="E47" s="156" t="s">
        <v>3</v>
      </c>
      <c r="F47" s="157" t="s">
        <v>85</v>
      </c>
      <c r="G47" s="156" t="s">
        <v>4</v>
      </c>
      <c r="H47" s="157" t="s">
        <v>5</v>
      </c>
      <c r="I47" s="156" t="s">
        <v>6</v>
      </c>
      <c r="J47" s="157" t="s">
        <v>7</v>
      </c>
      <c r="K47" s="156" t="s">
        <v>8</v>
      </c>
      <c r="L47" s="157" t="s">
        <v>9</v>
      </c>
      <c r="M47" s="156" t="s">
        <v>10</v>
      </c>
      <c r="N47" s="157" t="s">
        <v>11</v>
      </c>
      <c r="O47" s="156" t="s">
        <v>12</v>
      </c>
      <c r="P47" s="157" t="s">
        <v>13</v>
      </c>
      <c r="Q47" s="156" t="s">
        <v>14</v>
      </c>
      <c r="R47" s="157" t="s">
        <v>15</v>
      </c>
      <c r="S47" s="156" t="s">
        <v>16</v>
      </c>
      <c r="T47" s="157" t="s">
        <v>17</v>
      </c>
      <c r="U47" s="156" t="s">
        <v>18</v>
      </c>
      <c r="V47" s="157" t="s">
        <v>19</v>
      </c>
      <c r="W47" s="156" t="s">
        <v>20</v>
      </c>
      <c r="X47" s="157" t="s">
        <v>21</v>
      </c>
      <c r="Y47" s="156" t="s">
        <v>22</v>
      </c>
      <c r="Z47" s="157" t="s">
        <v>23</v>
      </c>
      <c r="AA47" s="158" t="s">
        <v>24</v>
      </c>
      <c r="AB47" s="159" t="s">
        <v>25</v>
      </c>
      <c r="AC47" s="159" t="s">
        <v>26</v>
      </c>
      <c r="AH47" s="711"/>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N47" s="742"/>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40"/>
      <c r="CK47" s="640"/>
      <c r="CL47" s="640"/>
      <c r="CM47" s="640"/>
      <c r="CN47" s="640"/>
      <c r="CO47" s="640"/>
      <c r="CP47" s="640"/>
      <c r="CQ47" s="640"/>
      <c r="CR47" s="640"/>
      <c r="CS47" s="640"/>
    </row>
    <row r="48" spans="1:97" s="2" customFormat="1" ht="39" customHeight="1" x14ac:dyDescent="0.35">
      <c r="B48" s="2053"/>
      <c r="C48" s="2049" t="s">
        <v>45</v>
      </c>
      <c r="D48" s="44"/>
      <c r="E48" s="110"/>
      <c r="F48" s="2051" t="s">
        <v>57</v>
      </c>
      <c r="G48" s="44"/>
      <c r="H48" s="136"/>
      <c r="I48" s="2051" t="s">
        <v>63</v>
      </c>
      <c r="J48" s="44"/>
      <c r="K48" s="136"/>
      <c r="L48" s="2051" t="s">
        <v>101</v>
      </c>
      <c r="M48" s="44"/>
      <c r="N48" s="136"/>
      <c r="O48" s="2051" t="s">
        <v>102</v>
      </c>
      <c r="P48" s="44"/>
      <c r="Q48" s="136"/>
      <c r="R48" s="2051" t="s">
        <v>103</v>
      </c>
      <c r="S48" s="44"/>
      <c r="T48" s="136"/>
      <c r="U48" s="2051" t="s">
        <v>104</v>
      </c>
      <c r="V48" s="44"/>
      <c r="W48" s="136"/>
      <c r="X48" s="2040" t="s">
        <v>105</v>
      </c>
      <c r="Y48" s="44"/>
      <c r="Z48" s="137"/>
      <c r="AA48" s="2065" t="s">
        <v>50</v>
      </c>
      <c r="AB48" s="44"/>
      <c r="AC48" s="136"/>
      <c r="AH48" s="909" t="s">
        <v>106</v>
      </c>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N48" s="918" t="s">
        <v>106</v>
      </c>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40"/>
      <c r="CK48" s="640"/>
      <c r="CL48" s="640"/>
      <c r="CM48" s="640"/>
      <c r="CN48" s="640"/>
      <c r="CO48" s="640"/>
      <c r="CP48" s="640"/>
      <c r="CQ48" s="640"/>
      <c r="CR48" s="640"/>
      <c r="CS48" s="640"/>
    </row>
    <row r="49" spans="1:97" s="2" customFormat="1" ht="61" customHeight="1" thickBot="1" x14ac:dyDescent="0.35">
      <c r="B49" s="2054"/>
      <c r="C49" s="2050"/>
      <c r="D49" s="230" t="s">
        <v>315</v>
      </c>
      <c r="E49" s="231" t="s">
        <v>320</v>
      </c>
      <c r="F49" s="2052"/>
      <c r="G49" s="230" t="s">
        <v>315</v>
      </c>
      <c r="H49" s="231" t="s">
        <v>320</v>
      </c>
      <c r="I49" s="2052"/>
      <c r="J49" s="230" t="s">
        <v>315</v>
      </c>
      <c r="K49" s="231" t="s">
        <v>320</v>
      </c>
      <c r="L49" s="2052"/>
      <c r="M49" s="230" t="s">
        <v>315</v>
      </c>
      <c r="N49" s="231" t="s">
        <v>320</v>
      </c>
      <c r="O49" s="2052"/>
      <c r="P49" s="230" t="s">
        <v>315</v>
      </c>
      <c r="Q49" s="231" t="s">
        <v>320</v>
      </c>
      <c r="R49" s="2052"/>
      <c r="S49" s="230" t="s">
        <v>229</v>
      </c>
      <c r="T49" s="231" t="s">
        <v>320</v>
      </c>
      <c r="U49" s="2052"/>
      <c r="V49" s="230" t="s">
        <v>229</v>
      </c>
      <c r="W49" s="231" t="s">
        <v>320</v>
      </c>
      <c r="X49" s="2064"/>
      <c r="Y49" s="230" t="s">
        <v>229</v>
      </c>
      <c r="Z49" s="231" t="s">
        <v>320</v>
      </c>
      <c r="AA49" s="2066"/>
      <c r="AB49" s="230" t="s">
        <v>229</v>
      </c>
      <c r="AC49" s="231" t="s">
        <v>321</v>
      </c>
      <c r="AH49" s="903" t="s">
        <v>516</v>
      </c>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N49" s="912" t="s">
        <v>1557</v>
      </c>
      <c r="BO49" s="639"/>
      <c r="BP49" s="639"/>
      <c r="BQ49" s="639"/>
      <c r="BR49" s="639"/>
      <c r="BS49" s="639"/>
      <c r="BT49" s="639"/>
      <c r="BU49" s="639"/>
      <c r="BV49" s="639"/>
      <c r="BW49" s="639"/>
      <c r="BX49" s="639"/>
      <c r="BY49" s="639"/>
      <c r="BZ49" s="639"/>
      <c r="CA49" s="639"/>
      <c r="CB49" s="639"/>
      <c r="CC49" s="639"/>
      <c r="CD49" s="639"/>
      <c r="CE49" s="639"/>
      <c r="CF49" s="639"/>
      <c r="CG49" s="639"/>
      <c r="CH49" s="639"/>
      <c r="CI49" s="639"/>
      <c r="CJ49" s="640"/>
      <c r="CK49" s="640"/>
      <c r="CL49" s="640"/>
      <c r="CM49" s="640"/>
      <c r="CN49" s="640"/>
      <c r="CO49" s="640"/>
      <c r="CP49" s="640"/>
      <c r="CQ49" s="640"/>
      <c r="CR49" s="640"/>
      <c r="CS49" s="640"/>
    </row>
    <row r="50" spans="1:97" s="1200" customFormat="1" ht="60" customHeight="1" x14ac:dyDescent="0.3">
      <c r="B50" s="1201" t="s">
        <v>43</v>
      </c>
      <c r="C50" s="419"/>
      <c r="D50" s="1197"/>
      <c r="E50" s="424"/>
      <c r="F50" s="437"/>
      <c r="G50" s="1197"/>
      <c r="H50" s="424"/>
      <c r="I50" s="437"/>
      <c r="J50" s="1197"/>
      <c r="K50" s="424"/>
      <c r="L50" s="437"/>
      <c r="M50" s="1197"/>
      <c r="N50" s="424"/>
      <c r="O50" s="437"/>
      <c r="P50" s="1197"/>
      <c r="Q50" s="424"/>
      <c r="R50" s="437"/>
      <c r="S50" s="1197"/>
      <c r="T50" s="424"/>
      <c r="U50" s="437"/>
      <c r="V50" s="1197"/>
      <c r="W50" s="424"/>
      <c r="X50" s="437"/>
      <c r="Y50" s="1197"/>
      <c r="Z50" s="1197"/>
      <c r="AA50" s="423"/>
      <c r="AB50" s="1197"/>
      <c r="AC50" s="424"/>
      <c r="AH50" s="1202"/>
      <c r="AI50" s="1203" t="s">
        <v>1</v>
      </c>
      <c r="AJ50" s="1204" t="s">
        <v>2</v>
      </c>
      <c r="AK50" s="1203" t="s">
        <v>3</v>
      </c>
      <c r="AL50" s="1204" t="s">
        <v>85</v>
      </c>
      <c r="AM50" s="1203" t="s">
        <v>4</v>
      </c>
      <c r="AN50" s="1204" t="s">
        <v>5</v>
      </c>
      <c r="AO50" s="1203" t="s">
        <v>6</v>
      </c>
      <c r="AP50" s="1204" t="s">
        <v>7</v>
      </c>
      <c r="AQ50" s="1203" t="s">
        <v>8</v>
      </c>
      <c r="AR50" s="1204" t="s">
        <v>9</v>
      </c>
      <c r="AS50" s="1203" t="s">
        <v>10</v>
      </c>
      <c r="AT50" s="1204" t="s">
        <v>11</v>
      </c>
      <c r="AU50" s="1203" t="s">
        <v>12</v>
      </c>
      <c r="AV50" s="1204" t="s">
        <v>13</v>
      </c>
      <c r="AW50" s="1203" t="s">
        <v>14</v>
      </c>
      <c r="AX50" s="1204" t="s">
        <v>15</v>
      </c>
      <c r="AY50" s="1203" t="s">
        <v>14</v>
      </c>
      <c r="AZ50" s="1204" t="s">
        <v>15</v>
      </c>
      <c r="BA50" s="1203" t="s">
        <v>16</v>
      </c>
      <c r="BB50" s="1204" t="s">
        <v>17</v>
      </c>
      <c r="BC50" s="1204" t="s">
        <v>18</v>
      </c>
      <c r="BD50" s="1152"/>
      <c r="BE50" s="1152"/>
      <c r="BF50" s="1152"/>
      <c r="BG50" s="1152"/>
      <c r="BH50" s="1152"/>
      <c r="BI50" s="1152"/>
      <c r="BN50" s="1205"/>
      <c r="BO50" s="1206" t="s">
        <v>1</v>
      </c>
      <c r="BP50" s="1207" t="s">
        <v>2</v>
      </c>
      <c r="BQ50" s="1206" t="s">
        <v>3</v>
      </c>
      <c r="BR50" s="1207" t="s">
        <v>85</v>
      </c>
      <c r="BS50" s="1206" t="s">
        <v>4</v>
      </c>
      <c r="BT50" s="1207" t="s">
        <v>5</v>
      </c>
      <c r="BU50" s="1206" t="s">
        <v>6</v>
      </c>
      <c r="BV50" s="1207" t="s">
        <v>7</v>
      </c>
      <c r="BW50" s="1206" t="s">
        <v>8</v>
      </c>
      <c r="BX50" s="1207" t="s">
        <v>9</v>
      </c>
      <c r="BY50" s="1206" t="s">
        <v>10</v>
      </c>
      <c r="BZ50" s="1207" t="s">
        <v>11</v>
      </c>
      <c r="CA50" s="1206" t="s">
        <v>12</v>
      </c>
      <c r="CB50" s="1207" t="s">
        <v>13</v>
      </c>
      <c r="CC50" s="1206" t="s">
        <v>14</v>
      </c>
      <c r="CD50" s="1207" t="s">
        <v>15</v>
      </c>
      <c r="CE50" s="1206" t="s">
        <v>14</v>
      </c>
      <c r="CF50" s="1207" t="s">
        <v>15</v>
      </c>
      <c r="CG50" s="1206" t="s">
        <v>16</v>
      </c>
      <c r="CH50" s="1207" t="s">
        <v>17</v>
      </c>
      <c r="CI50" s="1207" t="s">
        <v>18</v>
      </c>
      <c r="CJ50" s="1159"/>
      <c r="CK50" s="1159"/>
      <c r="CL50" s="1159"/>
      <c r="CM50" s="1159"/>
      <c r="CN50" s="1159"/>
      <c r="CO50" s="1159"/>
      <c r="CP50" s="1159"/>
      <c r="CQ50" s="1159"/>
      <c r="CR50" s="1159"/>
      <c r="CS50" s="1159"/>
    </row>
    <row r="51" spans="1:97" s="1200" customFormat="1" ht="60" customHeight="1" x14ac:dyDescent="0.3">
      <c r="B51" s="1208" t="s">
        <v>99</v>
      </c>
      <c r="C51" s="425"/>
      <c r="D51" s="1198"/>
      <c r="E51" s="430"/>
      <c r="F51" s="438"/>
      <c r="G51" s="1198"/>
      <c r="H51" s="430"/>
      <c r="I51" s="438"/>
      <c r="J51" s="1198"/>
      <c r="K51" s="430"/>
      <c r="L51" s="438"/>
      <c r="M51" s="1198"/>
      <c r="N51" s="430"/>
      <c r="O51" s="438"/>
      <c r="P51" s="1198"/>
      <c r="Q51" s="430"/>
      <c r="R51" s="438"/>
      <c r="S51" s="1198"/>
      <c r="T51" s="430"/>
      <c r="U51" s="438"/>
      <c r="V51" s="1198"/>
      <c r="W51" s="430"/>
      <c r="X51" s="438"/>
      <c r="Y51" s="1198"/>
      <c r="Z51" s="1198"/>
      <c r="AA51" s="429"/>
      <c r="AB51" s="1198"/>
      <c r="AC51" s="430"/>
      <c r="AH51" s="1209"/>
      <c r="AI51" s="2030" t="str">
        <f>C48</f>
        <v>Entity Type 1</v>
      </c>
      <c r="AJ51" s="1210"/>
      <c r="AK51" s="1211"/>
      <c r="AL51" s="2032" t="str">
        <f>F48</f>
        <v>Entity Type 2</v>
      </c>
      <c r="AM51" s="1210"/>
      <c r="AN51" s="1212"/>
      <c r="AO51" s="2032" t="str">
        <f>I48</f>
        <v>Entity Type 3</v>
      </c>
      <c r="AP51" s="1210"/>
      <c r="AQ51" s="1212"/>
      <c r="AR51" s="2032" t="str">
        <f>L48</f>
        <v>Entity Type 4</v>
      </c>
      <c r="AS51" s="1210"/>
      <c r="AT51" s="1212"/>
      <c r="AU51" s="2032" t="str">
        <f>O48</f>
        <v>Entity Type 5</v>
      </c>
      <c r="AV51" s="1210"/>
      <c r="AW51" s="1212"/>
      <c r="AX51" s="2032" t="str">
        <f>R48</f>
        <v>Entity Type 6</v>
      </c>
      <c r="AY51" s="1210"/>
      <c r="AZ51" s="1212"/>
      <c r="BA51" s="2034" t="str">
        <f>U48</f>
        <v>Entity Type 7</v>
      </c>
      <c r="BB51" s="1213"/>
      <c r="BC51" s="1212"/>
      <c r="BD51" s="2034" t="str">
        <f>X48</f>
        <v>Entity Type 8</v>
      </c>
      <c r="BE51" s="1213"/>
      <c r="BF51" s="1212"/>
      <c r="BG51" s="2034" t="str">
        <f>AA48</f>
        <v>Total</v>
      </c>
      <c r="BH51" s="1213"/>
      <c r="BI51" s="1212"/>
      <c r="BN51" s="1214"/>
      <c r="BO51" s="2076" t="str">
        <f>C48</f>
        <v>Entity Type 1</v>
      </c>
      <c r="BP51" s="1215"/>
      <c r="BQ51" s="1216"/>
      <c r="BR51" s="2074" t="str">
        <f>F48</f>
        <v>Entity Type 2</v>
      </c>
      <c r="BS51" s="1215"/>
      <c r="BT51" s="1217"/>
      <c r="BU51" s="2074" t="str">
        <f>I48</f>
        <v>Entity Type 3</v>
      </c>
      <c r="BV51" s="1215"/>
      <c r="BW51" s="1217"/>
      <c r="BX51" s="2074" t="str">
        <f>L48</f>
        <v>Entity Type 4</v>
      </c>
      <c r="BY51" s="1215"/>
      <c r="BZ51" s="1217"/>
      <c r="CA51" s="2074" t="str">
        <f>O48</f>
        <v>Entity Type 5</v>
      </c>
      <c r="CB51" s="1215"/>
      <c r="CC51" s="1217"/>
      <c r="CD51" s="2074" t="str">
        <f>R48</f>
        <v>Entity Type 6</v>
      </c>
      <c r="CE51" s="1215"/>
      <c r="CF51" s="1217"/>
      <c r="CG51" s="2074" t="str">
        <f>U48</f>
        <v>Entity Type 7</v>
      </c>
      <c r="CH51" s="1215"/>
      <c r="CI51" s="1217"/>
      <c r="CJ51" s="2088" t="str">
        <f>X48</f>
        <v>Entity Type 8</v>
      </c>
      <c r="CK51" s="1218"/>
      <c r="CL51" s="1217"/>
      <c r="CM51" s="2088" t="str">
        <f>AA48</f>
        <v>Total</v>
      </c>
      <c r="CN51" s="1218"/>
      <c r="CO51" s="1217"/>
      <c r="CP51" s="1159"/>
      <c r="CQ51" s="1159"/>
      <c r="CR51" s="1159"/>
      <c r="CS51" s="1159"/>
    </row>
    <row r="52" spans="1:97" s="1200" customFormat="1" ht="60" customHeight="1" thickBot="1" x14ac:dyDescent="0.35">
      <c r="B52" s="1219" t="s">
        <v>98</v>
      </c>
      <c r="C52" s="431"/>
      <c r="D52" s="1199"/>
      <c r="E52" s="436"/>
      <c r="F52" s="439"/>
      <c r="G52" s="1199"/>
      <c r="H52" s="436"/>
      <c r="I52" s="439"/>
      <c r="J52" s="1199"/>
      <c r="K52" s="436"/>
      <c r="L52" s="439"/>
      <c r="M52" s="1199"/>
      <c r="N52" s="436"/>
      <c r="O52" s="439"/>
      <c r="P52" s="1199"/>
      <c r="Q52" s="436"/>
      <c r="R52" s="439"/>
      <c r="S52" s="1199"/>
      <c r="T52" s="436"/>
      <c r="U52" s="439"/>
      <c r="V52" s="1199"/>
      <c r="W52" s="436"/>
      <c r="X52" s="439"/>
      <c r="Y52" s="1199"/>
      <c r="Z52" s="1199"/>
      <c r="AA52" s="435"/>
      <c r="AB52" s="1199"/>
      <c r="AC52" s="436"/>
      <c r="AH52" s="1220"/>
      <c r="AI52" s="2031"/>
      <c r="AJ52" s="1221" t="s">
        <v>315</v>
      </c>
      <c r="AK52" s="1222" t="s">
        <v>320</v>
      </c>
      <c r="AL52" s="2033"/>
      <c r="AM52" s="1221" t="s">
        <v>315</v>
      </c>
      <c r="AN52" s="1222" t="s">
        <v>320</v>
      </c>
      <c r="AO52" s="2033"/>
      <c r="AP52" s="1221" t="s">
        <v>315</v>
      </c>
      <c r="AQ52" s="1222" t="s">
        <v>320</v>
      </c>
      <c r="AR52" s="2033"/>
      <c r="AS52" s="1221" t="s">
        <v>315</v>
      </c>
      <c r="AT52" s="1222" t="s">
        <v>320</v>
      </c>
      <c r="AU52" s="2033"/>
      <c r="AV52" s="1221" t="s">
        <v>315</v>
      </c>
      <c r="AW52" s="1222" t="s">
        <v>320</v>
      </c>
      <c r="AX52" s="2033"/>
      <c r="AY52" s="1221" t="s">
        <v>229</v>
      </c>
      <c r="AZ52" s="1222" t="s">
        <v>320</v>
      </c>
      <c r="BA52" s="2035"/>
      <c r="BB52" s="1221" t="s">
        <v>229</v>
      </c>
      <c r="BC52" s="1222" t="s">
        <v>320</v>
      </c>
      <c r="BD52" s="2035"/>
      <c r="BE52" s="1221" t="s">
        <v>229</v>
      </c>
      <c r="BF52" s="1222" t="s">
        <v>320</v>
      </c>
      <c r="BG52" s="2035"/>
      <c r="BH52" s="1221" t="s">
        <v>229</v>
      </c>
      <c r="BI52" s="1222" t="s">
        <v>320</v>
      </c>
      <c r="BN52" s="1223"/>
      <c r="BO52" s="2077"/>
      <c r="BP52" s="1224" t="s">
        <v>229</v>
      </c>
      <c r="BQ52" s="1225" t="s">
        <v>320</v>
      </c>
      <c r="BR52" s="2075"/>
      <c r="BS52" s="1224" t="s">
        <v>229</v>
      </c>
      <c r="BT52" s="1225" t="s">
        <v>320</v>
      </c>
      <c r="BU52" s="2075"/>
      <c r="BV52" s="1224" t="s">
        <v>229</v>
      </c>
      <c r="BW52" s="1225" t="s">
        <v>320</v>
      </c>
      <c r="BX52" s="2075"/>
      <c r="BY52" s="1224" t="s">
        <v>229</v>
      </c>
      <c r="BZ52" s="1225" t="s">
        <v>320</v>
      </c>
      <c r="CA52" s="2075"/>
      <c r="CB52" s="1224" t="s">
        <v>229</v>
      </c>
      <c r="CC52" s="1225" t="s">
        <v>320</v>
      </c>
      <c r="CD52" s="2075"/>
      <c r="CE52" s="1224" t="s">
        <v>229</v>
      </c>
      <c r="CF52" s="1225" t="s">
        <v>320</v>
      </c>
      <c r="CG52" s="2075"/>
      <c r="CH52" s="1224" t="s">
        <v>229</v>
      </c>
      <c r="CI52" s="1225" t="s">
        <v>320</v>
      </c>
      <c r="CJ52" s="2093"/>
      <c r="CK52" s="1226" t="s">
        <v>229</v>
      </c>
      <c r="CL52" s="1227" t="s">
        <v>320</v>
      </c>
      <c r="CM52" s="2093"/>
      <c r="CN52" s="1226" t="s">
        <v>229</v>
      </c>
      <c r="CO52" s="1227" t="s">
        <v>320</v>
      </c>
      <c r="CP52" s="1159"/>
      <c r="CQ52" s="1159"/>
      <c r="CR52" s="1159"/>
      <c r="CS52" s="1159"/>
    </row>
    <row r="53" spans="1:97" s="1143" customFormat="1" ht="14.25" customHeight="1" x14ac:dyDescent="0.3">
      <c r="A53" s="1137"/>
      <c r="B53" s="1138" t="s">
        <v>133</v>
      </c>
      <c r="C53" s="1160"/>
      <c r="D53" s="1161"/>
      <c r="E53" s="1162"/>
      <c r="F53" s="1163"/>
      <c r="G53" s="1161"/>
      <c r="H53" s="1162"/>
      <c r="I53" s="1163"/>
      <c r="J53" s="1161"/>
      <c r="K53" s="1162"/>
      <c r="L53" s="1163"/>
      <c r="M53" s="1161"/>
      <c r="N53" s="1162"/>
      <c r="O53" s="1163"/>
      <c r="P53" s="1161"/>
      <c r="Q53" s="1162"/>
      <c r="R53" s="1163"/>
      <c r="S53" s="1161"/>
      <c r="T53" s="1162"/>
      <c r="U53" s="1163"/>
      <c r="V53" s="1161"/>
      <c r="W53" s="1162"/>
      <c r="X53" s="1163"/>
      <c r="Y53" s="1161"/>
      <c r="Z53" s="1161"/>
      <c r="AA53" s="1160"/>
      <c r="AB53" s="1161"/>
      <c r="AC53" s="1162"/>
      <c r="AH53" s="1144"/>
      <c r="AI53" s="1164"/>
      <c r="AJ53" s="1165"/>
      <c r="AK53" s="1166"/>
      <c r="AL53" s="1167"/>
      <c r="AM53" s="1165"/>
      <c r="AN53" s="1166"/>
      <c r="AO53" s="1167"/>
      <c r="AP53" s="1165"/>
      <c r="AQ53" s="1166"/>
      <c r="AR53" s="1167"/>
      <c r="AS53" s="1165"/>
      <c r="AT53" s="1166"/>
      <c r="AU53" s="1167"/>
      <c r="AV53" s="1165"/>
      <c r="AW53" s="1166"/>
      <c r="AX53" s="1167"/>
      <c r="AY53" s="1165"/>
      <c r="AZ53" s="1165"/>
      <c r="BA53" s="1168"/>
      <c r="BB53" s="1169"/>
      <c r="BC53" s="1166"/>
      <c r="BD53" s="1168"/>
      <c r="BE53" s="1169"/>
      <c r="BF53" s="1166"/>
      <c r="BG53" s="1167"/>
      <c r="BH53" s="1169"/>
      <c r="BI53" s="1166"/>
      <c r="BN53" s="1153"/>
      <c r="BO53" s="1170"/>
      <c r="BP53" s="1171"/>
      <c r="BQ53" s="1172"/>
      <c r="BR53" s="1173"/>
      <c r="BS53" s="1171"/>
      <c r="BT53" s="1172"/>
      <c r="BU53" s="1173"/>
      <c r="BV53" s="1171"/>
      <c r="BW53" s="1172"/>
      <c r="BX53" s="1173"/>
      <c r="BY53" s="1171"/>
      <c r="BZ53" s="1172"/>
      <c r="CA53" s="1173"/>
      <c r="CB53" s="1171"/>
      <c r="CC53" s="1172"/>
      <c r="CD53" s="1173"/>
      <c r="CE53" s="1171"/>
      <c r="CF53" s="1172"/>
      <c r="CG53" s="1173"/>
      <c r="CH53" s="1171"/>
      <c r="CI53" s="1172"/>
      <c r="CJ53" s="1173"/>
      <c r="CK53" s="1171"/>
      <c r="CL53" s="1172"/>
      <c r="CM53" s="1173"/>
      <c r="CN53" s="1171"/>
      <c r="CO53" s="1172"/>
      <c r="CP53" s="1159"/>
      <c r="CQ53" s="1159"/>
      <c r="CR53" s="1159"/>
      <c r="CS53" s="1159"/>
    </row>
    <row r="54" spans="1:97" s="2" customFormat="1" ht="14" x14ac:dyDescent="0.3">
      <c r="A54" s="6"/>
      <c r="B54" s="76">
        <v>2002</v>
      </c>
      <c r="C54" s="168"/>
      <c r="D54" s="114"/>
      <c r="E54" s="113"/>
      <c r="F54" s="164"/>
      <c r="G54" s="114"/>
      <c r="H54" s="113"/>
      <c r="I54" s="164"/>
      <c r="J54" s="114"/>
      <c r="K54" s="113"/>
      <c r="L54" s="164"/>
      <c r="M54" s="114"/>
      <c r="N54" s="113"/>
      <c r="O54" s="164"/>
      <c r="P54" s="114"/>
      <c r="Q54" s="113"/>
      <c r="R54" s="164"/>
      <c r="S54" s="114"/>
      <c r="T54" s="113"/>
      <c r="U54" s="164"/>
      <c r="V54" s="114"/>
      <c r="W54" s="113"/>
      <c r="X54" s="164"/>
      <c r="Y54" s="114"/>
      <c r="Z54" s="114"/>
      <c r="AA54" s="410">
        <f>C54+F54+I54+L54+O54+R54+U54+X54</f>
        <v>0</v>
      </c>
      <c r="AB54" s="412">
        <f>D54+G54+J54+M54+P54+S54+V54+Y54</f>
        <v>0</v>
      </c>
      <c r="AC54" s="398">
        <f>E54+H54+K54+N54+Q54+T54+W54+Z54</f>
        <v>0</v>
      </c>
      <c r="AH54" s="714">
        <v>2002</v>
      </c>
      <c r="AI54" s="715" t="str">
        <f>IF(ISNUMBER(C54),'Cover Page'!$D$35/1000000*'4 classification'!C54/'FX rate'!$C7,"")</f>
        <v/>
      </c>
      <c r="AJ54" s="931" t="str">
        <f>IF(ISNUMBER(D54),'Cover Page'!$D$35/1000000*'4 classification'!D54/'FX rate'!$C7,"")</f>
        <v/>
      </c>
      <c r="AK54" s="716" t="str">
        <f>IF(ISNUMBER(E54),'Cover Page'!$D$35/1000000*'4 classification'!E54/'FX rate'!$C7,"")</f>
        <v/>
      </c>
      <c r="AL54" s="932" t="str">
        <f>IF(ISNUMBER(F54),'Cover Page'!$D$35/1000000*'4 classification'!F54/'FX rate'!$C7,"")</f>
        <v/>
      </c>
      <c r="AM54" s="931" t="str">
        <f>IF(ISNUMBER(G54),'Cover Page'!$D$35/1000000*'4 classification'!G54/'FX rate'!$C7,"")</f>
        <v/>
      </c>
      <c r="AN54" s="716" t="str">
        <f>IF(ISNUMBER(H54),'Cover Page'!$D$35/1000000*'4 classification'!H54/'FX rate'!$C7,"")</f>
        <v/>
      </c>
      <c r="AO54" s="932" t="str">
        <f>IF(ISNUMBER(I54),'Cover Page'!$D$35/1000000*'4 classification'!I54/'FX rate'!$C7,"")</f>
        <v/>
      </c>
      <c r="AP54" s="931" t="str">
        <f>IF(ISNUMBER(J54),'Cover Page'!$D$35/1000000*'4 classification'!J54/'FX rate'!$C7,"")</f>
        <v/>
      </c>
      <c r="AQ54" s="716" t="str">
        <f>IF(ISNUMBER(K54),'Cover Page'!$D$35/1000000*'4 classification'!K54/'FX rate'!$C7,"")</f>
        <v/>
      </c>
      <c r="AR54" s="932" t="str">
        <f>IF(ISNUMBER(L54),'Cover Page'!$D$35/1000000*'4 classification'!L54/'FX rate'!$C7,"")</f>
        <v/>
      </c>
      <c r="AS54" s="931" t="str">
        <f>IF(ISNUMBER(M54),'Cover Page'!$D$35/1000000*'4 classification'!M54/'FX rate'!$C7,"")</f>
        <v/>
      </c>
      <c r="AT54" s="716" t="str">
        <f>IF(ISNUMBER(N54),'Cover Page'!$D$35/1000000*'4 classification'!N54/'FX rate'!$C7,"")</f>
        <v/>
      </c>
      <c r="AU54" s="932" t="str">
        <f>IF(ISNUMBER(O54),'Cover Page'!$D$35/1000000*'4 classification'!O54/'FX rate'!$C7,"")</f>
        <v/>
      </c>
      <c r="AV54" s="931" t="str">
        <f>IF(ISNUMBER(P54),'Cover Page'!$D$35/1000000*'4 classification'!P54/'FX rate'!$C7,"")</f>
        <v/>
      </c>
      <c r="AW54" s="716" t="str">
        <f>IF(ISNUMBER(Q54),'Cover Page'!$D$35/1000000*'4 classification'!Q54/'FX rate'!$C7,"")</f>
        <v/>
      </c>
      <c r="AX54" s="932" t="str">
        <f>IF(ISNUMBER(R54),'Cover Page'!$D$35/1000000*'4 classification'!R54/'FX rate'!$C7,"")</f>
        <v/>
      </c>
      <c r="AY54" s="931" t="str">
        <f>IF(ISNUMBER(S54),'Cover Page'!$D$35/1000000*'4 classification'!S54/'FX rate'!$C7,"")</f>
        <v/>
      </c>
      <c r="AZ54" s="933" t="str">
        <f>IF(ISNUMBER(T54),'Cover Page'!$D$35/1000000*'4 classification'!T54/'FX rate'!$C7,"")</f>
        <v/>
      </c>
      <c r="BA54" s="937" t="str">
        <f>IF(ISNUMBER(U54),'Cover Page'!$D$35/1000000*'4 classification'!U54/'FX rate'!$C7,"")</f>
        <v/>
      </c>
      <c r="BB54" s="931" t="str">
        <f>IF(ISNUMBER(V54),'Cover Page'!$D$35/1000000*'4 classification'!V54/'FX rate'!$C7,"")</f>
        <v/>
      </c>
      <c r="BC54" s="718" t="str">
        <f>IF(ISNUMBER(W54),'Cover Page'!$D$35/1000000*'4 classification'!W54/'FX rate'!$C7,"")</f>
        <v/>
      </c>
      <c r="BD54" s="937" t="str">
        <f>IF(ISNUMBER(X54),'Cover Page'!$D$35/1000000*'4 classification'!X54/'FX rate'!$C7,"")</f>
        <v/>
      </c>
      <c r="BE54" s="931" t="str">
        <f>IF(ISNUMBER(Y54),'Cover Page'!$D$35/1000000*'4 classification'!Y54/'FX rate'!$C7,"")</f>
        <v/>
      </c>
      <c r="BF54" s="718" t="str">
        <f>IF(ISNUMBER(Z54),'Cover Page'!$D$35/1000000*'4 classification'!Z54/'FX rate'!$C7,"")</f>
        <v/>
      </c>
      <c r="BG54" s="932">
        <f>IF(ISNUMBER(AA54),'Cover Page'!$D$35/1000000*'4 classification'!AA54/'FX rate'!$C7,"")</f>
        <v>0</v>
      </c>
      <c r="BH54" s="931">
        <f>IF(ISNUMBER(AB54),'Cover Page'!$D$35/1000000*'4 classification'!AB54/'FX rate'!$C7,"")</f>
        <v>0</v>
      </c>
      <c r="BI54" s="718">
        <f>IF(ISNUMBER(AC54),'Cover Page'!$D$35/1000000*'4 classification'!AC54/'FX rate'!$C7,"")</f>
        <v>0</v>
      </c>
      <c r="BN54" s="745">
        <v>2002</v>
      </c>
      <c r="BO54" s="746" t="str">
        <f>IF(ISNUMBER(C54),'Cover Page'!$D$35/1000000*C54/'FX rate'!$C$24,"")</f>
        <v/>
      </c>
      <c r="BP54" s="923" t="str">
        <f>IF(ISNUMBER(D54),'Cover Page'!$D$35/1000000*D54/'FX rate'!$C$24,"")</f>
        <v/>
      </c>
      <c r="BQ54" s="747" t="str">
        <f>IF(ISNUMBER(E54),'Cover Page'!$D$35/1000000*E54/'FX rate'!$C$24,"")</f>
        <v/>
      </c>
      <c r="BR54" s="924" t="str">
        <f>IF(ISNUMBER(F54),'Cover Page'!$D$35/1000000*F54/'FX rate'!$C$24,"")</f>
        <v/>
      </c>
      <c r="BS54" s="923" t="str">
        <f>IF(ISNUMBER(G54),'Cover Page'!$D$35/1000000*G54/'FX rate'!$C$24,"")</f>
        <v/>
      </c>
      <c r="BT54" s="747" t="str">
        <f>IF(ISNUMBER(H54),'Cover Page'!$D$35/1000000*H54/'FX rate'!$C$24,"")</f>
        <v/>
      </c>
      <c r="BU54" s="924" t="str">
        <f>IF(ISNUMBER(I54),'Cover Page'!$D$35/1000000*I54/'FX rate'!$C$24,"")</f>
        <v/>
      </c>
      <c r="BV54" s="923" t="str">
        <f>IF(ISNUMBER(J54),'Cover Page'!$D$35/1000000*J54/'FX rate'!$C$24,"")</f>
        <v/>
      </c>
      <c r="BW54" s="747" t="str">
        <f>IF(ISNUMBER(K54),'Cover Page'!$D$35/1000000*K54/'FX rate'!$C$24,"")</f>
        <v/>
      </c>
      <c r="BX54" s="924" t="str">
        <f>IF(ISNUMBER(L54),'Cover Page'!$D$35/1000000*L54/'FX rate'!$C$24,"")</f>
        <v/>
      </c>
      <c r="BY54" s="923" t="str">
        <f>IF(ISNUMBER(M54),'Cover Page'!$D$35/1000000*M54/'FX rate'!$C$24,"")</f>
        <v/>
      </c>
      <c r="BZ54" s="747" t="str">
        <f>IF(ISNUMBER(N54),'Cover Page'!$D$35/1000000*N54/'FX rate'!$C$24,"")</f>
        <v/>
      </c>
      <c r="CA54" s="924" t="str">
        <f>IF(ISNUMBER(O54),'Cover Page'!$D$35/1000000*O54/'FX rate'!$C$24,"")</f>
        <v/>
      </c>
      <c r="CB54" s="923" t="str">
        <f>IF(ISNUMBER(P54),'Cover Page'!$D$35/1000000*P54/'FX rate'!$C$24,"")</f>
        <v/>
      </c>
      <c r="CC54" s="747" t="str">
        <f>IF(ISNUMBER(Q54),'Cover Page'!$D$35/1000000*Q54/'FX rate'!$C$24,"")</f>
        <v/>
      </c>
      <c r="CD54" s="924" t="str">
        <f>IF(ISNUMBER(R54),'Cover Page'!$D$35/1000000*R54/'FX rate'!$C$24,"")</f>
        <v/>
      </c>
      <c r="CE54" s="923" t="str">
        <f>IF(ISNUMBER(S54),'Cover Page'!$D$35/1000000*S54/'FX rate'!$C$24,"")</f>
        <v/>
      </c>
      <c r="CF54" s="747" t="str">
        <f>IF(ISNUMBER(T54),'Cover Page'!$D$35/1000000*T54/'FX rate'!$C$24,"")</f>
        <v/>
      </c>
      <c r="CG54" s="924" t="str">
        <f>IF(ISNUMBER(U54),'Cover Page'!$D$35/1000000*U54/'FX rate'!$C$24,"")</f>
        <v/>
      </c>
      <c r="CH54" s="923" t="str">
        <f>IF(ISNUMBER(V54),'Cover Page'!$D$35/1000000*V54/'FX rate'!$C$24,"")</f>
        <v/>
      </c>
      <c r="CI54" s="747" t="str">
        <f>IF(ISNUMBER(W54),'Cover Page'!$D$35/1000000*W54/'FX rate'!$C$24,"")</f>
        <v/>
      </c>
      <c r="CJ54" s="924" t="str">
        <f>IF(ISNUMBER(X54),'Cover Page'!$D$35/1000000*X54/'FX rate'!$C$24,"")</f>
        <v/>
      </c>
      <c r="CK54" s="923" t="str">
        <f>IF(ISNUMBER(Y54),'Cover Page'!$D$35/1000000*Y54/'FX rate'!$C$24,"")</f>
        <v/>
      </c>
      <c r="CL54" s="747" t="str">
        <f>IF(ISNUMBER(Z54),'Cover Page'!$D$35/1000000*Z54/'FX rate'!$C$24,"")</f>
        <v/>
      </c>
      <c r="CM54" s="924">
        <f>IF(ISNUMBER(AA54),'Cover Page'!$D$35/1000000*AA54/'FX rate'!$C$24,"")</f>
        <v>0</v>
      </c>
      <c r="CN54" s="923">
        <f>IF(ISNUMBER(AB54),'Cover Page'!$D$35/1000000*AB54/'FX rate'!$C$24,"")</f>
        <v>0</v>
      </c>
      <c r="CO54" s="747">
        <f>IF(ISNUMBER(AC54),'Cover Page'!$D$35/1000000*AC54/'FX rate'!$C$24,"")</f>
        <v>0</v>
      </c>
      <c r="CP54" s="640"/>
      <c r="CQ54" s="640"/>
      <c r="CR54" s="640"/>
      <c r="CS54" s="640"/>
    </row>
    <row r="55" spans="1:97" s="2" customFormat="1" ht="14" x14ac:dyDescent="0.3">
      <c r="A55" s="6"/>
      <c r="B55" s="77">
        <v>2003</v>
      </c>
      <c r="C55" s="170"/>
      <c r="D55" s="116"/>
      <c r="E55" s="115"/>
      <c r="F55" s="166"/>
      <c r="G55" s="116"/>
      <c r="H55" s="115"/>
      <c r="I55" s="166"/>
      <c r="J55" s="116"/>
      <c r="K55" s="115"/>
      <c r="L55" s="166"/>
      <c r="M55" s="116"/>
      <c r="N55" s="115"/>
      <c r="O55" s="166"/>
      <c r="P55" s="116"/>
      <c r="Q55" s="115"/>
      <c r="R55" s="166"/>
      <c r="S55" s="116"/>
      <c r="T55" s="115"/>
      <c r="U55" s="166"/>
      <c r="V55" s="116"/>
      <c r="W55" s="115"/>
      <c r="X55" s="166"/>
      <c r="Y55" s="116"/>
      <c r="Z55" s="116"/>
      <c r="AA55" s="410">
        <f t="shared" ref="AA55:AA69" si="3">C55+F55+I55+L55+O55+R55+U55+X55</f>
        <v>0</v>
      </c>
      <c r="AB55" s="413">
        <f t="shared" ref="AB55:AB70" si="4">D55+G55+J55+M55+P55+S55+V55+Y55</f>
        <v>0</v>
      </c>
      <c r="AC55" s="397">
        <f t="shared" ref="AC55:AC70" si="5">E55+H55+K55+N55+Q55+T55+W55+Z55</f>
        <v>0</v>
      </c>
      <c r="AH55" s="633">
        <v>2003</v>
      </c>
      <c r="AI55" s="717" t="str">
        <f>IF(ISNUMBER(C55),'Cover Page'!$D$35/1000000*'4 classification'!C55/'FX rate'!$C8,"")</f>
        <v/>
      </c>
      <c r="AJ55" s="933" t="str">
        <f>IF(ISNUMBER(D55),'Cover Page'!$D$35/1000000*'4 classification'!D55/'FX rate'!$C8,"")</f>
        <v/>
      </c>
      <c r="AK55" s="718" t="str">
        <f>IF(ISNUMBER(E55),'Cover Page'!$D$35/1000000*'4 classification'!E55/'FX rate'!$C8,"")</f>
        <v/>
      </c>
      <c r="AL55" s="934" t="str">
        <f>IF(ISNUMBER(F55),'Cover Page'!$D$35/1000000*'4 classification'!F55/'FX rate'!$C8,"")</f>
        <v/>
      </c>
      <c r="AM55" s="933" t="str">
        <f>IF(ISNUMBER(G55),'Cover Page'!$D$35/1000000*'4 classification'!G55/'FX rate'!$C8,"")</f>
        <v/>
      </c>
      <c r="AN55" s="718" t="str">
        <f>IF(ISNUMBER(H55),'Cover Page'!$D$35/1000000*'4 classification'!H55/'FX rate'!$C8,"")</f>
        <v/>
      </c>
      <c r="AO55" s="934" t="str">
        <f>IF(ISNUMBER(I55),'Cover Page'!$D$35/1000000*'4 classification'!I55/'FX rate'!$C8,"")</f>
        <v/>
      </c>
      <c r="AP55" s="933" t="str">
        <f>IF(ISNUMBER(J55),'Cover Page'!$D$35/1000000*'4 classification'!J55/'FX rate'!$C8,"")</f>
        <v/>
      </c>
      <c r="AQ55" s="718" t="str">
        <f>IF(ISNUMBER(K55),'Cover Page'!$D$35/1000000*'4 classification'!K55/'FX rate'!$C8,"")</f>
        <v/>
      </c>
      <c r="AR55" s="934" t="str">
        <f>IF(ISNUMBER(L55),'Cover Page'!$D$35/1000000*'4 classification'!L55/'FX rate'!$C8,"")</f>
        <v/>
      </c>
      <c r="AS55" s="933" t="str">
        <f>IF(ISNUMBER(M55),'Cover Page'!$D$35/1000000*'4 classification'!M55/'FX rate'!$C8,"")</f>
        <v/>
      </c>
      <c r="AT55" s="718" t="str">
        <f>IF(ISNUMBER(N55),'Cover Page'!$D$35/1000000*'4 classification'!N55/'FX rate'!$C8,"")</f>
        <v/>
      </c>
      <c r="AU55" s="934" t="str">
        <f>IF(ISNUMBER(O55),'Cover Page'!$D$35/1000000*'4 classification'!O55/'FX rate'!$C8,"")</f>
        <v/>
      </c>
      <c r="AV55" s="933" t="str">
        <f>IF(ISNUMBER(P55),'Cover Page'!$D$35/1000000*'4 classification'!P55/'FX rate'!$C8,"")</f>
        <v/>
      </c>
      <c r="AW55" s="718" t="str">
        <f>IF(ISNUMBER(Q55),'Cover Page'!$D$35/1000000*'4 classification'!Q55/'FX rate'!$C8,"")</f>
        <v/>
      </c>
      <c r="AX55" s="934" t="str">
        <f>IF(ISNUMBER(R55),'Cover Page'!$D$35/1000000*'4 classification'!R55/'FX rate'!$C8,"")</f>
        <v/>
      </c>
      <c r="AY55" s="933" t="str">
        <f>IF(ISNUMBER(S55),'Cover Page'!$D$35/1000000*'4 classification'!S55/'FX rate'!$C8,"")</f>
        <v/>
      </c>
      <c r="AZ55" s="933" t="str">
        <f>IF(ISNUMBER(T55),'Cover Page'!$D$35/1000000*'4 classification'!T55/'FX rate'!$C8,"")</f>
        <v/>
      </c>
      <c r="BA55" s="937" t="str">
        <f>IF(ISNUMBER(U55),'Cover Page'!$D$35/1000000*'4 classification'!U55/'FX rate'!$C8,"")</f>
        <v/>
      </c>
      <c r="BB55" s="931" t="str">
        <f>IF(ISNUMBER(V55),'Cover Page'!$D$35/1000000*'4 classification'!V55/'FX rate'!$C8,"")</f>
        <v/>
      </c>
      <c r="BC55" s="716" t="str">
        <f>IF(ISNUMBER(W55),'Cover Page'!$D$35/1000000*'4 classification'!W55/'FX rate'!$C8,"")</f>
        <v/>
      </c>
      <c r="BD55" s="937" t="str">
        <f>IF(ISNUMBER(X55),'Cover Page'!$D$35/1000000*'4 classification'!X55/'FX rate'!$C8,"")</f>
        <v/>
      </c>
      <c r="BE55" s="931" t="str">
        <f>IF(ISNUMBER(Y55),'Cover Page'!$D$35/1000000*'4 classification'!Y55/'FX rate'!$C8,"")</f>
        <v/>
      </c>
      <c r="BF55" s="716" t="str">
        <f>IF(ISNUMBER(Z55),'Cover Page'!$D$35/1000000*'4 classification'!Z55/'FX rate'!$C8,"")</f>
        <v/>
      </c>
      <c r="BG55" s="932">
        <f>IF(ISNUMBER(AA55),'Cover Page'!$D$35/1000000*'4 classification'!AA55/'FX rate'!$C8,"")</f>
        <v>0</v>
      </c>
      <c r="BH55" s="931">
        <f>IF(ISNUMBER(AB55),'Cover Page'!$D$35/1000000*'4 classification'!AB55/'FX rate'!$C8,"")</f>
        <v>0</v>
      </c>
      <c r="BI55" s="716">
        <f>IF(ISNUMBER(AC55),'Cover Page'!$D$35/1000000*'4 classification'!AC55/'FX rate'!$C8,"")</f>
        <v>0</v>
      </c>
      <c r="BN55" s="705">
        <v>2003</v>
      </c>
      <c r="BO55" s="748" t="str">
        <f>IF(ISNUMBER(C55),'Cover Page'!$D$35/1000000*C55/'FX rate'!$C$24,"")</f>
        <v/>
      </c>
      <c r="BP55" s="925" t="str">
        <f>IF(ISNUMBER(D55),'Cover Page'!$D$35/1000000*D55/'FX rate'!$C$24,"")</f>
        <v/>
      </c>
      <c r="BQ55" s="749" t="str">
        <f>IF(ISNUMBER(E55),'Cover Page'!$D$35/1000000*E55/'FX rate'!$C$24,"")</f>
        <v/>
      </c>
      <c r="BR55" s="926" t="str">
        <f>IF(ISNUMBER(F55),'Cover Page'!$D$35/1000000*F55/'FX rate'!$C$24,"")</f>
        <v/>
      </c>
      <c r="BS55" s="925" t="str">
        <f>IF(ISNUMBER(G55),'Cover Page'!$D$35/1000000*G55/'FX rate'!$C$24,"")</f>
        <v/>
      </c>
      <c r="BT55" s="749" t="str">
        <f>IF(ISNUMBER(H55),'Cover Page'!$D$35/1000000*H55/'FX rate'!$C$24,"")</f>
        <v/>
      </c>
      <c r="BU55" s="926" t="str">
        <f>IF(ISNUMBER(I55),'Cover Page'!$D$35/1000000*I55/'FX rate'!$C$24,"")</f>
        <v/>
      </c>
      <c r="BV55" s="925" t="str">
        <f>IF(ISNUMBER(J55),'Cover Page'!$D$35/1000000*J55/'FX rate'!$C$24,"")</f>
        <v/>
      </c>
      <c r="BW55" s="749" t="str">
        <f>IF(ISNUMBER(K55),'Cover Page'!$D$35/1000000*K55/'FX rate'!$C$24,"")</f>
        <v/>
      </c>
      <c r="BX55" s="926" t="str">
        <f>IF(ISNUMBER(L55),'Cover Page'!$D$35/1000000*L55/'FX rate'!$C$24,"")</f>
        <v/>
      </c>
      <c r="BY55" s="925" t="str">
        <f>IF(ISNUMBER(M55),'Cover Page'!$D$35/1000000*M55/'FX rate'!$C$24,"")</f>
        <v/>
      </c>
      <c r="BZ55" s="749" t="str">
        <f>IF(ISNUMBER(N55),'Cover Page'!$D$35/1000000*N55/'FX rate'!$C$24,"")</f>
        <v/>
      </c>
      <c r="CA55" s="926" t="str">
        <f>IF(ISNUMBER(O55),'Cover Page'!$D$35/1000000*O55/'FX rate'!$C$24,"")</f>
        <v/>
      </c>
      <c r="CB55" s="925" t="str">
        <f>IF(ISNUMBER(P55),'Cover Page'!$D$35/1000000*P55/'FX rate'!$C$24,"")</f>
        <v/>
      </c>
      <c r="CC55" s="749" t="str">
        <f>IF(ISNUMBER(Q55),'Cover Page'!$D$35/1000000*Q55/'FX rate'!$C$24,"")</f>
        <v/>
      </c>
      <c r="CD55" s="926" t="str">
        <f>IF(ISNUMBER(R55),'Cover Page'!$D$35/1000000*R55/'FX rate'!$C$24,"")</f>
        <v/>
      </c>
      <c r="CE55" s="925" t="str">
        <f>IF(ISNUMBER(S55),'Cover Page'!$D$35/1000000*S55/'FX rate'!$C$24,"")</f>
        <v/>
      </c>
      <c r="CF55" s="749" t="str">
        <f>IF(ISNUMBER(T55),'Cover Page'!$D$35/1000000*T55/'FX rate'!$C$24,"")</f>
        <v/>
      </c>
      <c r="CG55" s="926" t="str">
        <f>IF(ISNUMBER(U55),'Cover Page'!$D$35/1000000*U55/'FX rate'!$C$24,"")</f>
        <v/>
      </c>
      <c r="CH55" s="925" t="str">
        <f>IF(ISNUMBER(V55),'Cover Page'!$D$35/1000000*V55/'FX rate'!$C$24,"")</f>
        <v/>
      </c>
      <c r="CI55" s="749" t="str">
        <f>IF(ISNUMBER(W55),'Cover Page'!$D$35/1000000*W55/'FX rate'!$C$24,"")</f>
        <v/>
      </c>
      <c r="CJ55" s="926" t="str">
        <f>IF(ISNUMBER(X55),'Cover Page'!$D$35/1000000*X55/'FX rate'!$C$24,"")</f>
        <v/>
      </c>
      <c r="CK55" s="925" t="str">
        <f>IF(ISNUMBER(Y55),'Cover Page'!$D$35/1000000*Y55/'FX rate'!$C$24,"")</f>
        <v/>
      </c>
      <c r="CL55" s="749" t="str">
        <f>IF(ISNUMBER(Z55),'Cover Page'!$D$35/1000000*Z55/'FX rate'!$C$24,"")</f>
        <v/>
      </c>
      <c r="CM55" s="926">
        <f>IF(ISNUMBER(AA55),'Cover Page'!$D$35/1000000*AA55/'FX rate'!$C$24,"")</f>
        <v>0</v>
      </c>
      <c r="CN55" s="925">
        <f>IF(ISNUMBER(AB55),'Cover Page'!$D$35/1000000*AB55/'FX rate'!$C$24,"")</f>
        <v>0</v>
      </c>
      <c r="CO55" s="749">
        <f>IF(ISNUMBER(AC55),'Cover Page'!$D$35/1000000*AC55/'FX rate'!$C$24,"")</f>
        <v>0</v>
      </c>
      <c r="CP55" s="640"/>
      <c r="CQ55" s="640"/>
      <c r="CR55" s="640"/>
      <c r="CS55" s="640"/>
    </row>
    <row r="56" spans="1:97" s="2" customFormat="1" ht="14" x14ac:dyDescent="0.3">
      <c r="A56" s="6"/>
      <c r="B56" s="77">
        <v>2004</v>
      </c>
      <c r="C56" s="170"/>
      <c r="D56" s="116"/>
      <c r="E56" s="115"/>
      <c r="F56" s="166"/>
      <c r="G56" s="116"/>
      <c r="H56" s="115"/>
      <c r="I56" s="166"/>
      <c r="J56" s="116"/>
      <c r="K56" s="115"/>
      <c r="L56" s="166"/>
      <c r="M56" s="116"/>
      <c r="N56" s="115"/>
      <c r="O56" s="166"/>
      <c r="P56" s="116"/>
      <c r="Q56" s="115"/>
      <c r="R56" s="166"/>
      <c r="S56" s="116"/>
      <c r="T56" s="115"/>
      <c r="U56" s="166"/>
      <c r="V56" s="116"/>
      <c r="W56" s="115"/>
      <c r="X56" s="166"/>
      <c r="Y56" s="116"/>
      <c r="Z56" s="116"/>
      <c r="AA56" s="410">
        <f t="shared" si="3"/>
        <v>0</v>
      </c>
      <c r="AB56" s="413">
        <f t="shared" si="4"/>
        <v>0</v>
      </c>
      <c r="AC56" s="397">
        <f t="shared" si="5"/>
        <v>0</v>
      </c>
      <c r="AH56" s="633">
        <v>2004</v>
      </c>
      <c r="AI56" s="717" t="str">
        <f>IF(ISNUMBER(C56),'Cover Page'!$D$35/1000000*'4 classification'!C56/'FX rate'!$C9,"")</f>
        <v/>
      </c>
      <c r="AJ56" s="933" t="str">
        <f>IF(ISNUMBER(D56),'Cover Page'!$D$35/1000000*'4 classification'!D56/'FX rate'!$C9,"")</f>
        <v/>
      </c>
      <c r="AK56" s="718" t="str">
        <f>IF(ISNUMBER(E56),'Cover Page'!$D$35/1000000*'4 classification'!E56/'FX rate'!$C9,"")</f>
        <v/>
      </c>
      <c r="AL56" s="934" t="str">
        <f>IF(ISNUMBER(F56),'Cover Page'!$D$35/1000000*'4 classification'!F56/'FX rate'!$C9,"")</f>
        <v/>
      </c>
      <c r="AM56" s="933" t="str">
        <f>IF(ISNUMBER(G56),'Cover Page'!$D$35/1000000*'4 classification'!G56/'FX rate'!$C9,"")</f>
        <v/>
      </c>
      <c r="AN56" s="718" t="str">
        <f>IF(ISNUMBER(H56),'Cover Page'!$D$35/1000000*'4 classification'!H56/'FX rate'!$C9,"")</f>
        <v/>
      </c>
      <c r="AO56" s="934" t="str">
        <f>IF(ISNUMBER(I56),'Cover Page'!$D$35/1000000*'4 classification'!I56/'FX rate'!$C9,"")</f>
        <v/>
      </c>
      <c r="AP56" s="933" t="str">
        <f>IF(ISNUMBER(J56),'Cover Page'!$D$35/1000000*'4 classification'!J56/'FX rate'!$C9,"")</f>
        <v/>
      </c>
      <c r="AQ56" s="718" t="str">
        <f>IF(ISNUMBER(K56),'Cover Page'!$D$35/1000000*'4 classification'!K56/'FX rate'!$C9,"")</f>
        <v/>
      </c>
      <c r="AR56" s="934" t="str">
        <f>IF(ISNUMBER(L56),'Cover Page'!$D$35/1000000*'4 classification'!L56/'FX rate'!$C9,"")</f>
        <v/>
      </c>
      <c r="AS56" s="933" t="str">
        <f>IF(ISNUMBER(M56),'Cover Page'!$D$35/1000000*'4 classification'!M56/'FX rate'!$C9,"")</f>
        <v/>
      </c>
      <c r="AT56" s="718" t="str">
        <f>IF(ISNUMBER(N56),'Cover Page'!$D$35/1000000*'4 classification'!N56/'FX rate'!$C9,"")</f>
        <v/>
      </c>
      <c r="AU56" s="934" t="str">
        <f>IF(ISNUMBER(O56),'Cover Page'!$D$35/1000000*'4 classification'!O56/'FX rate'!$C9,"")</f>
        <v/>
      </c>
      <c r="AV56" s="933" t="str">
        <f>IF(ISNUMBER(P56),'Cover Page'!$D$35/1000000*'4 classification'!P56/'FX rate'!$C9,"")</f>
        <v/>
      </c>
      <c r="AW56" s="718" t="str">
        <f>IF(ISNUMBER(Q56),'Cover Page'!$D$35/1000000*'4 classification'!Q56/'FX rate'!$C9,"")</f>
        <v/>
      </c>
      <c r="AX56" s="934" t="str">
        <f>IF(ISNUMBER(R56),'Cover Page'!$D$35/1000000*'4 classification'!R56/'FX rate'!$C9,"")</f>
        <v/>
      </c>
      <c r="AY56" s="933" t="str">
        <f>IF(ISNUMBER(S56),'Cover Page'!$D$35/1000000*'4 classification'!S56/'FX rate'!$C9,"")</f>
        <v/>
      </c>
      <c r="AZ56" s="933" t="str">
        <f>IF(ISNUMBER(T56),'Cover Page'!$D$35/1000000*'4 classification'!T56/'FX rate'!$C9,"")</f>
        <v/>
      </c>
      <c r="BA56" s="937" t="str">
        <f>IF(ISNUMBER(U56),'Cover Page'!$D$35/1000000*'4 classification'!U56/'FX rate'!$C9,"")</f>
        <v/>
      </c>
      <c r="BB56" s="931" t="str">
        <f>IF(ISNUMBER(V56),'Cover Page'!$D$35/1000000*'4 classification'!V56/'FX rate'!$C9,"")</f>
        <v/>
      </c>
      <c r="BC56" s="716" t="str">
        <f>IF(ISNUMBER(W56),'Cover Page'!$D$35/1000000*'4 classification'!W56/'FX rate'!$C9,"")</f>
        <v/>
      </c>
      <c r="BD56" s="937" t="str">
        <f>IF(ISNUMBER(X56),'Cover Page'!$D$35/1000000*'4 classification'!X56/'FX rate'!$C9,"")</f>
        <v/>
      </c>
      <c r="BE56" s="931" t="str">
        <f>IF(ISNUMBER(Y56),'Cover Page'!$D$35/1000000*'4 classification'!Y56/'FX rate'!$C9,"")</f>
        <v/>
      </c>
      <c r="BF56" s="716" t="str">
        <f>IF(ISNUMBER(Z56),'Cover Page'!$D$35/1000000*'4 classification'!Z56/'FX rate'!$C9,"")</f>
        <v/>
      </c>
      <c r="BG56" s="932">
        <f>IF(ISNUMBER(AA56),'Cover Page'!$D$35/1000000*'4 classification'!AA56/'FX rate'!$C9,"")</f>
        <v>0</v>
      </c>
      <c r="BH56" s="931">
        <f>IF(ISNUMBER(AB56),'Cover Page'!$D$35/1000000*'4 classification'!AB56/'FX rate'!$C9,"")</f>
        <v>0</v>
      </c>
      <c r="BI56" s="716">
        <f>IF(ISNUMBER(AC56),'Cover Page'!$D$35/1000000*'4 classification'!AC56/'FX rate'!$C9,"")</f>
        <v>0</v>
      </c>
      <c r="BN56" s="705">
        <v>2004</v>
      </c>
      <c r="BO56" s="748" t="str">
        <f>IF(ISNUMBER(C56),'Cover Page'!$D$35/1000000*C56/'FX rate'!$C$24,"")</f>
        <v/>
      </c>
      <c r="BP56" s="925" t="str">
        <f>IF(ISNUMBER(D56),'Cover Page'!$D$35/1000000*D56/'FX rate'!$C$24,"")</f>
        <v/>
      </c>
      <c r="BQ56" s="749" t="str">
        <f>IF(ISNUMBER(E56),'Cover Page'!$D$35/1000000*E56/'FX rate'!$C$24,"")</f>
        <v/>
      </c>
      <c r="BR56" s="926" t="str">
        <f>IF(ISNUMBER(F56),'Cover Page'!$D$35/1000000*F56/'FX rate'!$C$24,"")</f>
        <v/>
      </c>
      <c r="BS56" s="925" t="str">
        <f>IF(ISNUMBER(G56),'Cover Page'!$D$35/1000000*G56/'FX rate'!$C$24,"")</f>
        <v/>
      </c>
      <c r="BT56" s="749" t="str">
        <f>IF(ISNUMBER(H56),'Cover Page'!$D$35/1000000*H56/'FX rate'!$C$24,"")</f>
        <v/>
      </c>
      <c r="BU56" s="926" t="str">
        <f>IF(ISNUMBER(I56),'Cover Page'!$D$35/1000000*I56/'FX rate'!$C$24,"")</f>
        <v/>
      </c>
      <c r="BV56" s="925" t="str">
        <f>IF(ISNUMBER(J56),'Cover Page'!$D$35/1000000*J56/'FX rate'!$C$24,"")</f>
        <v/>
      </c>
      <c r="BW56" s="749" t="str">
        <f>IF(ISNUMBER(K56),'Cover Page'!$D$35/1000000*K56/'FX rate'!$C$24,"")</f>
        <v/>
      </c>
      <c r="BX56" s="926" t="str">
        <f>IF(ISNUMBER(L56),'Cover Page'!$D$35/1000000*L56/'FX rate'!$C$24,"")</f>
        <v/>
      </c>
      <c r="BY56" s="925" t="str">
        <f>IF(ISNUMBER(M56),'Cover Page'!$D$35/1000000*M56/'FX rate'!$C$24,"")</f>
        <v/>
      </c>
      <c r="BZ56" s="749" t="str">
        <f>IF(ISNUMBER(N56),'Cover Page'!$D$35/1000000*N56/'FX rate'!$C$24,"")</f>
        <v/>
      </c>
      <c r="CA56" s="926" t="str">
        <f>IF(ISNUMBER(O56),'Cover Page'!$D$35/1000000*O56/'FX rate'!$C$24,"")</f>
        <v/>
      </c>
      <c r="CB56" s="925" t="str">
        <f>IF(ISNUMBER(P56),'Cover Page'!$D$35/1000000*P56/'FX rate'!$C$24,"")</f>
        <v/>
      </c>
      <c r="CC56" s="749" t="str">
        <f>IF(ISNUMBER(Q56),'Cover Page'!$D$35/1000000*Q56/'FX rate'!$C$24,"")</f>
        <v/>
      </c>
      <c r="CD56" s="926" t="str">
        <f>IF(ISNUMBER(R56),'Cover Page'!$D$35/1000000*R56/'FX rate'!$C$24,"")</f>
        <v/>
      </c>
      <c r="CE56" s="925" t="str">
        <f>IF(ISNUMBER(S56),'Cover Page'!$D$35/1000000*S56/'FX rate'!$C$24,"")</f>
        <v/>
      </c>
      <c r="CF56" s="749" t="str">
        <f>IF(ISNUMBER(T56),'Cover Page'!$D$35/1000000*T56/'FX rate'!$C$24,"")</f>
        <v/>
      </c>
      <c r="CG56" s="926" t="str">
        <f>IF(ISNUMBER(U56),'Cover Page'!$D$35/1000000*U56/'FX rate'!$C$24,"")</f>
        <v/>
      </c>
      <c r="CH56" s="925" t="str">
        <f>IF(ISNUMBER(V56),'Cover Page'!$D$35/1000000*V56/'FX rate'!$C$24,"")</f>
        <v/>
      </c>
      <c r="CI56" s="749" t="str">
        <f>IF(ISNUMBER(W56),'Cover Page'!$D$35/1000000*W56/'FX rate'!$C$24,"")</f>
        <v/>
      </c>
      <c r="CJ56" s="926" t="str">
        <f>IF(ISNUMBER(X56),'Cover Page'!$D$35/1000000*X56/'FX rate'!$C$24,"")</f>
        <v/>
      </c>
      <c r="CK56" s="925" t="str">
        <f>IF(ISNUMBER(Y56),'Cover Page'!$D$35/1000000*Y56/'FX rate'!$C$24,"")</f>
        <v/>
      </c>
      <c r="CL56" s="749" t="str">
        <f>IF(ISNUMBER(Z56),'Cover Page'!$D$35/1000000*Z56/'FX rate'!$C$24,"")</f>
        <v/>
      </c>
      <c r="CM56" s="926">
        <f>IF(ISNUMBER(AA56),'Cover Page'!$D$35/1000000*AA56/'FX rate'!$C$24,"")</f>
        <v>0</v>
      </c>
      <c r="CN56" s="925">
        <f>IF(ISNUMBER(AB56),'Cover Page'!$D$35/1000000*AB56/'FX rate'!$C$24,"")</f>
        <v>0</v>
      </c>
      <c r="CO56" s="749">
        <f>IF(ISNUMBER(AC56),'Cover Page'!$D$35/1000000*AC56/'FX rate'!$C$24,"")</f>
        <v>0</v>
      </c>
      <c r="CP56" s="640"/>
      <c r="CQ56" s="640"/>
      <c r="CR56" s="640"/>
      <c r="CS56" s="640"/>
    </row>
    <row r="57" spans="1:97" s="2" customFormat="1" ht="14" x14ac:dyDescent="0.3">
      <c r="A57" s="6"/>
      <c r="B57" s="77">
        <v>2005</v>
      </c>
      <c r="C57" s="170"/>
      <c r="D57" s="116"/>
      <c r="E57" s="115"/>
      <c r="F57" s="166"/>
      <c r="G57" s="116"/>
      <c r="H57" s="115"/>
      <c r="I57" s="166"/>
      <c r="J57" s="116"/>
      <c r="K57" s="115"/>
      <c r="L57" s="166"/>
      <c r="M57" s="116"/>
      <c r="N57" s="115"/>
      <c r="O57" s="166"/>
      <c r="P57" s="116"/>
      <c r="Q57" s="115"/>
      <c r="R57" s="166"/>
      <c r="S57" s="116"/>
      <c r="T57" s="115"/>
      <c r="U57" s="166"/>
      <c r="V57" s="116"/>
      <c r="W57" s="115"/>
      <c r="X57" s="166"/>
      <c r="Y57" s="116"/>
      <c r="Z57" s="116"/>
      <c r="AA57" s="410">
        <f t="shared" si="3"/>
        <v>0</v>
      </c>
      <c r="AB57" s="413">
        <f t="shared" si="4"/>
        <v>0</v>
      </c>
      <c r="AC57" s="397">
        <f t="shared" si="5"/>
        <v>0</v>
      </c>
      <c r="AH57" s="633">
        <v>2005</v>
      </c>
      <c r="AI57" s="717" t="str">
        <f>IF(ISNUMBER(C57),'Cover Page'!$D$35/1000000*'4 classification'!C57/'FX rate'!$C10,"")</f>
        <v/>
      </c>
      <c r="AJ57" s="933" t="str">
        <f>IF(ISNUMBER(D57),'Cover Page'!$D$35/1000000*'4 classification'!D57/'FX rate'!$C10,"")</f>
        <v/>
      </c>
      <c r="AK57" s="718" t="str">
        <f>IF(ISNUMBER(E57),'Cover Page'!$D$35/1000000*'4 classification'!E57/'FX rate'!$C10,"")</f>
        <v/>
      </c>
      <c r="AL57" s="934" t="str">
        <f>IF(ISNUMBER(F57),'Cover Page'!$D$35/1000000*'4 classification'!F57/'FX rate'!$C10,"")</f>
        <v/>
      </c>
      <c r="AM57" s="933" t="str">
        <f>IF(ISNUMBER(G57),'Cover Page'!$D$35/1000000*'4 classification'!G57/'FX rate'!$C10,"")</f>
        <v/>
      </c>
      <c r="AN57" s="718" t="str">
        <f>IF(ISNUMBER(H57),'Cover Page'!$D$35/1000000*'4 classification'!H57/'FX rate'!$C10,"")</f>
        <v/>
      </c>
      <c r="AO57" s="934" t="str">
        <f>IF(ISNUMBER(I57),'Cover Page'!$D$35/1000000*'4 classification'!I57/'FX rate'!$C10,"")</f>
        <v/>
      </c>
      <c r="AP57" s="933" t="str">
        <f>IF(ISNUMBER(J57),'Cover Page'!$D$35/1000000*'4 classification'!J57/'FX rate'!$C10,"")</f>
        <v/>
      </c>
      <c r="AQ57" s="718" t="str">
        <f>IF(ISNUMBER(K57),'Cover Page'!$D$35/1000000*'4 classification'!K57/'FX rate'!$C10,"")</f>
        <v/>
      </c>
      <c r="AR57" s="934" t="str">
        <f>IF(ISNUMBER(L57),'Cover Page'!$D$35/1000000*'4 classification'!L57/'FX rate'!$C10,"")</f>
        <v/>
      </c>
      <c r="AS57" s="933" t="str">
        <f>IF(ISNUMBER(M57),'Cover Page'!$D$35/1000000*'4 classification'!M57/'FX rate'!$C10,"")</f>
        <v/>
      </c>
      <c r="AT57" s="718" t="str">
        <f>IF(ISNUMBER(N57),'Cover Page'!$D$35/1000000*'4 classification'!N57/'FX rate'!$C10,"")</f>
        <v/>
      </c>
      <c r="AU57" s="934" t="str">
        <f>IF(ISNUMBER(O57),'Cover Page'!$D$35/1000000*'4 classification'!O57/'FX rate'!$C10,"")</f>
        <v/>
      </c>
      <c r="AV57" s="933" t="str">
        <f>IF(ISNUMBER(P57),'Cover Page'!$D$35/1000000*'4 classification'!P57/'FX rate'!$C10,"")</f>
        <v/>
      </c>
      <c r="AW57" s="718" t="str">
        <f>IF(ISNUMBER(Q57),'Cover Page'!$D$35/1000000*'4 classification'!Q57/'FX rate'!$C10,"")</f>
        <v/>
      </c>
      <c r="AX57" s="934" t="str">
        <f>IF(ISNUMBER(R57),'Cover Page'!$D$35/1000000*'4 classification'!R57/'FX rate'!$C10,"")</f>
        <v/>
      </c>
      <c r="AY57" s="933" t="str">
        <f>IF(ISNUMBER(S57),'Cover Page'!$D$35/1000000*'4 classification'!S57/'FX rate'!$C10,"")</f>
        <v/>
      </c>
      <c r="AZ57" s="933" t="str">
        <f>IF(ISNUMBER(T57),'Cover Page'!$D$35/1000000*'4 classification'!T57/'FX rate'!$C10,"")</f>
        <v/>
      </c>
      <c r="BA57" s="937" t="str">
        <f>IF(ISNUMBER(U57),'Cover Page'!$D$35/1000000*'4 classification'!U57/'FX rate'!$C10,"")</f>
        <v/>
      </c>
      <c r="BB57" s="931" t="str">
        <f>IF(ISNUMBER(V57),'Cover Page'!$D$35/1000000*'4 classification'!V57/'FX rate'!$C10,"")</f>
        <v/>
      </c>
      <c r="BC57" s="716" t="str">
        <f>IF(ISNUMBER(W57),'Cover Page'!$D$35/1000000*'4 classification'!W57/'FX rate'!$C10,"")</f>
        <v/>
      </c>
      <c r="BD57" s="937" t="str">
        <f>IF(ISNUMBER(X57),'Cover Page'!$D$35/1000000*'4 classification'!X57/'FX rate'!$C10,"")</f>
        <v/>
      </c>
      <c r="BE57" s="931" t="str">
        <f>IF(ISNUMBER(Y57),'Cover Page'!$D$35/1000000*'4 classification'!Y57/'FX rate'!$C10,"")</f>
        <v/>
      </c>
      <c r="BF57" s="716" t="str">
        <f>IF(ISNUMBER(Z57),'Cover Page'!$D$35/1000000*'4 classification'!Z57/'FX rate'!$C10,"")</f>
        <v/>
      </c>
      <c r="BG57" s="932">
        <f>IF(ISNUMBER(AA57),'Cover Page'!$D$35/1000000*'4 classification'!AA57/'FX rate'!$C10,"")</f>
        <v>0</v>
      </c>
      <c r="BH57" s="931">
        <f>IF(ISNUMBER(AB57),'Cover Page'!$D$35/1000000*'4 classification'!AB57/'FX rate'!$C10,"")</f>
        <v>0</v>
      </c>
      <c r="BI57" s="716">
        <f>IF(ISNUMBER(AC57),'Cover Page'!$D$35/1000000*'4 classification'!AC57/'FX rate'!$C10,"")</f>
        <v>0</v>
      </c>
      <c r="BN57" s="705">
        <v>2005</v>
      </c>
      <c r="BO57" s="748" t="str">
        <f>IF(ISNUMBER(C57),'Cover Page'!$D$35/1000000*C57/'FX rate'!$C$24,"")</f>
        <v/>
      </c>
      <c r="BP57" s="925" t="str">
        <f>IF(ISNUMBER(D57),'Cover Page'!$D$35/1000000*D57/'FX rate'!$C$24,"")</f>
        <v/>
      </c>
      <c r="BQ57" s="749" t="str">
        <f>IF(ISNUMBER(E57),'Cover Page'!$D$35/1000000*E57/'FX rate'!$C$24,"")</f>
        <v/>
      </c>
      <c r="BR57" s="926" t="str">
        <f>IF(ISNUMBER(F57),'Cover Page'!$D$35/1000000*F57/'FX rate'!$C$24,"")</f>
        <v/>
      </c>
      <c r="BS57" s="925" t="str">
        <f>IF(ISNUMBER(G57),'Cover Page'!$D$35/1000000*G57/'FX rate'!$C$24,"")</f>
        <v/>
      </c>
      <c r="BT57" s="749" t="str">
        <f>IF(ISNUMBER(H57),'Cover Page'!$D$35/1000000*H57/'FX rate'!$C$24,"")</f>
        <v/>
      </c>
      <c r="BU57" s="926" t="str">
        <f>IF(ISNUMBER(I57),'Cover Page'!$D$35/1000000*I57/'FX rate'!$C$24,"")</f>
        <v/>
      </c>
      <c r="BV57" s="925" t="str">
        <f>IF(ISNUMBER(J57),'Cover Page'!$D$35/1000000*J57/'FX rate'!$C$24,"")</f>
        <v/>
      </c>
      <c r="BW57" s="749" t="str">
        <f>IF(ISNUMBER(K57),'Cover Page'!$D$35/1000000*K57/'FX rate'!$C$24,"")</f>
        <v/>
      </c>
      <c r="BX57" s="926" t="str">
        <f>IF(ISNUMBER(L57),'Cover Page'!$D$35/1000000*L57/'FX rate'!$C$24,"")</f>
        <v/>
      </c>
      <c r="BY57" s="925" t="str">
        <f>IF(ISNUMBER(M57),'Cover Page'!$D$35/1000000*M57/'FX rate'!$C$24,"")</f>
        <v/>
      </c>
      <c r="BZ57" s="749" t="str">
        <f>IF(ISNUMBER(N57),'Cover Page'!$D$35/1000000*N57/'FX rate'!$C$24,"")</f>
        <v/>
      </c>
      <c r="CA57" s="926" t="str">
        <f>IF(ISNUMBER(O57),'Cover Page'!$D$35/1000000*O57/'FX rate'!$C$24,"")</f>
        <v/>
      </c>
      <c r="CB57" s="925" t="str">
        <f>IF(ISNUMBER(P57),'Cover Page'!$D$35/1000000*P57/'FX rate'!$C$24,"")</f>
        <v/>
      </c>
      <c r="CC57" s="749" t="str">
        <f>IF(ISNUMBER(Q57),'Cover Page'!$D$35/1000000*Q57/'FX rate'!$C$24,"")</f>
        <v/>
      </c>
      <c r="CD57" s="926" t="str">
        <f>IF(ISNUMBER(R57),'Cover Page'!$D$35/1000000*R57/'FX rate'!$C$24,"")</f>
        <v/>
      </c>
      <c r="CE57" s="925" t="str">
        <f>IF(ISNUMBER(S57),'Cover Page'!$D$35/1000000*S57/'FX rate'!$C$24,"")</f>
        <v/>
      </c>
      <c r="CF57" s="749" t="str">
        <f>IF(ISNUMBER(T57),'Cover Page'!$D$35/1000000*T57/'FX rate'!$C$24,"")</f>
        <v/>
      </c>
      <c r="CG57" s="926" t="str">
        <f>IF(ISNUMBER(U57),'Cover Page'!$D$35/1000000*U57/'FX rate'!$C$24,"")</f>
        <v/>
      </c>
      <c r="CH57" s="925" t="str">
        <f>IF(ISNUMBER(V57),'Cover Page'!$D$35/1000000*V57/'FX rate'!$C$24,"")</f>
        <v/>
      </c>
      <c r="CI57" s="749" t="str">
        <f>IF(ISNUMBER(W57),'Cover Page'!$D$35/1000000*W57/'FX rate'!$C$24,"")</f>
        <v/>
      </c>
      <c r="CJ57" s="926" t="str">
        <f>IF(ISNUMBER(X57),'Cover Page'!$D$35/1000000*X57/'FX rate'!$C$24,"")</f>
        <v/>
      </c>
      <c r="CK57" s="925" t="str">
        <f>IF(ISNUMBER(Y57),'Cover Page'!$D$35/1000000*Y57/'FX rate'!$C$24,"")</f>
        <v/>
      </c>
      <c r="CL57" s="749" t="str">
        <f>IF(ISNUMBER(Z57),'Cover Page'!$D$35/1000000*Z57/'FX rate'!$C$24,"")</f>
        <v/>
      </c>
      <c r="CM57" s="926">
        <f>IF(ISNUMBER(AA57),'Cover Page'!$D$35/1000000*AA57/'FX rate'!$C$24,"")</f>
        <v>0</v>
      </c>
      <c r="CN57" s="925">
        <f>IF(ISNUMBER(AB57),'Cover Page'!$D$35/1000000*AB57/'FX rate'!$C$24,"")</f>
        <v>0</v>
      </c>
      <c r="CO57" s="749">
        <f>IF(ISNUMBER(AC57),'Cover Page'!$D$35/1000000*AC57/'FX rate'!$C$24,"")</f>
        <v>0</v>
      </c>
      <c r="CP57" s="640"/>
      <c r="CQ57" s="640"/>
      <c r="CR57" s="640"/>
      <c r="CS57" s="640"/>
    </row>
    <row r="58" spans="1:97" s="2" customFormat="1" ht="14" x14ac:dyDescent="0.3">
      <c r="A58" s="6"/>
      <c r="B58" s="77">
        <v>2006</v>
      </c>
      <c r="C58" s="170"/>
      <c r="D58" s="116"/>
      <c r="E58" s="115"/>
      <c r="F58" s="166"/>
      <c r="G58" s="116"/>
      <c r="H58" s="115"/>
      <c r="I58" s="166"/>
      <c r="J58" s="116"/>
      <c r="K58" s="115"/>
      <c r="L58" s="166"/>
      <c r="M58" s="116"/>
      <c r="N58" s="115"/>
      <c r="O58" s="166"/>
      <c r="P58" s="116"/>
      <c r="Q58" s="115"/>
      <c r="R58" s="166"/>
      <c r="S58" s="116"/>
      <c r="T58" s="115"/>
      <c r="U58" s="166"/>
      <c r="V58" s="116"/>
      <c r="W58" s="115"/>
      <c r="X58" s="166"/>
      <c r="Y58" s="116"/>
      <c r="Z58" s="116"/>
      <c r="AA58" s="410">
        <f t="shared" si="3"/>
        <v>0</v>
      </c>
      <c r="AB58" s="413">
        <f t="shared" si="4"/>
        <v>0</v>
      </c>
      <c r="AC58" s="397">
        <f t="shared" si="5"/>
        <v>0</v>
      </c>
      <c r="AH58" s="633">
        <v>2006</v>
      </c>
      <c r="AI58" s="717" t="str">
        <f>IF(ISNUMBER(C58),'Cover Page'!$D$35/1000000*'4 classification'!C58/'FX rate'!$C11,"")</f>
        <v/>
      </c>
      <c r="AJ58" s="933" t="str">
        <f>IF(ISNUMBER(D58),'Cover Page'!$D$35/1000000*'4 classification'!D58/'FX rate'!$C11,"")</f>
        <v/>
      </c>
      <c r="AK58" s="718" t="str">
        <f>IF(ISNUMBER(E58),'Cover Page'!$D$35/1000000*'4 classification'!E58/'FX rate'!$C11,"")</f>
        <v/>
      </c>
      <c r="AL58" s="934" t="str">
        <f>IF(ISNUMBER(F58),'Cover Page'!$D$35/1000000*'4 classification'!F58/'FX rate'!$C11,"")</f>
        <v/>
      </c>
      <c r="AM58" s="933" t="str">
        <f>IF(ISNUMBER(G58),'Cover Page'!$D$35/1000000*'4 classification'!G58/'FX rate'!$C11,"")</f>
        <v/>
      </c>
      <c r="AN58" s="718" t="str">
        <f>IF(ISNUMBER(H58),'Cover Page'!$D$35/1000000*'4 classification'!H58/'FX rate'!$C11,"")</f>
        <v/>
      </c>
      <c r="AO58" s="934" t="str">
        <f>IF(ISNUMBER(I58),'Cover Page'!$D$35/1000000*'4 classification'!I58/'FX rate'!$C11,"")</f>
        <v/>
      </c>
      <c r="AP58" s="933" t="str">
        <f>IF(ISNUMBER(J58),'Cover Page'!$D$35/1000000*'4 classification'!J58/'FX rate'!$C11,"")</f>
        <v/>
      </c>
      <c r="AQ58" s="718" t="str">
        <f>IF(ISNUMBER(K58),'Cover Page'!$D$35/1000000*'4 classification'!K58/'FX rate'!$C11,"")</f>
        <v/>
      </c>
      <c r="AR58" s="934" t="str">
        <f>IF(ISNUMBER(L58),'Cover Page'!$D$35/1000000*'4 classification'!L58/'FX rate'!$C11,"")</f>
        <v/>
      </c>
      <c r="AS58" s="933" t="str">
        <f>IF(ISNUMBER(M58),'Cover Page'!$D$35/1000000*'4 classification'!M58/'FX rate'!$C11,"")</f>
        <v/>
      </c>
      <c r="AT58" s="718" t="str">
        <f>IF(ISNUMBER(N58),'Cover Page'!$D$35/1000000*'4 classification'!N58/'FX rate'!$C11,"")</f>
        <v/>
      </c>
      <c r="AU58" s="934" t="str">
        <f>IF(ISNUMBER(O58),'Cover Page'!$D$35/1000000*'4 classification'!O58/'FX rate'!$C11,"")</f>
        <v/>
      </c>
      <c r="AV58" s="933" t="str">
        <f>IF(ISNUMBER(P58),'Cover Page'!$D$35/1000000*'4 classification'!P58/'FX rate'!$C11,"")</f>
        <v/>
      </c>
      <c r="AW58" s="718" t="str">
        <f>IF(ISNUMBER(Q58),'Cover Page'!$D$35/1000000*'4 classification'!Q58/'FX rate'!$C11,"")</f>
        <v/>
      </c>
      <c r="AX58" s="934" t="str">
        <f>IF(ISNUMBER(R58),'Cover Page'!$D$35/1000000*'4 classification'!R58/'FX rate'!$C11,"")</f>
        <v/>
      </c>
      <c r="AY58" s="933" t="str">
        <f>IF(ISNUMBER(S58),'Cover Page'!$D$35/1000000*'4 classification'!S58/'FX rate'!$C11,"")</f>
        <v/>
      </c>
      <c r="AZ58" s="933" t="str">
        <f>IF(ISNUMBER(T58),'Cover Page'!$D$35/1000000*'4 classification'!T58/'FX rate'!$C11,"")</f>
        <v/>
      </c>
      <c r="BA58" s="937" t="str">
        <f>IF(ISNUMBER(U58),'Cover Page'!$D$35/1000000*'4 classification'!U58/'FX rate'!$C11,"")</f>
        <v/>
      </c>
      <c r="BB58" s="931" t="str">
        <f>IF(ISNUMBER(V58),'Cover Page'!$D$35/1000000*'4 classification'!V58/'FX rate'!$C11,"")</f>
        <v/>
      </c>
      <c r="BC58" s="716" t="str">
        <f>IF(ISNUMBER(W58),'Cover Page'!$D$35/1000000*'4 classification'!W58/'FX rate'!$C11,"")</f>
        <v/>
      </c>
      <c r="BD58" s="937" t="str">
        <f>IF(ISNUMBER(X58),'Cover Page'!$D$35/1000000*'4 classification'!X58/'FX rate'!$C11,"")</f>
        <v/>
      </c>
      <c r="BE58" s="931" t="str">
        <f>IF(ISNUMBER(Y58),'Cover Page'!$D$35/1000000*'4 classification'!Y58/'FX rate'!$C11,"")</f>
        <v/>
      </c>
      <c r="BF58" s="716" t="str">
        <f>IF(ISNUMBER(Z58),'Cover Page'!$D$35/1000000*'4 classification'!Z58/'FX rate'!$C11,"")</f>
        <v/>
      </c>
      <c r="BG58" s="932">
        <f>IF(ISNUMBER(AA58),'Cover Page'!$D$35/1000000*'4 classification'!AA58/'FX rate'!$C11,"")</f>
        <v>0</v>
      </c>
      <c r="BH58" s="931">
        <f>IF(ISNUMBER(AB58),'Cover Page'!$D$35/1000000*'4 classification'!AB58/'FX rate'!$C11,"")</f>
        <v>0</v>
      </c>
      <c r="BI58" s="716">
        <f>IF(ISNUMBER(AC58),'Cover Page'!$D$35/1000000*'4 classification'!AC58/'FX rate'!$C11,"")</f>
        <v>0</v>
      </c>
      <c r="BN58" s="705">
        <v>2006</v>
      </c>
      <c r="BO58" s="748" t="str">
        <f>IF(ISNUMBER(C58),'Cover Page'!$D$35/1000000*C58/'FX rate'!$C$24,"")</f>
        <v/>
      </c>
      <c r="BP58" s="925" t="str">
        <f>IF(ISNUMBER(D58),'Cover Page'!$D$35/1000000*D58/'FX rate'!$C$24,"")</f>
        <v/>
      </c>
      <c r="BQ58" s="749" t="str">
        <f>IF(ISNUMBER(E58),'Cover Page'!$D$35/1000000*E58/'FX rate'!$C$24,"")</f>
        <v/>
      </c>
      <c r="BR58" s="926" t="str">
        <f>IF(ISNUMBER(F58),'Cover Page'!$D$35/1000000*F58/'FX rate'!$C$24,"")</f>
        <v/>
      </c>
      <c r="BS58" s="925" t="str">
        <f>IF(ISNUMBER(G58),'Cover Page'!$D$35/1000000*G58/'FX rate'!$C$24,"")</f>
        <v/>
      </c>
      <c r="BT58" s="749" t="str">
        <f>IF(ISNUMBER(H58),'Cover Page'!$D$35/1000000*H58/'FX rate'!$C$24,"")</f>
        <v/>
      </c>
      <c r="BU58" s="926" t="str">
        <f>IF(ISNUMBER(I58),'Cover Page'!$D$35/1000000*I58/'FX rate'!$C$24,"")</f>
        <v/>
      </c>
      <c r="BV58" s="925" t="str">
        <f>IF(ISNUMBER(J58),'Cover Page'!$D$35/1000000*J58/'FX rate'!$C$24,"")</f>
        <v/>
      </c>
      <c r="BW58" s="749" t="str">
        <f>IF(ISNUMBER(K58),'Cover Page'!$D$35/1000000*K58/'FX rate'!$C$24,"")</f>
        <v/>
      </c>
      <c r="BX58" s="926" t="str">
        <f>IF(ISNUMBER(L58),'Cover Page'!$D$35/1000000*L58/'FX rate'!$C$24,"")</f>
        <v/>
      </c>
      <c r="BY58" s="925" t="str">
        <f>IF(ISNUMBER(M58),'Cover Page'!$D$35/1000000*M58/'FX rate'!$C$24,"")</f>
        <v/>
      </c>
      <c r="BZ58" s="749" t="str">
        <f>IF(ISNUMBER(N58),'Cover Page'!$D$35/1000000*N58/'FX rate'!$C$24,"")</f>
        <v/>
      </c>
      <c r="CA58" s="926" t="str">
        <f>IF(ISNUMBER(O58),'Cover Page'!$D$35/1000000*O58/'FX rate'!$C$24,"")</f>
        <v/>
      </c>
      <c r="CB58" s="925" t="str">
        <f>IF(ISNUMBER(P58),'Cover Page'!$D$35/1000000*P58/'FX rate'!$C$24,"")</f>
        <v/>
      </c>
      <c r="CC58" s="749" t="str">
        <f>IF(ISNUMBER(Q58),'Cover Page'!$D$35/1000000*Q58/'FX rate'!$C$24,"")</f>
        <v/>
      </c>
      <c r="CD58" s="926" t="str">
        <f>IF(ISNUMBER(R58),'Cover Page'!$D$35/1000000*R58/'FX rate'!$C$24,"")</f>
        <v/>
      </c>
      <c r="CE58" s="925" t="str">
        <f>IF(ISNUMBER(S58),'Cover Page'!$D$35/1000000*S58/'FX rate'!$C$24,"")</f>
        <v/>
      </c>
      <c r="CF58" s="749" t="str">
        <f>IF(ISNUMBER(T58),'Cover Page'!$D$35/1000000*T58/'FX rate'!$C$24,"")</f>
        <v/>
      </c>
      <c r="CG58" s="926" t="str">
        <f>IF(ISNUMBER(U58),'Cover Page'!$D$35/1000000*U58/'FX rate'!$C$24,"")</f>
        <v/>
      </c>
      <c r="CH58" s="925" t="str">
        <f>IF(ISNUMBER(V58),'Cover Page'!$D$35/1000000*V58/'FX rate'!$C$24,"")</f>
        <v/>
      </c>
      <c r="CI58" s="749" t="str">
        <f>IF(ISNUMBER(W58),'Cover Page'!$D$35/1000000*W58/'FX rate'!$C$24,"")</f>
        <v/>
      </c>
      <c r="CJ58" s="926" t="str">
        <f>IF(ISNUMBER(X58),'Cover Page'!$D$35/1000000*X58/'FX rate'!$C$24,"")</f>
        <v/>
      </c>
      <c r="CK58" s="925" t="str">
        <f>IF(ISNUMBER(Y58),'Cover Page'!$D$35/1000000*Y58/'FX rate'!$C$24,"")</f>
        <v/>
      </c>
      <c r="CL58" s="749" t="str">
        <f>IF(ISNUMBER(Z58),'Cover Page'!$D$35/1000000*Z58/'FX rate'!$C$24,"")</f>
        <v/>
      </c>
      <c r="CM58" s="926">
        <f>IF(ISNUMBER(AA58),'Cover Page'!$D$35/1000000*AA58/'FX rate'!$C$24,"")</f>
        <v>0</v>
      </c>
      <c r="CN58" s="925">
        <f>IF(ISNUMBER(AB58),'Cover Page'!$D$35/1000000*AB58/'FX rate'!$C$24,"")</f>
        <v>0</v>
      </c>
      <c r="CO58" s="749">
        <f>IF(ISNUMBER(AC58),'Cover Page'!$D$35/1000000*AC58/'FX rate'!$C$24,"")</f>
        <v>0</v>
      </c>
      <c r="CP58" s="640"/>
      <c r="CQ58" s="640"/>
      <c r="CR58" s="640"/>
      <c r="CS58" s="640"/>
    </row>
    <row r="59" spans="1:97" s="2" customFormat="1" ht="14" x14ac:dyDescent="0.3">
      <c r="A59" s="6"/>
      <c r="B59" s="77">
        <v>2007</v>
      </c>
      <c r="C59" s="170"/>
      <c r="D59" s="116"/>
      <c r="E59" s="115"/>
      <c r="F59" s="166"/>
      <c r="G59" s="116"/>
      <c r="H59" s="115"/>
      <c r="I59" s="166"/>
      <c r="J59" s="116"/>
      <c r="K59" s="115"/>
      <c r="L59" s="166"/>
      <c r="M59" s="116"/>
      <c r="N59" s="115"/>
      <c r="O59" s="166"/>
      <c r="P59" s="116"/>
      <c r="Q59" s="115"/>
      <c r="R59" s="166"/>
      <c r="S59" s="116"/>
      <c r="T59" s="115"/>
      <c r="U59" s="166"/>
      <c r="V59" s="116"/>
      <c r="W59" s="115"/>
      <c r="X59" s="166"/>
      <c r="Y59" s="116"/>
      <c r="Z59" s="116"/>
      <c r="AA59" s="410">
        <f t="shared" si="3"/>
        <v>0</v>
      </c>
      <c r="AB59" s="413">
        <f t="shared" si="4"/>
        <v>0</v>
      </c>
      <c r="AC59" s="397">
        <f t="shared" si="5"/>
        <v>0</v>
      </c>
      <c r="AH59" s="633">
        <v>2007</v>
      </c>
      <c r="AI59" s="717" t="str">
        <f>IF(ISNUMBER(C59),'Cover Page'!$D$35/1000000*'4 classification'!C59/'FX rate'!$C12,"")</f>
        <v/>
      </c>
      <c r="AJ59" s="933" t="str">
        <f>IF(ISNUMBER(D59),'Cover Page'!$D$35/1000000*'4 classification'!D59/'FX rate'!$C12,"")</f>
        <v/>
      </c>
      <c r="AK59" s="718" t="str">
        <f>IF(ISNUMBER(E59),'Cover Page'!$D$35/1000000*'4 classification'!E59/'FX rate'!$C12,"")</f>
        <v/>
      </c>
      <c r="AL59" s="934" t="str">
        <f>IF(ISNUMBER(F59),'Cover Page'!$D$35/1000000*'4 classification'!F59/'FX rate'!$C12,"")</f>
        <v/>
      </c>
      <c r="AM59" s="933" t="str">
        <f>IF(ISNUMBER(G59),'Cover Page'!$D$35/1000000*'4 classification'!G59/'FX rate'!$C12,"")</f>
        <v/>
      </c>
      <c r="AN59" s="718" t="str">
        <f>IF(ISNUMBER(H59),'Cover Page'!$D$35/1000000*'4 classification'!H59/'FX rate'!$C12,"")</f>
        <v/>
      </c>
      <c r="AO59" s="934" t="str">
        <f>IF(ISNUMBER(I59),'Cover Page'!$D$35/1000000*'4 classification'!I59/'FX rate'!$C12,"")</f>
        <v/>
      </c>
      <c r="AP59" s="933" t="str">
        <f>IF(ISNUMBER(J59),'Cover Page'!$D$35/1000000*'4 classification'!J59/'FX rate'!$C12,"")</f>
        <v/>
      </c>
      <c r="AQ59" s="718" t="str">
        <f>IF(ISNUMBER(K59),'Cover Page'!$D$35/1000000*'4 classification'!K59/'FX rate'!$C12,"")</f>
        <v/>
      </c>
      <c r="AR59" s="934" t="str">
        <f>IF(ISNUMBER(L59),'Cover Page'!$D$35/1000000*'4 classification'!L59/'FX rate'!$C12,"")</f>
        <v/>
      </c>
      <c r="AS59" s="933" t="str">
        <f>IF(ISNUMBER(M59),'Cover Page'!$D$35/1000000*'4 classification'!M59/'FX rate'!$C12,"")</f>
        <v/>
      </c>
      <c r="AT59" s="718" t="str">
        <f>IF(ISNUMBER(N59),'Cover Page'!$D$35/1000000*'4 classification'!N59/'FX rate'!$C12,"")</f>
        <v/>
      </c>
      <c r="AU59" s="934" t="str">
        <f>IF(ISNUMBER(O59),'Cover Page'!$D$35/1000000*'4 classification'!O59/'FX rate'!$C12,"")</f>
        <v/>
      </c>
      <c r="AV59" s="933" t="str">
        <f>IF(ISNUMBER(P59),'Cover Page'!$D$35/1000000*'4 classification'!P59/'FX rate'!$C12,"")</f>
        <v/>
      </c>
      <c r="AW59" s="718" t="str">
        <f>IF(ISNUMBER(Q59),'Cover Page'!$D$35/1000000*'4 classification'!Q59/'FX rate'!$C12,"")</f>
        <v/>
      </c>
      <c r="AX59" s="934" t="str">
        <f>IF(ISNUMBER(R59),'Cover Page'!$D$35/1000000*'4 classification'!R59/'FX rate'!$C12,"")</f>
        <v/>
      </c>
      <c r="AY59" s="933" t="str">
        <f>IF(ISNUMBER(S59),'Cover Page'!$D$35/1000000*'4 classification'!S59/'FX rate'!$C12,"")</f>
        <v/>
      </c>
      <c r="AZ59" s="933" t="str">
        <f>IF(ISNUMBER(T59),'Cover Page'!$D$35/1000000*'4 classification'!T59/'FX rate'!$C12,"")</f>
        <v/>
      </c>
      <c r="BA59" s="937" t="str">
        <f>IF(ISNUMBER(U59),'Cover Page'!$D$35/1000000*'4 classification'!U59/'FX rate'!$C12,"")</f>
        <v/>
      </c>
      <c r="BB59" s="931" t="str">
        <f>IF(ISNUMBER(V59),'Cover Page'!$D$35/1000000*'4 classification'!V59/'FX rate'!$C12,"")</f>
        <v/>
      </c>
      <c r="BC59" s="716" t="str">
        <f>IF(ISNUMBER(W59),'Cover Page'!$D$35/1000000*'4 classification'!W59/'FX rate'!$C12,"")</f>
        <v/>
      </c>
      <c r="BD59" s="937" t="str">
        <f>IF(ISNUMBER(X59),'Cover Page'!$D$35/1000000*'4 classification'!X59/'FX rate'!$C12,"")</f>
        <v/>
      </c>
      <c r="BE59" s="931" t="str">
        <f>IF(ISNUMBER(Y59),'Cover Page'!$D$35/1000000*'4 classification'!Y59/'FX rate'!$C12,"")</f>
        <v/>
      </c>
      <c r="BF59" s="716" t="str">
        <f>IF(ISNUMBER(Z59),'Cover Page'!$D$35/1000000*'4 classification'!Z59/'FX rate'!$C12,"")</f>
        <v/>
      </c>
      <c r="BG59" s="932">
        <f>IF(ISNUMBER(AA59),'Cover Page'!$D$35/1000000*'4 classification'!AA59/'FX rate'!$C12,"")</f>
        <v>0</v>
      </c>
      <c r="BH59" s="931">
        <f>IF(ISNUMBER(AB59),'Cover Page'!$D$35/1000000*'4 classification'!AB59/'FX rate'!$C12,"")</f>
        <v>0</v>
      </c>
      <c r="BI59" s="716">
        <f>IF(ISNUMBER(AC59),'Cover Page'!$D$35/1000000*'4 classification'!AC59/'FX rate'!$C12,"")</f>
        <v>0</v>
      </c>
      <c r="BN59" s="705">
        <v>2007</v>
      </c>
      <c r="BO59" s="748" t="str">
        <f>IF(ISNUMBER(C59),'Cover Page'!$D$35/1000000*C59/'FX rate'!$C$24,"")</f>
        <v/>
      </c>
      <c r="BP59" s="925" t="str">
        <f>IF(ISNUMBER(D59),'Cover Page'!$D$35/1000000*D59/'FX rate'!$C$24,"")</f>
        <v/>
      </c>
      <c r="BQ59" s="749" t="str">
        <f>IF(ISNUMBER(E59),'Cover Page'!$D$35/1000000*E59/'FX rate'!$C$24,"")</f>
        <v/>
      </c>
      <c r="BR59" s="926" t="str">
        <f>IF(ISNUMBER(F59),'Cover Page'!$D$35/1000000*F59/'FX rate'!$C$24,"")</f>
        <v/>
      </c>
      <c r="BS59" s="925" t="str">
        <f>IF(ISNUMBER(G59),'Cover Page'!$D$35/1000000*G59/'FX rate'!$C$24,"")</f>
        <v/>
      </c>
      <c r="BT59" s="749" t="str">
        <f>IF(ISNUMBER(H59),'Cover Page'!$D$35/1000000*H59/'FX rate'!$C$24,"")</f>
        <v/>
      </c>
      <c r="BU59" s="926" t="str">
        <f>IF(ISNUMBER(I59),'Cover Page'!$D$35/1000000*I59/'FX rate'!$C$24,"")</f>
        <v/>
      </c>
      <c r="BV59" s="925" t="str">
        <f>IF(ISNUMBER(J59),'Cover Page'!$D$35/1000000*J59/'FX rate'!$C$24,"")</f>
        <v/>
      </c>
      <c r="BW59" s="749" t="str">
        <f>IF(ISNUMBER(K59),'Cover Page'!$D$35/1000000*K59/'FX rate'!$C$24,"")</f>
        <v/>
      </c>
      <c r="BX59" s="926" t="str">
        <f>IF(ISNUMBER(L59),'Cover Page'!$D$35/1000000*L59/'FX rate'!$C$24,"")</f>
        <v/>
      </c>
      <c r="BY59" s="925" t="str">
        <f>IF(ISNUMBER(M59),'Cover Page'!$D$35/1000000*M59/'FX rate'!$C$24,"")</f>
        <v/>
      </c>
      <c r="BZ59" s="749" t="str">
        <f>IF(ISNUMBER(N59),'Cover Page'!$D$35/1000000*N59/'FX rate'!$C$24,"")</f>
        <v/>
      </c>
      <c r="CA59" s="926" t="str">
        <f>IF(ISNUMBER(O59),'Cover Page'!$D$35/1000000*O59/'FX rate'!$C$24,"")</f>
        <v/>
      </c>
      <c r="CB59" s="925" t="str">
        <f>IF(ISNUMBER(P59),'Cover Page'!$D$35/1000000*P59/'FX rate'!$C$24,"")</f>
        <v/>
      </c>
      <c r="CC59" s="749" t="str">
        <f>IF(ISNUMBER(Q59),'Cover Page'!$D$35/1000000*Q59/'FX rate'!$C$24,"")</f>
        <v/>
      </c>
      <c r="CD59" s="926" t="str">
        <f>IF(ISNUMBER(R59),'Cover Page'!$D$35/1000000*R59/'FX rate'!$C$24,"")</f>
        <v/>
      </c>
      <c r="CE59" s="925" t="str">
        <f>IF(ISNUMBER(S59),'Cover Page'!$D$35/1000000*S59/'FX rate'!$C$24,"")</f>
        <v/>
      </c>
      <c r="CF59" s="749" t="str">
        <f>IF(ISNUMBER(T59),'Cover Page'!$D$35/1000000*T59/'FX rate'!$C$24,"")</f>
        <v/>
      </c>
      <c r="CG59" s="926" t="str">
        <f>IF(ISNUMBER(U59),'Cover Page'!$D$35/1000000*U59/'FX rate'!$C$24,"")</f>
        <v/>
      </c>
      <c r="CH59" s="925" t="str">
        <f>IF(ISNUMBER(V59),'Cover Page'!$D$35/1000000*V59/'FX rate'!$C$24,"")</f>
        <v/>
      </c>
      <c r="CI59" s="749" t="str">
        <f>IF(ISNUMBER(W59),'Cover Page'!$D$35/1000000*W59/'FX rate'!$C$24,"")</f>
        <v/>
      </c>
      <c r="CJ59" s="926" t="str">
        <f>IF(ISNUMBER(X59),'Cover Page'!$D$35/1000000*X59/'FX rate'!$C$24,"")</f>
        <v/>
      </c>
      <c r="CK59" s="925" t="str">
        <f>IF(ISNUMBER(Y59),'Cover Page'!$D$35/1000000*Y59/'FX rate'!$C$24,"")</f>
        <v/>
      </c>
      <c r="CL59" s="749" t="str">
        <f>IF(ISNUMBER(Z59),'Cover Page'!$D$35/1000000*Z59/'FX rate'!$C$24,"")</f>
        <v/>
      </c>
      <c r="CM59" s="926">
        <f>IF(ISNUMBER(AA59),'Cover Page'!$D$35/1000000*AA59/'FX rate'!$C$24,"")</f>
        <v>0</v>
      </c>
      <c r="CN59" s="925">
        <f>IF(ISNUMBER(AB59),'Cover Page'!$D$35/1000000*AB59/'FX rate'!$C$24,"")</f>
        <v>0</v>
      </c>
      <c r="CO59" s="749">
        <f>IF(ISNUMBER(AC59),'Cover Page'!$D$35/1000000*AC59/'FX rate'!$C$24,"")</f>
        <v>0</v>
      </c>
      <c r="CP59" s="640"/>
      <c r="CQ59" s="640"/>
      <c r="CR59" s="640"/>
      <c r="CS59" s="640"/>
    </row>
    <row r="60" spans="1:97" s="2" customFormat="1" ht="14" x14ac:dyDescent="0.3">
      <c r="A60" s="6"/>
      <c r="B60" s="77">
        <v>2008</v>
      </c>
      <c r="C60" s="170"/>
      <c r="D60" s="116"/>
      <c r="E60" s="115"/>
      <c r="F60" s="166"/>
      <c r="G60" s="116"/>
      <c r="H60" s="115"/>
      <c r="I60" s="166"/>
      <c r="J60" s="116"/>
      <c r="K60" s="115"/>
      <c r="L60" s="166"/>
      <c r="M60" s="116"/>
      <c r="N60" s="115"/>
      <c r="O60" s="166"/>
      <c r="P60" s="116"/>
      <c r="Q60" s="115"/>
      <c r="R60" s="166"/>
      <c r="S60" s="116"/>
      <c r="T60" s="115"/>
      <c r="U60" s="166"/>
      <c r="V60" s="116"/>
      <c r="W60" s="115"/>
      <c r="X60" s="166"/>
      <c r="Y60" s="116"/>
      <c r="Z60" s="116"/>
      <c r="AA60" s="410">
        <f t="shared" si="3"/>
        <v>0</v>
      </c>
      <c r="AB60" s="413">
        <f t="shared" si="4"/>
        <v>0</v>
      </c>
      <c r="AC60" s="397">
        <f t="shared" si="5"/>
        <v>0</v>
      </c>
      <c r="AH60" s="633">
        <v>2008</v>
      </c>
      <c r="AI60" s="717" t="str">
        <f>IF(ISNUMBER(C60),'Cover Page'!$D$35/1000000*'4 classification'!C60/'FX rate'!$C13,"")</f>
        <v/>
      </c>
      <c r="AJ60" s="933" t="str">
        <f>IF(ISNUMBER(D60),'Cover Page'!$D$35/1000000*'4 classification'!D60/'FX rate'!$C13,"")</f>
        <v/>
      </c>
      <c r="AK60" s="718" t="str">
        <f>IF(ISNUMBER(E60),'Cover Page'!$D$35/1000000*'4 classification'!E60/'FX rate'!$C13,"")</f>
        <v/>
      </c>
      <c r="AL60" s="934" t="str">
        <f>IF(ISNUMBER(F60),'Cover Page'!$D$35/1000000*'4 classification'!F60/'FX rate'!$C13,"")</f>
        <v/>
      </c>
      <c r="AM60" s="933" t="str">
        <f>IF(ISNUMBER(G60),'Cover Page'!$D$35/1000000*'4 classification'!G60/'FX rate'!$C13,"")</f>
        <v/>
      </c>
      <c r="AN60" s="718" t="str">
        <f>IF(ISNUMBER(H60),'Cover Page'!$D$35/1000000*'4 classification'!H60/'FX rate'!$C13,"")</f>
        <v/>
      </c>
      <c r="AO60" s="934" t="str">
        <f>IF(ISNUMBER(I60),'Cover Page'!$D$35/1000000*'4 classification'!I60/'FX rate'!$C13,"")</f>
        <v/>
      </c>
      <c r="AP60" s="933" t="str">
        <f>IF(ISNUMBER(J60),'Cover Page'!$D$35/1000000*'4 classification'!J60/'FX rate'!$C13,"")</f>
        <v/>
      </c>
      <c r="AQ60" s="718" t="str">
        <f>IF(ISNUMBER(K60),'Cover Page'!$D$35/1000000*'4 classification'!K60/'FX rate'!$C13,"")</f>
        <v/>
      </c>
      <c r="AR60" s="934" t="str">
        <f>IF(ISNUMBER(L60),'Cover Page'!$D$35/1000000*'4 classification'!L60/'FX rate'!$C13,"")</f>
        <v/>
      </c>
      <c r="AS60" s="933" t="str">
        <f>IF(ISNUMBER(M60),'Cover Page'!$D$35/1000000*'4 classification'!M60/'FX rate'!$C13,"")</f>
        <v/>
      </c>
      <c r="AT60" s="718" t="str">
        <f>IF(ISNUMBER(N60),'Cover Page'!$D$35/1000000*'4 classification'!N60/'FX rate'!$C13,"")</f>
        <v/>
      </c>
      <c r="AU60" s="934" t="str">
        <f>IF(ISNUMBER(O60),'Cover Page'!$D$35/1000000*'4 classification'!O60/'FX rate'!$C13,"")</f>
        <v/>
      </c>
      <c r="AV60" s="933" t="str">
        <f>IF(ISNUMBER(P60),'Cover Page'!$D$35/1000000*'4 classification'!P60/'FX rate'!$C13,"")</f>
        <v/>
      </c>
      <c r="AW60" s="718" t="str">
        <f>IF(ISNUMBER(Q60),'Cover Page'!$D$35/1000000*'4 classification'!Q60/'FX rate'!$C13,"")</f>
        <v/>
      </c>
      <c r="AX60" s="934" t="str">
        <f>IF(ISNUMBER(R60),'Cover Page'!$D$35/1000000*'4 classification'!R60/'FX rate'!$C13,"")</f>
        <v/>
      </c>
      <c r="AY60" s="933" t="str">
        <f>IF(ISNUMBER(S60),'Cover Page'!$D$35/1000000*'4 classification'!S60/'FX rate'!$C13,"")</f>
        <v/>
      </c>
      <c r="AZ60" s="933" t="str">
        <f>IF(ISNUMBER(T60),'Cover Page'!$D$35/1000000*'4 classification'!T60/'FX rate'!$C13,"")</f>
        <v/>
      </c>
      <c r="BA60" s="937" t="str">
        <f>IF(ISNUMBER(U60),'Cover Page'!$D$35/1000000*'4 classification'!U60/'FX rate'!$C13,"")</f>
        <v/>
      </c>
      <c r="BB60" s="931" t="str">
        <f>IF(ISNUMBER(V60),'Cover Page'!$D$35/1000000*'4 classification'!V60/'FX rate'!$C13,"")</f>
        <v/>
      </c>
      <c r="BC60" s="716" t="str">
        <f>IF(ISNUMBER(W60),'Cover Page'!$D$35/1000000*'4 classification'!W60/'FX rate'!$C13,"")</f>
        <v/>
      </c>
      <c r="BD60" s="937" t="str">
        <f>IF(ISNUMBER(X60),'Cover Page'!$D$35/1000000*'4 classification'!X60/'FX rate'!$C13,"")</f>
        <v/>
      </c>
      <c r="BE60" s="931" t="str">
        <f>IF(ISNUMBER(Y60),'Cover Page'!$D$35/1000000*'4 classification'!Y60/'FX rate'!$C13,"")</f>
        <v/>
      </c>
      <c r="BF60" s="716" t="str">
        <f>IF(ISNUMBER(Z60),'Cover Page'!$D$35/1000000*'4 classification'!Z60/'FX rate'!$C13,"")</f>
        <v/>
      </c>
      <c r="BG60" s="932">
        <f>IF(ISNUMBER(AA60),'Cover Page'!$D$35/1000000*'4 classification'!AA60/'FX rate'!$C13,"")</f>
        <v>0</v>
      </c>
      <c r="BH60" s="931">
        <f>IF(ISNUMBER(AB60),'Cover Page'!$D$35/1000000*'4 classification'!AB60/'FX rate'!$C13,"")</f>
        <v>0</v>
      </c>
      <c r="BI60" s="716">
        <f>IF(ISNUMBER(AC60),'Cover Page'!$D$35/1000000*'4 classification'!AC60/'FX rate'!$C13,"")</f>
        <v>0</v>
      </c>
      <c r="BN60" s="705">
        <v>2008</v>
      </c>
      <c r="BO60" s="748" t="str">
        <f>IF(ISNUMBER(C60),'Cover Page'!$D$35/1000000*C60/'FX rate'!$C$24,"")</f>
        <v/>
      </c>
      <c r="BP60" s="925" t="str">
        <f>IF(ISNUMBER(D60),'Cover Page'!$D$35/1000000*D60/'FX rate'!$C$24,"")</f>
        <v/>
      </c>
      <c r="BQ60" s="749" t="str">
        <f>IF(ISNUMBER(E60),'Cover Page'!$D$35/1000000*E60/'FX rate'!$C$24,"")</f>
        <v/>
      </c>
      <c r="BR60" s="926" t="str">
        <f>IF(ISNUMBER(F60),'Cover Page'!$D$35/1000000*F60/'FX rate'!$C$24,"")</f>
        <v/>
      </c>
      <c r="BS60" s="925" t="str">
        <f>IF(ISNUMBER(G60),'Cover Page'!$D$35/1000000*G60/'FX rate'!$C$24,"")</f>
        <v/>
      </c>
      <c r="BT60" s="749" t="str">
        <f>IF(ISNUMBER(H60),'Cover Page'!$D$35/1000000*H60/'FX rate'!$C$24,"")</f>
        <v/>
      </c>
      <c r="BU60" s="926" t="str">
        <f>IF(ISNUMBER(I60),'Cover Page'!$D$35/1000000*I60/'FX rate'!$C$24,"")</f>
        <v/>
      </c>
      <c r="BV60" s="925" t="str">
        <f>IF(ISNUMBER(J60),'Cover Page'!$D$35/1000000*J60/'FX rate'!$C$24,"")</f>
        <v/>
      </c>
      <c r="BW60" s="749" t="str">
        <f>IF(ISNUMBER(K60),'Cover Page'!$D$35/1000000*K60/'FX rate'!$C$24,"")</f>
        <v/>
      </c>
      <c r="BX60" s="926" t="str">
        <f>IF(ISNUMBER(L60),'Cover Page'!$D$35/1000000*L60/'FX rate'!$C$24,"")</f>
        <v/>
      </c>
      <c r="BY60" s="925" t="str">
        <f>IF(ISNUMBER(M60),'Cover Page'!$D$35/1000000*M60/'FX rate'!$C$24,"")</f>
        <v/>
      </c>
      <c r="BZ60" s="749" t="str">
        <f>IF(ISNUMBER(N60),'Cover Page'!$D$35/1000000*N60/'FX rate'!$C$24,"")</f>
        <v/>
      </c>
      <c r="CA60" s="926" t="str">
        <f>IF(ISNUMBER(O60),'Cover Page'!$D$35/1000000*O60/'FX rate'!$C$24,"")</f>
        <v/>
      </c>
      <c r="CB60" s="925" t="str">
        <f>IF(ISNUMBER(P60),'Cover Page'!$D$35/1000000*P60/'FX rate'!$C$24,"")</f>
        <v/>
      </c>
      <c r="CC60" s="749" t="str">
        <f>IF(ISNUMBER(Q60),'Cover Page'!$D$35/1000000*Q60/'FX rate'!$C$24,"")</f>
        <v/>
      </c>
      <c r="CD60" s="926" t="str">
        <f>IF(ISNUMBER(R60),'Cover Page'!$D$35/1000000*R60/'FX rate'!$C$24,"")</f>
        <v/>
      </c>
      <c r="CE60" s="925" t="str">
        <f>IF(ISNUMBER(S60),'Cover Page'!$D$35/1000000*S60/'FX rate'!$C$24,"")</f>
        <v/>
      </c>
      <c r="CF60" s="749" t="str">
        <f>IF(ISNUMBER(T60),'Cover Page'!$D$35/1000000*T60/'FX rate'!$C$24,"")</f>
        <v/>
      </c>
      <c r="CG60" s="926" t="str">
        <f>IF(ISNUMBER(U60),'Cover Page'!$D$35/1000000*U60/'FX rate'!$C$24,"")</f>
        <v/>
      </c>
      <c r="CH60" s="925" t="str">
        <f>IF(ISNUMBER(V60),'Cover Page'!$D$35/1000000*V60/'FX rate'!$C$24,"")</f>
        <v/>
      </c>
      <c r="CI60" s="749" t="str">
        <f>IF(ISNUMBER(W60),'Cover Page'!$D$35/1000000*W60/'FX rate'!$C$24,"")</f>
        <v/>
      </c>
      <c r="CJ60" s="926" t="str">
        <f>IF(ISNUMBER(X60),'Cover Page'!$D$35/1000000*X60/'FX rate'!$C$24,"")</f>
        <v/>
      </c>
      <c r="CK60" s="925" t="str">
        <f>IF(ISNUMBER(Y60),'Cover Page'!$D$35/1000000*Y60/'FX rate'!$C$24,"")</f>
        <v/>
      </c>
      <c r="CL60" s="749" t="str">
        <f>IF(ISNUMBER(Z60),'Cover Page'!$D$35/1000000*Z60/'FX rate'!$C$24,"")</f>
        <v/>
      </c>
      <c r="CM60" s="926">
        <f>IF(ISNUMBER(AA60),'Cover Page'!$D$35/1000000*AA60/'FX rate'!$C$24,"")</f>
        <v>0</v>
      </c>
      <c r="CN60" s="925">
        <f>IF(ISNUMBER(AB60),'Cover Page'!$D$35/1000000*AB60/'FX rate'!$C$24,"")</f>
        <v>0</v>
      </c>
      <c r="CO60" s="749">
        <f>IF(ISNUMBER(AC60),'Cover Page'!$D$35/1000000*AC60/'FX rate'!$C$24,"")</f>
        <v>0</v>
      </c>
      <c r="CP60" s="640"/>
      <c r="CQ60" s="640"/>
      <c r="CR60" s="640"/>
      <c r="CS60" s="640"/>
    </row>
    <row r="61" spans="1:97" s="2" customFormat="1" ht="14" x14ac:dyDescent="0.3">
      <c r="A61" s="6"/>
      <c r="B61" s="77">
        <v>2009</v>
      </c>
      <c r="C61" s="170"/>
      <c r="D61" s="116"/>
      <c r="E61" s="115"/>
      <c r="F61" s="166"/>
      <c r="G61" s="116"/>
      <c r="H61" s="115"/>
      <c r="I61" s="166"/>
      <c r="J61" s="116"/>
      <c r="K61" s="115"/>
      <c r="L61" s="166"/>
      <c r="M61" s="116"/>
      <c r="N61" s="115"/>
      <c r="O61" s="166"/>
      <c r="P61" s="116"/>
      <c r="Q61" s="115"/>
      <c r="R61" s="166"/>
      <c r="S61" s="116"/>
      <c r="T61" s="115"/>
      <c r="U61" s="166"/>
      <c r="V61" s="116"/>
      <c r="W61" s="115"/>
      <c r="X61" s="166"/>
      <c r="Y61" s="116"/>
      <c r="Z61" s="116"/>
      <c r="AA61" s="410">
        <f t="shared" si="3"/>
        <v>0</v>
      </c>
      <c r="AB61" s="413">
        <f t="shared" si="4"/>
        <v>0</v>
      </c>
      <c r="AC61" s="397">
        <f t="shared" si="5"/>
        <v>0</v>
      </c>
      <c r="AH61" s="633">
        <v>2009</v>
      </c>
      <c r="AI61" s="717" t="str">
        <f>IF(ISNUMBER(C61),'Cover Page'!$D$35/1000000*'4 classification'!C61/'FX rate'!$C14,"")</f>
        <v/>
      </c>
      <c r="AJ61" s="933" t="str">
        <f>IF(ISNUMBER(D61),'Cover Page'!$D$35/1000000*'4 classification'!D61/'FX rate'!$C14,"")</f>
        <v/>
      </c>
      <c r="AK61" s="718" t="str">
        <f>IF(ISNUMBER(E61),'Cover Page'!$D$35/1000000*'4 classification'!E61/'FX rate'!$C14,"")</f>
        <v/>
      </c>
      <c r="AL61" s="934" t="str">
        <f>IF(ISNUMBER(F61),'Cover Page'!$D$35/1000000*'4 classification'!F61/'FX rate'!$C14,"")</f>
        <v/>
      </c>
      <c r="AM61" s="933" t="str">
        <f>IF(ISNUMBER(G61),'Cover Page'!$D$35/1000000*'4 classification'!G61/'FX rate'!$C14,"")</f>
        <v/>
      </c>
      <c r="AN61" s="718" t="str">
        <f>IF(ISNUMBER(H61),'Cover Page'!$D$35/1000000*'4 classification'!H61/'FX rate'!$C14,"")</f>
        <v/>
      </c>
      <c r="AO61" s="934" t="str">
        <f>IF(ISNUMBER(I61),'Cover Page'!$D$35/1000000*'4 classification'!I61/'FX rate'!$C14,"")</f>
        <v/>
      </c>
      <c r="AP61" s="933" t="str">
        <f>IF(ISNUMBER(J61),'Cover Page'!$D$35/1000000*'4 classification'!J61/'FX rate'!$C14,"")</f>
        <v/>
      </c>
      <c r="AQ61" s="718" t="str">
        <f>IF(ISNUMBER(K61),'Cover Page'!$D$35/1000000*'4 classification'!K61/'FX rate'!$C14,"")</f>
        <v/>
      </c>
      <c r="AR61" s="934" t="str">
        <f>IF(ISNUMBER(L61),'Cover Page'!$D$35/1000000*'4 classification'!L61/'FX rate'!$C14,"")</f>
        <v/>
      </c>
      <c r="AS61" s="933" t="str">
        <f>IF(ISNUMBER(M61),'Cover Page'!$D$35/1000000*'4 classification'!M61/'FX rate'!$C14,"")</f>
        <v/>
      </c>
      <c r="AT61" s="718" t="str">
        <f>IF(ISNUMBER(N61),'Cover Page'!$D$35/1000000*'4 classification'!N61/'FX rate'!$C14,"")</f>
        <v/>
      </c>
      <c r="AU61" s="934" t="str">
        <f>IF(ISNUMBER(O61),'Cover Page'!$D$35/1000000*'4 classification'!O61/'FX rate'!$C14,"")</f>
        <v/>
      </c>
      <c r="AV61" s="933" t="str">
        <f>IF(ISNUMBER(P61),'Cover Page'!$D$35/1000000*'4 classification'!P61/'FX rate'!$C14,"")</f>
        <v/>
      </c>
      <c r="AW61" s="718" t="str">
        <f>IF(ISNUMBER(Q61),'Cover Page'!$D$35/1000000*'4 classification'!Q61/'FX rate'!$C14,"")</f>
        <v/>
      </c>
      <c r="AX61" s="934" t="str">
        <f>IF(ISNUMBER(R61),'Cover Page'!$D$35/1000000*'4 classification'!R61/'FX rate'!$C14,"")</f>
        <v/>
      </c>
      <c r="AY61" s="933" t="str">
        <f>IF(ISNUMBER(S61),'Cover Page'!$D$35/1000000*'4 classification'!S61/'FX rate'!$C14,"")</f>
        <v/>
      </c>
      <c r="AZ61" s="933" t="str">
        <f>IF(ISNUMBER(T61),'Cover Page'!$D$35/1000000*'4 classification'!T61/'FX rate'!$C14,"")</f>
        <v/>
      </c>
      <c r="BA61" s="937" t="str">
        <f>IF(ISNUMBER(U61),'Cover Page'!$D$35/1000000*'4 classification'!U61/'FX rate'!$C14,"")</f>
        <v/>
      </c>
      <c r="BB61" s="931" t="str">
        <f>IF(ISNUMBER(V61),'Cover Page'!$D$35/1000000*'4 classification'!V61/'FX rate'!$C14,"")</f>
        <v/>
      </c>
      <c r="BC61" s="716" t="str">
        <f>IF(ISNUMBER(W61),'Cover Page'!$D$35/1000000*'4 classification'!W61/'FX rate'!$C14,"")</f>
        <v/>
      </c>
      <c r="BD61" s="937" t="str">
        <f>IF(ISNUMBER(X61),'Cover Page'!$D$35/1000000*'4 classification'!X61/'FX rate'!$C14,"")</f>
        <v/>
      </c>
      <c r="BE61" s="931" t="str">
        <f>IF(ISNUMBER(Y61),'Cover Page'!$D$35/1000000*'4 classification'!Y61/'FX rate'!$C14,"")</f>
        <v/>
      </c>
      <c r="BF61" s="716" t="str">
        <f>IF(ISNUMBER(Z61),'Cover Page'!$D$35/1000000*'4 classification'!Z61/'FX rate'!$C14,"")</f>
        <v/>
      </c>
      <c r="BG61" s="932">
        <f>IF(ISNUMBER(AA61),'Cover Page'!$D$35/1000000*'4 classification'!AA61/'FX rate'!$C14,"")</f>
        <v>0</v>
      </c>
      <c r="BH61" s="931">
        <f>IF(ISNUMBER(AB61),'Cover Page'!$D$35/1000000*'4 classification'!AB61/'FX rate'!$C14,"")</f>
        <v>0</v>
      </c>
      <c r="BI61" s="716">
        <f>IF(ISNUMBER(AC61),'Cover Page'!$D$35/1000000*'4 classification'!AC61/'FX rate'!$C14,"")</f>
        <v>0</v>
      </c>
      <c r="BN61" s="705">
        <v>2009</v>
      </c>
      <c r="BO61" s="748" t="str">
        <f>IF(ISNUMBER(C61),'Cover Page'!$D$35/1000000*C61/'FX rate'!$C$24,"")</f>
        <v/>
      </c>
      <c r="BP61" s="925" t="str">
        <f>IF(ISNUMBER(D61),'Cover Page'!$D$35/1000000*D61/'FX rate'!$C$24,"")</f>
        <v/>
      </c>
      <c r="BQ61" s="749" t="str">
        <f>IF(ISNUMBER(E61),'Cover Page'!$D$35/1000000*E61/'FX rate'!$C$24,"")</f>
        <v/>
      </c>
      <c r="BR61" s="926" t="str">
        <f>IF(ISNUMBER(F61),'Cover Page'!$D$35/1000000*F61/'FX rate'!$C$24,"")</f>
        <v/>
      </c>
      <c r="BS61" s="925" t="str">
        <f>IF(ISNUMBER(G61),'Cover Page'!$D$35/1000000*G61/'FX rate'!$C$24,"")</f>
        <v/>
      </c>
      <c r="BT61" s="749" t="str">
        <f>IF(ISNUMBER(H61),'Cover Page'!$D$35/1000000*H61/'FX rate'!$C$24,"")</f>
        <v/>
      </c>
      <c r="BU61" s="926" t="str">
        <f>IF(ISNUMBER(I61),'Cover Page'!$D$35/1000000*I61/'FX rate'!$C$24,"")</f>
        <v/>
      </c>
      <c r="BV61" s="925" t="str">
        <f>IF(ISNUMBER(J61),'Cover Page'!$D$35/1000000*J61/'FX rate'!$C$24,"")</f>
        <v/>
      </c>
      <c r="BW61" s="749" t="str">
        <f>IF(ISNUMBER(K61),'Cover Page'!$D$35/1000000*K61/'FX rate'!$C$24,"")</f>
        <v/>
      </c>
      <c r="BX61" s="926" t="str">
        <f>IF(ISNUMBER(L61),'Cover Page'!$D$35/1000000*L61/'FX rate'!$C$24,"")</f>
        <v/>
      </c>
      <c r="BY61" s="925" t="str">
        <f>IF(ISNUMBER(M61),'Cover Page'!$D$35/1000000*M61/'FX rate'!$C$24,"")</f>
        <v/>
      </c>
      <c r="BZ61" s="749" t="str">
        <f>IF(ISNUMBER(N61),'Cover Page'!$D$35/1000000*N61/'FX rate'!$C$24,"")</f>
        <v/>
      </c>
      <c r="CA61" s="926" t="str">
        <f>IF(ISNUMBER(O61),'Cover Page'!$D$35/1000000*O61/'FX rate'!$C$24,"")</f>
        <v/>
      </c>
      <c r="CB61" s="925" t="str">
        <f>IF(ISNUMBER(P61),'Cover Page'!$D$35/1000000*P61/'FX rate'!$C$24,"")</f>
        <v/>
      </c>
      <c r="CC61" s="749" t="str">
        <f>IF(ISNUMBER(Q61),'Cover Page'!$D$35/1000000*Q61/'FX rate'!$C$24,"")</f>
        <v/>
      </c>
      <c r="CD61" s="926" t="str">
        <f>IF(ISNUMBER(R61),'Cover Page'!$D$35/1000000*R61/'FX rate'!$C$24,"")</f>
        <v/>
      </c>
      <c r="CE61" s="925" t="str">
        <f>IF(ISNUMBER(S61),'Cover Page'!$D$35/1000000*S61/'FX rate'!$C$24,"")</f>
        <v/>
      </c>
      <c r="CF61" s="749" t="str">
        <f>IF(ISNUMBER(T61),'Cover Page'!$D$35/1000000*T61/'FX rate'!$C$24,"")</f>
        <v/>
      </c>
      <c r="CG61" s="926" t="str">
        <f>IF(ISNUMBER(U61),'Cover Page'!$D$35/1000000*U61/'FX rate'!$C$24,"")</f>
        <v/>
      </c>
      <c r="CH61" s="925" t="str">
        <f>IF(ISNUMBER(V61),'Cover Page'!$D$35/1000000*V61/'FX rate'!$C$24,"")</f>
        <v/>
      </c>
      <c r="CI61" s="749" t="str">
        <f>IF(ISNUMBER(W61),'Cover Page'!$D$35/1000000*W61/'FX rate'!$C$24,"")</f>
        <v/>
      </c>
      <c r="CJ61" s="926" t="str">
        <f>IF(ISNUMBER(X61),'Cover Page'!$D$35/1000000*X61/'FX rate'!$C$24,"")</f>
        <v/>
      </c>
      <c r="CK61" s="925" t="str">
        <f>IF(ISNUMBER(Y61),'Cover Page'!$D$35/1000000*Y61/'FX rate'!$C$24,"")</f>
        <v/>
      </c>
      <c r="CL61" s="749" t="str">
        <f>IF(ISNUMBER(Z61),'Cover Page'!$D$35/1000000*Z61/'FX rate'!$C$24,"")</f>
        <v/>
      </c>
      <c r="CM61" s="926">
        <f>IF(ISNUMBER(AA61),'Cover Page'!$D$35/1000000*AA61/'FX rate'!$C$24,"")</f>
        <v>0</v>
      </c>
      <c r="CN61" s="925">
        <f>IF(ISNUMBER(AB61),'Cover Page'!$D$35/1000000*AB61/'FX rate'!$C$24,"")</f>
        <v>0</v>
      </c>
      <c r="CO61" s="749">
        <f>IF(ISNUMBER(AC61),'Cover Page'!$D$35/1000000*AC61/'FX rate'!$C$24,"")</f>
        <v>0</v>
      </c>
      <c r="CP61" s="640"/>
      <c r="CQ61" s="640"/>
      <c r="CR61" s="640"/>
      <c r="CS61" s="640"/>
    </row>
    <row r="62" spans="1:97" s="2" customFormat="1" ht="14" x14ac:dyDescent="0.3">
      <c r="A62" s="6"/>
      <c r="B62" s="77">
        <v>2010</v>
      </c>
      <c r="C62" s="170"/>
      <c r="D62" s="116"/>
      <c r="E62" s="115"/>
      <c r="F62" s="166"/>
      <c r="G62" s="116"/>
      <c r="H62" s="115"/>
      <c r="I62" s="166"/>
      <c r="J62" s="116"/>
      <c r="K62" s="115"/>
      <c r="L62" s="166"/>
      <c r="M62" s="116"/>
      <c r="N62" s="115"/>
      <c r="O62" s="166"/>
      <c r="P62" s="116"/>
      <c r="Q62" s="115"/>
      <c r="R62" s="166"/>
      <c r="S62" s="116"/>
      <c r="T62" s="115"/>
      <c r="U62" s="166"/>
      <c r="V62" s="116"/>
      <c r="W62" s="115"/>
      <c r="X62" s="166"/>
      <c r="Y62" s="116"/>
      <c r="Z62" s="116"/>
      <c r="AA62" s="410">
        <f t="shared" si="3"/>
        <v>0</v>
      </c>
      <c r="AB62" s="413">
        <f t="shared" si="4"/>
        <v>0</v>
      </c>
      <c r="AC62" s="397">
        <f t="shared" si="5"/>
        <v>0</v>
      </c>
      <c r="AH62" s="633">
        <v>2010</v>
      </c>
      <c r="AI62" s="717" t="str">
        <f>IF(ISNUMBER(C62),'Cover Page'!$D$35/1000000*'4 classification'!C62/'FX rate'!$C15,"")</f>
        <v/>
      </c>
      <c r="AJ62" s="933" t="str">
        <f>IF(ISNUMBER(D62),'Cover Page'!$D$35/1000000*'4 classification'!D62/'FX rate'!$C15,"")</f>
        <v/>
      </c>
      <c r="AK62" s="718" t="str">
        <f>IF(ISNUMBER(E62),'Cover Page'!$D$35/1000000*'4 classification'!E62/'FX rate'!$C15,"")</f>
        <v/>
      </c>
      <c r="AL62" s="934" t="str">
        <f>IF(ISNUMBER(F62),'Cover Page'!$D$35/1000000*'4 classification'!F62/'FX rate'!$C15,"")</f>
        <v/>
      </c>
      <c r="AM62" s="933" t="str">
        <f>IF(ISNUMBER(G62),'Cover Page'!$D$35/1000000*'4 classification'!G62/'FX rate'!$C15,"")</f>
        <v/>
      </c>
      <c r="AN62" s="718" t="str">
        <f>IF(ISNUMBER(H62),'Cover Page'!$D$35/1000000*'4 classification'!H62/'FX rate'!$C15,"")</f>
        <v/>
      </c>
      <c r="AO62" s="934" t="str">
        <f>IF(ISNUMBER(I62),'Cover Page'!$D$35/1000000*'4 classification'!I62/'FX rate'!$C15,"")</f>
        <v/>
      </c>
      <c r="AP62" s="933" t="str">
        <f>IF(ISNUMBER(J62),'Cover Page'!$D$35/1000000*'4 classification'!J62/'FX rate'!$C15,"")</f>
        <v/>
      </c>
      <c r="AQ62" s="718" t="str">
        <f>IF(ISNUMBER(K62),'Cover Page'!$D$35/1000000*'4 classification'!K62/'FX rate'!$C15,"")</f>
        <v/>
      </c>
      <c r="AR62" s="934" t="str">
        <f>IF(ISNUMBER(L62),'Cover Page'!$D$35/1000000*'4 classification'!L62/'FX rate'!$C15,"")</f>
        <v/>
      </c>
      <c r="AS62" s="933" t="str">
        <f>IF(ISNUMBER(M62),'Cover Page'!$D$35/1000000*'4 classification'!M62/'FX rate'!$C15,"")</f>
        <v/>
      </c>
      <c r="AT62" s="718" t="str">
        <f>IF(ISNUMBER(N62),'Cover Page'!$D$35/1000000*'4 classification'!N62/'FX rate'!$C15,"")</f>
        <v/>
      </c>
      <c r="AU62" s="934" t="str">
        <f>IF(ISNUMBER(O62),'Cover Page'!$D$35/1000000*'4 classification'!O62/'FX rate'!$C15,"")</f>
        <v/>
      </c>
      <c r="AV62" s="933" t="str">
        <f>IF(ISNUMBER(P62),'Cover Page'!$D$35/1000000*'4 classification'!P62/'FX rate'!$C15,"")</f>
        <v/>
      </c>
      <c r="AW62" s="718" t="str">
        <f>IF(ISNUMBER(Q62),'Cover Page'!$D$35/1000000*'4 classification'!Q62/'FX rate'!$C15,"")</f>
        <v/>
      </c>
      <c r="AX62" s="934" t="str">
        <f>IF(ISNUMBER(R62),'Cover Page'!$D$35/1000000*'4 classification'!R62/'FX rate'!$C15,"")</f>
        <v/>
      </c>
      <c r="AY62" s="933" t="str">
        <f>IF(ISNUMBER(S62),'Cover Page'!$D$35/1000000*'4 classification'!S62/'FX rate'!$C15,"")</f>
        <v/>
      </c>
      <c r="AZ62" s="933" t="str">
        <f>IF(ISNUMBER(T62),'Cover Page'!$D$35/1000000*'4 classification'!T62/'FX rate'!$C15,"")</f>
        <v/>
      </c>
      <c r="BA62" s="937" t="str">
        <f>IF(ISNUMBER(U62),'Cover Page'!$D$35/1000000*'4 classification'!U62/'FX rate'!$C15,"")</f>
        <v/>
      </c>
      <c r="BB62" s="931" t="str">
        <f>IF(ISNUMBER(V62),'Cover Page'!$D$35/1000000*'4 classification'!V62/'FX rate'!$C15,"")</f>
        <v/>
      </c>
      <c r="BC62" s="716" t="str">
        <f>IF(ISNUMBER(W62),'Cover Page'!$D$35/1000000*'4 classification'!W62/'FX rate'!$C15,"")</f>
        <v/>
      </c>
      <c r="BD62" s="937" t="str">
        <f>IF(ISNUMBER(X62),'Cover Page'!$D$35/1000000*'4 classification'!X62/'FX rate'!$C15,"")</f>
        <v/>
      </c>
      <c r="BE62" s="931" t="str">
        <f>IF(ISNUMBER(Y62),'Cover Page'!$D$35/1000000*'4 classification'!Y62/'FX rate'!$C15,"")</f>
        <v/>
      </c>
      <c r="BF62" s="716" t="str">
        <f>IF(ISNUMBER(Z62),'Cover Page'!$D$35/1000000*'4 classification'!Z62/'FX rate'!$C15,"")</f>
        <v/>
      </c>
      <c r="BG62" s="932">
        <f>IF(ISNUMBER(AA62),'Cover Page'!$D$35/1000000*'4 classification'!AA62/'FX rate'!$C15,"")</f>
        <v>0</v>
      </c>
      <c r="BH62" s="931">
        <f>IF(ISNUMBER(AB62),'Cover Page'!$D$35/1000000*'4 classification'!AB62/'FX rate'!$C15,"")</f>
        <v>0</v>
      </c>
      <c r="BI62" s="716">
        <f>IF(ISNUMBER(AC62),'Cover Page'!$D$35/1000000*'4 classification'!AC62/'FX rate'!$C15,"")</f>
        <v>0</v>
      </c>
      <c r="BN62" s="705">
        <v>2010</v>
      </c>
      <c r="BO62" s="748" t="str">
        <f>IF(ISNUMBER(C62),'Cover Page'!$D$35/1000000*C62/'FX rate'!$C$24,"")</f>
        <v/>
      </c>
      <c r="BP62" s="925" t="str">
        <f>IF(ISNUMBER(D62),'Cover Page'!$D$35/1000000*D62/'FX rate'!$C$24,"")</f>
        <v/>
      </c>
      <c r="BQ62" s="749" t="str">
        <f>IF(ISNUMBER(E62),'Cover Page'!$D$35/1000000*E62/'FX rate'!$C$24,"")</f>
        <v/>
      </c>
      <c r="BR62" s="926" t="str">
        <f>IF(ISNUMBER(F62),'Cover Page'!$D$35/1000000*F62/'FX rate'!$C$24,"")</f>
        <v/>
      </c>
      <c r="BS62" s="925" t="str">
        <f>IF(ISNUMBER(G62),'Cover Page'!$D$35/1000000*G62/'FX rate'!$C$24,"")</f>
        <v/>
      </c>
      <c r="BT62" s="749" t="str">
        <f>IF(ISNUMBER(H62),'Cover Page'!$D$35/1000000*H62/'FX rate'!$C$24,"")</f>
        <v/>
      </c>
      <c r="BU62" s="926" t="str">
        <f>IF(ISNUMBER(I62),'Cover Page'!$D$35/1000000*I62/'FX rate'!$C$24,"")</f>
        <v/>
      </c>
      <c r="BV62" s="925" t="str">
        <f>IF(ISNUMBER(J62),'Cover Page'!$D$35/1000000*J62/'FX rate'!$C$24,"")</f>
        <v/>
      </c>
      <c r="BW62" s="749" t="str">
        <f>IF(ISNUMBER(K62),'Cover Page'!$D$35/1000000*K62/'FX rate'!$C$24,"")</f>
        <v/>
      </c>
      <c r="BX62" s="926" t="str">
        <f>IF(ISNUMBER(L62),'Cover Page'!$D$35/1000000*L62/'FX rate'!$C$24,"")</f>
        <v/>
      </c>
      <c r="BY62" s="925" t="str">
        <f>IF(ISNUMBER(M62),'Cover Page'!$D$35/1000000*M62/'FX rate'!$C$24,"")</f>
        <v/>
      </c>
      <c r="BZ62" s="749" t="str">
        <f>IF(ISNUMBER(N62),'Cover Page'!$D$35/1000000*N62/'FX rate'!$C$24,"")</f>
        <v/>
      </c>
      <c r="CA62" s="926" t="str">
        <f>IF(ISNUMBER(O62),'Cover Page'!$D$35/1000000*O62/'FX rate'!$C$24,"")</f>
        <v/>
      </c>
      <c r="CB62" s="925" t="str">
        <f>IF(ISNUMBER(P62),'Cover Page'!$D$35/1000000*P62/'FX rate'!$C$24,"")</f>
        <v/>
      </c>
      <c r="CC62" s="749" t="str">
        <f>IF(ISNUMBER(Q62),'Cover Page'!$D$35/1000000*Q62/'FX rate'!$C$24,"")</f>
        <v/>
      </c>
      <c r="CD62" s="926" t="str">
        <f>IF(ISNUMBER(R62),'Cover Page'!$D$35/1000000*R62/'FX rate'!$C$24,"")</f>
        <v/>
      </c>
      <c r="CE62" s="925" t="str">
        <f>IF(ISNUMBER(S62),'Cover Page'!$D$35/1000000*S62/'FX rate'!$C$24,"")</f>
        <v/>
      </c>
      <c r="CF62" s="749" t="str">
        <f>IF(ISNUMBER(T62),'Cover Page'!$D$35/1000000*T62/'FX rate'!$C$24,"")</f>
        <v/>
      </c>
      <c r="CG62" s="926" t="str">
        <f>IF(ISNUMBER(U62),'Cover Page'!$D$35/1000000*U62/'FX rate'!$C$24,"")</f>
        <v/>
      </c>
      <c r="CH62" s="925" t="str">
        <f>IF(ISNUMBER(V62),'Cover Page'!$D$35/1000000*V62/'FX rate'!$C$24,"")</f>
        <v/>
      </c>
      <c r="CI62" s="749" t="str">
        <f>IF(ISNUMBER(W62),'Cover Page'!$D$35/1000000*W62/'FX rate'!$C$24,"")</f>
        <v/>
      </c>
      <c r="CJ62" s="926" t="str">
        <f>IF(ISNUMBER(X62),'Cover Page'!$D$35/1000000*X62/'FX rate'!$C$24,"")</f>
        <v/>
      </c>
      <c r="CK62" s="925" t="str">
        <f>IF(ISNUMBER(Y62),'Cover Page'!$D$35/1000000*Y62/'FX rate'!$C$24,"")</f>
        <v/>
      </c>
      <c r="CL62" s="749" t="str">
        <f>IF(ISNUMBER(Z62),'Cover Page'!$D$35/1000000*Z62/'FX rate'!$C$24,"")</f>
        <v/>
      </c>
      <c r="CM62" s="926">
        <f>IF(ISNUMBER(AA62),'Cover Page'!$D$35/1000000*AA62/'FX rate'!$C$24,"")</f>
        <v>0</v>
      </c>
      <c r="CN62" s="925">
        <f>IF(ISNUMBER(AB62),'Cover Page'!$D$35/1000000*AB62/'FX rate'!$C$24,"")</f>
        <v>0</v>
      </c>
      <c r="CO62" s="749">
        <f>IF(ISNUMBER(AC62),'Cover Page'!$D$35/1000000*AC62/'FX rate'!$C$24,"")</f>
        <v>0</v>
      </c>
      <c r="CP62" s="640"/>
      <c r="CQ62" s="640"/>
      <c r="CR62" s="640"/>
      <c r="CS62" s="640"/>
    </row>
    <row r="63" spans="1:97" s="2" customFormat="1" ht="14" x14ac:dyDescent="0.3">
      <c r="A63" s="6"/>
      <c r="B63" s="77">
        <v>2011</v>
      </c>
      <c r="C63" s="170"/>
      <c r="D63" s="116"/>
      <c r="E63" s="115"/>
      <c r="F63" s="166"/>
      <c r="G63" s="116"/>
      <c r="H63" s="115"/>
      <c r="I63" s="166"/>
      <c r="J63" s="116"/>
      <c r="K63" s="115"/>
      <c r="L63" s="166"/>
      <c r="M63" s="116"/>
      <c r="N63" s="115"/>
      <c r="O63" s="166"/>
      <c r="P63" s="116"/>
      <c r="Q63" s="115"/>
      <c r="R63" s="166"/>
      <c r="S63" s="116"/>
      <c r="T63" s="115"/>
      <c r="U63" s="166"/>
      <c r="V63" s="116"/>
      <c r="W63" s="115"/>
      <c r="X63" s="166"/>
      <c r="Y63" s="116"/>
      <c r="Z63" s="116"/>
      <c r="AA63" s="410">
        <f t="shared" si="3"/>
        <v>0</v>
      </c>
      <c r="AB63" s="413">
        <f t="shared" si="4"/>
        <v>0</v>
      </c>
      <c r="AC63" s="397">
        <f t="shared" si="5"/>
        <v>0</v>
      </c>
      <c r="AH63" s="633">
        <v>2011</v>
      </c>
      <c r="AI63" s="717" t="str">
        <f>IF(ISNUMBER(C63),'Cover Page'!$D$35/1000000*'4 classification'!C63/'FX rate'!$C16,"")</f>
        <v/>
      </c>
      <c r="AJ63" s="933" t="str">
        <f>IF(ISNUMBER(D63),'Cover Page'!$D$35/1000000*'4 classification'!D63/'FX rate'!$C16,"")</f>
        <v/>
      </c>
      <c r="AK63" s="718" t="str">
        <f>IF(ISNUMBER(E63),'Cover Page'!$D$35/1000000*'4 classification'!E63/'FX rate'!$C16,"")</f>
        <v/>
      </c>
      <c r="AL63" s="934" t="str">
        <f>IF(ISNUMBER(F63),'Cover Page'!$D$35/1000000*'4 classification'!F63/'FX rate'!$C16,"")</f>
        <v/>
      </c>
      <c r="AM63" s="933" t="str">
        <f>IF(ISNUMBER(G63),'Cover Page'!$D$35/1000000*'4 classification'!G63/'FX rate'!$C16,"")</f>
        <v/>
      </c>
      <c r="AN63" s="718" t="str">
        <f>IF(ISNUMBER(H63),'Cover Page'!$D$35/1000000*'4 classification'!H63/'FX rate'!$C16,"")</f>
        <v/>
      </c>
      <c r="AO63" s="934" t="str">
        <f>IF(ISNUMBER(I63),'Cover Page'!$D$35/1000000*'4 classification'!I63/'FX rate'!$C16,"")</f>
        <v/>
      </c>
      <c r="AP63" s="933" t="str">
        <f>IF(ISNUMBER(J63),'Cover Page'!$D$35/1000000*'4 classification'!J63/'FX rate'!$C16,"")</f>
        <v/>
      </c>
      <c r="AQ63" s="718" t="str">
        <f>IF(ISNUMBER(K63),'Cover Page'!$D$35/1000000*'4 classification'!K63/'FX rate'!$C16,"")</f>
        <v/>
      </c>
      <c r="AR63" s="934" t="str">
        <f>IF(ISNUMBER(L63),'Cover Page'!$D$35/1000000*'4 classification'!L63/'FX rate'!$C16,"")</f>
        <v/>
      </c>
      <c r="AS63" s="933" t="str">
        <f>IF(ISNUMBER(M63),'Cover Page'!$D$35/1000000*'4 classification'!M63/'FX rate'!$C16,"")</f>
        <v/>
      </c>
      <c r="AT63" s="718" t="str">
        <f>IF(ISNUMBER(N63),'Cover Page'!$D$35/1000000*'4 classification'!N63/'FX rate'!$C16,"")</f>
        <v/>
      </c>
      <c r="AU63" s="934" t="str">
        <f>IF(ISNUMBER(O63),'Cover Page'!$D$35/1000000*'4 classification'!O63/'FX rate'!$C16,"")</f>
        <v/>
      </c>
      <c r="AV63" s="933" t="str">
        <f>IF(ISNUMBER(P63),'Cover Page'!$D$35/1000000*'4 classification'!P63/'FX rate'!$C16,"")</f>
        <v/>
      </c>
      <c r="AW63" s="718" t="str">
        <f>IF(ISNUMBER(Q63),'Cover Page'!$D$35/1000000*'4 classification'!Q63/'FX rate'!$C16,"")</f>
        <v/>
      </c>
      <c r="AX63" s="934" t="str">
        <f>IF(ISNUMBER(R63),'Cover Page'!$D$35/1000000*'4 classification'!R63/'FX rate'!$C16,"")</f>
        <v/>
      </c>
      <c r="AY63" s="933" t="str">
        <f>IF(ISNUMBER(S63),'Cover Page'!$D$35/1000000*'4 classification'!S63/'FX rate'!$C16,"")</f>
        <v/>
      </c>
      <c r="AZ63" s="933" t="str">
        <f>IF(ISNUMBER(T63),'Cover Page'!$D$35/1000000*'4 classification'!T63/'FX rate'!$C16,"")</f>
        <v/>
      </c>
      <c r="BA63" s="937" t="str">
        <f>IF(ISNUMBER(U63),'Cover Page'!$D$35/1000000*'4 classification'!U63/'FX rate'!$C16,"")</f>
        <v/>
      </c>
      <c r="BB63" s="931" t="str">
        <f>IF(ISNUMBER(V63),'Cover Page'!$D$35/1000000*'4 classification'!V63/'FX rate'!$C16,"")</f>
        <v/>
      </c>
      <c r="BC63" s="716" t="str">
        <f>IF(ISNUMBER(W63),'Cover Page'!$D$35/1000000*'4 classification'!W63/'FX rate'!$C16,"")</f>
        <v/>
      </c>
      <c r="BD63" s="937" t="str">
        <f>IF(ISNUMBER(X63),'Cover Page'!$D$35/1000000*'4 classification'!X63/'FX rate'!$C16,"")</f>
        <v/>
      </c>
      <c r="BE63" s="931" t="str">
        <f>IF(ISNUMBER(Y63),'Cover Page'!$D$35/1000000*'4 classification'!Y63/'FX rate'!$C16,"")</f>
        <v/>
      </c>
      <c r="BF63" s="716" t="str">
        <f>IF(ISNUMBER(Z63),'Cover Page'!$D$35/1000000*'4 classification'!Z63/'FX rate'!$C16,"")</f>
        <v/>
      </c>
      <c r="BG63" s="932">
        <f>IF(ISNUMBER(AA63),'Cover Page'!$D$35/1000000*'4 classification'!AA63/'FX rate'!$C16,"")</f>
        <v>0</v>
      </c>
      <c r="BH63" s="931">
        <f>IF(ISNUMBER(AB63),'Cover Page'!$D$35/1000000*'4 classification'!AB63/'FX rate'!$C16,"")</f>
        <v>0</v>
      </c>
      <c r="BI63" s="716">
        <f>IF(ISNUMBER(AC63),'Cover Page'!$D$35/1000000*'4 classification'!AC63/'FX rate'!$C16,"")</f>
        <v>0</v>
      </c>
      <c r="BN63" s="705">
        <v>2011</v>
      </c>
      <c r="BO63" s="748" t="str">
        <f>IF(ISNUMBER(C63),'Cover Page'!$D$35/1000000*C63/'FX rate'!$C$24,"")</f>
        <v/>
      </c>
      <c r="BP63" s="925" t="str">
        <f>IF(ISNUMBER(D63),'Cover Page'!$D$35/1000000*D63/'FX rate'!$C$24,"")</f>
        <v/>
      </c>
      <c r="BQ63" s="749" t="str">
        <f>IF(ISNUMBER(E63),'Cover Page'!$D$35/1000000*E63/'FX rate'!$C$24,"")</f>
        <v/>
      </c>
      <c r="BR63" s="926" t="str">
        <f>IF(ISNUMBER(F63),'Cover Page'!$D$35/1000000*F63/'FX rate'!$C$24,"")</f>
        <v/>
      </c>
      <c r="BS63" s="925" t="str">
        <f>IF(ISNUMBER(G63),'Cover Page'!$D$35/1000000*G63/'FX rate'!$C$24,"")</f>
        <v/>
      </c>
      <c r="BT63" s="749" t="str">
        <f>IF(ISNUMBER(H63),'Cover Page'!$D$35/1000000*H63/'FX rate'!$C$24,"")</f>
        <v/>
      </c>
      <c r="BU63" s="926" t="str">
        <f>IF(ISNUMBER(I63),'Cover Page'!$D$35/1000000*I63/'FX rate'!$C$24,"")</f>
        <v/>
      </c>
      <c r="BV63" s="925" t="str">
        <f>IF(ISNUMBER(J63),'Cover Page'!$D$35/1000000*J63/'FX rate'!$C$24,"")</f>
        <v/>
      </c>
      <c r="BW63" s="749" t="str">
        <f>IF(ISNUMBER(K63),'Cover Page'!$D$35/1000000*K63/'FX rate'!$C$24,"")</f>
        <v/>
      </c>
      <c r="BX63" s="926" t="str">
        <f>IF(ISNUMBER(L63),'Cover Page'!$D$35/1000000*L63/'FX rate'!$C$24,"")</f>
        <v/>
      </c>
      <c r="BY63" s="925" t="str">
        <f>IF(ISNUMBER(M63),'Cover Page'!$D$35/1000000*M63/'FX rate'!$C$24,"")</f>
        <v/>
      </c>
      <c r="BZ63" s="749" t="str">
        <f>IF(ISNUMBER(N63),'Cover Page'!$D$35/1000000*N63/'FX rate'!$C$24,"")</f>
        <v/>
      </c>
      <c r="CA63" s="926" t="str">
        <f>IF(ISNUMBER(O63),'Cover Page'!$D$35/1000000*O63/'FX rate'!$C$24,"")</f>
        <v/>
      </c>
      <c r="CB63" s="925" t="str">
        <f>IF(ISNUMBER(P63),'Cover Page'!$D$35/1000000*P63/'FX rate'!$C$24,"")</f>
        <v/>
      </c>
      <c r="CC63" s="749" t="str">
        <f>IF(ISNUMBER(Q63),'Cover Page'!$D$35/1000000*Q63/'FX rate'!$C$24,"")</f>
        <v/>
      </c>
      <c r="CD63" s="926" t="str">
        <f>IF(ISNUMBER(R63),'Cover Page'!$D$35/1000000*R63/'FX rate'!$C$24,"")</f>
        <v/>
      </c>
      <c r="CE63" s="925" t="str">
        <f>IF(ISNUMBER(S63),'Cover Page'!$D$35/1000000*S63/'FX rate'!$C$24,"")</f>
        <v/>
      </c>
      <c r="CF63" s="749" t="str">
        <f>IF(ISNUMBER(T63),'Cover Page'!$D$35/1000000*T63/'FX rate'!$C$24,"")</f>
        <v/>
      </c>
      <c r="CG63" s="926" t="str">
        <f>IF(ISNUMBER(U63),'Cover Page'!$D$35/1000000*U63/'FX rate'!$C$24,"")</f>
        <v/>
      </c>
      <c r="CH63" s="925" t="str">
        <f>IF(ISNUMBER(V63),'Cover Page'!$D$35/1000000*V63/'FX rate'!$C$24,"")</f>
        <v/>
      </c>
      <c r="CI63" s="749" t="str">
        <f>IF(ISNUMBER(W63),'Cover Page'!$D$35/1000000*W63/'FX rate'!$C$24,"")</f>
        <v/>
      </c>
      <c r="CJ63" s="926" t="str">
        <f>IF(ISNUMBER(X63),'Cover Page'!$D$35/1000000*X63/'FX rate'!$C$24,"")</f>
        <v/>
      </c>
      <c r="CK63" s="925" t="str">
        <f>IF(ISNUMBER(Y63),'Cover Page'!$D$35/1000000*Y63/'FX rate'!$C$24,"")</f>
        <v/>
      </c>
      <c r="CL63" s="749" t="str">
        <f>IF(ISNUMBER(Z63),'Cover Page'!$D$35/1000000*Z63/'FX rate'!$C$24,"")</f>
        <v/>
      </c>
      <c r="CM63" s="926">
        <f>IF(ISNUMBER(AA63),'Cover Page'!$D$35/1000000*AA63/'FX rate'!$C$24,"")</f>
        <v>0</v>
      </c>
      <c r="CN63" s="925">
        <f>IF(ISNUMBER(AB63),'Cover Page'!$D$35/1000000*AB63/'FX rate'!$C$24,"")</f>
        <v>0</v>
      </c>
      <c r="CO63" s="749">
        <f>IF(ISNUMBER(AC63),'Cover Page'!$D$35/1000000*AC63/'FX rate'!$C$24,"")</f>
        <v>0</v>
      </c>
      <c r="CP63" s="640"/>
      <c r="CQ63" s="640"/>
      <c r="CR63" s="640"/>
      <c r="CS63" s="640"/>
    </row>
    <row r="64" spans="1:97" s="2" customFormat="1" ht="14" x14ac:dyDescent="0.3">
      <c r="A64" s="6"/>
      <c r="B64" s="77">
        <v>2012</v>
      </c>
      <c r="C64" s="170"/>
      <c r="D64" s="116"/>
      <c r="E64" s="115"/>
      <c r="F64" s="166"/>
      <c r="G64" s="116"/>
      <c r="H64" s="115"/>
      <c r="I64" s="166"/>
      <c r="J64" s="116"/>
      <c r="K64" s="115"/>
      <c r="L64" s="166"/>
      <c r="M64" s="116"/>
      <c r="N64" s="115"/>
      <c r="O64" s="166"/>
      <c r="P64" s="116"/>
      <c r="Q64" s="115"/>
      <c r="R64" s="166"/>
      <c r="S64" s="116"/>
      <c r="T64" s="115"/>
      <c r="U64" s="166"/>
      <c r="V64" s="116"/>
      <c r="W64" s="115"/>
      <c r="X64" s="166"/>
      <c r="Y64" s="116"/>
      <c r="Z64" s="116"/>
      <c r="AA64" s="410">
        <f t="shared" si="3"/>
        <v>0</v>
      </c>
      <c r="AB64" s="413">
        <f t="shared" si="4"/>
        <v>0</v>
      </c>
      <c r="AC64" s="397">
        <f t="shared" si="5"/>
        <v>0</v>
      </c>
      <c r="AH64" s="633">
        <v>2012</v>
      </c>
      <c r="AI64" s="717" t="str">
        <f>IF(ISNUMBER(C64),'Cover Page'!$D$35/1000000*'4 classification'!C64/'FX rate'!$C17,"")</f>
        <v/>
      </c>
      <c r="AJ64" s="933" t="str">
        <f>IF(ISNUMBER(D64),'Cover Page'!$D$35/1000000*'4 classification'!D64/'FX rate'!$C17,"")</f>
        <v/>
      </c>
      <c r="AK64" s="718" t="str">
        <f>IF(ISNUMBER(E64),'Cover Page'!$D$35/1000000*'4 classification'!E64/'FX rate'!$C17,"")</f>
        <v/>
      </c>
      <c r="AL64" s="934" t="str">
        <f>IF(ISNUMBER(F64),'Cover Page'!$D$35/1000000*'4 classification'!F64/'FX rate'!$C17,"")</f>
        <v/>
      </c>
      <c r="AM64" s="933" t="str">
        <f>IF(ISNUMBER(G64),'Cover Page'!$D$35/1000000*'4 classification'!G64/'FX rate'!$C17,"")</f>
        <v/>
      </c>
      <c r="AN64" s="718" t="str">
        <f>IF(ISNUMBER(H64),'Cover Page'!$D$35/1000000*'4 classification'!H64/'FX rate'!$C17,"")</f>
        <v/>
      </c>
      <c r="AO64" s="934" t="str">
        <f>IF(ISNUMBER(I64),'Cover Page'!$D$35/1000000*'4 classification'!I64/'FX rate'!$C17,"")</f>
        <v/>
      </c>
      <c r="AP64" s="933" t="str">
        <f>IF(ISNUMBER(J64),'Cover Page'!$D$35/1000000*'4 classification'!J64/'FX rate'!$C17,"")</f>
        <v/>
      </c>
      <c r="AQ64" s="718" t="str">
        <f>IF(ISNUMBER(K64),'Cover Page'!$D$35/1000000*'4 classification'!K64/'FX rate'!$C17,"")</f>
        <v/>
      </c>
      <c r="AR64" s="934" t="str">
        <f>IF(ISNUMBER(L64),'Cover Page'!$D$35/1000000*'4 classification'!L64/'FX rate'!$C17,"")</f>
        <v/>
      </c>
      <c r="AS64" s="933" t="str">
        <f>IF(ISNUMBER(M64),'Cover Page'!$D$35/1000000*'4 classification'!M64/'FX rate'!$C17,"")</f>
        <v/>
      </c>
      <c r="AT64" s="718" t="str">
        <f>IF(ISNUMBER(N64),'Cover Page'!$D$35/1000000*'4 classification'!N64/'FX rate'!$C17,"")</f>
        <v/>
      </c>
      <c r="AU64" s="934" t="str">
        <f>IF(ISNUMBER(O64),'Cover Page'!$D$35/1000000*'4 classification'!O64/'FX rate'!$C17,"")</f>
        <v/>
      </c>
      <c r="AV64" s="933" t="str">
        <f>IF(ISNUMBER(P64),'Cover Page'!$D$35/1000000*'4 classification'!P64/'FX rate'!$C17,"")</f>
        <v/>
      </c>
      <c r="AW64" s="718" t="str">
        <f>IF(ISNUMBER(Q64),'Cover Page'!$D$35/1000000*'4 classification'!Q64/'FX rate'!$C17,"")</f>
        <v/>
      </c>
      <c r="AX64" s="934" t="str">
        <f>IF(ISNUMBER(R64),'Cover Page'!$D$35/1000000*'4 classification'!R64/'FX rate'!$C17,"")</f>
        <v/>
      </c>
      <c r="AY64" s="933" t="str">
        <f>IF(ISNUMBER(S64),'Cover Page'!$D$35/1000000*'4 classification'!S64/'FX rate'!$C17,"")</f>
        <v/>
      </c>
      <c r="AZ64" s="933" t="str">
        <f>IF(ISNUMBER(T64),'Cover Page'!$D$35/1000000*'4 classification'!T64/'FX rate'!$C17,"")</f>
        <v/>
      </c>
      <c r="BA64" s="937" t="str">
        <f>IF(ISNUMBER(U64),'Cover Page'!$D$35/1000000*'4 classification'!U64/'FX rate'!$C17,"")</f>
        <v/>
      </c>
      <c r="BB64" s="931" t="str">
        <f>IF(ISNUMBER(V64),'Cover Page'!$D$35/1000000*'4 classification'!V64/'FX rate'!$C17,"")</f>
        <v/>
      </c>
      <c r="BC64" s="716" t="str">
        <f>IF(ISNUMBER(W64),'Cover Page'!$D$35/1000000*'4 classification'!W64/'FX rate'!$C17,"")</f>
        <v/>
      </c>
      <c r="BD64" s="937" t="str">
        <f>IF(ISNUMBER(X64),'Cover Page'!$D$35/1000000*'4 classification'!X64/'FX rate'!$C17,"")</f>
        <v/>
      </c>
      <c r="BE64" s="931" t="str">
        <f>IF(ISNUMBER(Y64),'Cover Page'!$D$35/1000000*'4 classification'!Y64/'FX rate'!$C17,"")</f>
        <v/>
      </c>
      <c r="BF64" s="716" t="str">
        <f>IF(ISNUMBER(Z64),'Cover Page'!$D$35/1000000*'4 classification'!Z64/'FX rate'!$C17,"")</f>
        <v/>
      </c>
      <c r="BG64" s="932">
        <f>IF(ISNUMBER(AA64),'Cover Page'!$D$35/1000000*'4 classification'!AA64/'FX rate'!$C17,"")</f>
        <v>0</v>
      </c>
      <c r="BH64" s="931">
        <f>IF(ISNUMBER(AB64),'Cover Page'!$D$35/1000000*'4 classification'!AB64/'FX rate'!$C17,"")</f>
        <v>0</v>
      </c>
      <c r="BI64" s="716">
        <f>IF(ISNUMBER(AC64),'Cover Page'!$D$35/1000000*'4 classification'!AC64/'FX rate'!$C17,"")</f>
        <v>0</v>
      </c>
      <c r="BN64" s="705">
        <v>2012</v>
      </c>
      <c r="BO64" s="748" t="str">
        <f>IF(ISNUMBER(C64),'Cover Page'!$D$35/1000000*C64/'FX rate'!$C$24,"")</f>
        <v/>
      </c>
      <c r="BP64" s="925" t="str">
        <f>IF(ISNUMBER(D64),'Cover Page'!$D$35/1000000*D64/'FX rate'!$C$24,"")</f>
        <v/>
      </c>
      <c r="BQ64" s="749" t="str">
        <f>IF(ISNUMBER(E64),'Cover Page'!$D$35/1000000*E64/'FX rate'!$C$24,"")</f>
        <v/>
      </c>
      <c r="BR64" s="926" t="str">
        <f>IF(ISNUMBER(F64),'Cover Page'!$D$35/1000000*F64/'FX rate'!$C$24,"")</f>
        <v/>
      </c>
      <c r="BS64" s="925" t="str">
        <f>IF(ISNUMBER(G64),'Cover Page'!$D$35/1000000*G64/'FX rate'!$C$24,"")</f>
        <v/>
      </c>
      <c r="BT64" s="749" t="str">
        <f>IF(ISNUMBER(H64),'Cover Page'!$D$35/1000000*H64/'FX rate'!$C$24,"")</f>
        <v/>
      </c>
      <c r="BU64" s="926" t="str">
        <f>IF(ISNUMBER(I64),'Cover Page'!$D$35/1000000*I64/'FX rate'!$C$24,"")</f>
        <v/>
      </c>
      <c r="BV64" s="925" t="str">
        <f>IF(ISNUMBER(J64),'Cover Page'!$D$35/1000000*J64/'FX rate'!$C$24,"")</f>
        <v/>
      </c>
      <c r="BW64" s="749" t="str">
        <f>IF(ISNUMBER(K64),'Cover Page'!$D$35/1000000*K64/'FX rate'!$C$24,"")</f>
        <v/>
      </c>
      <c r="BX64" s="926" t="str">
        <f>IF(ISNUMBER(L64),'Cover Page'!$D$35/1000000*L64/'FX rate'!$C$24,"")</f>
        <v/>
      </c>
      <c r="BY64" s="925" t="str">
        <f>IF(ISNUMBER(M64),'Cover Page'!$D$35/1000000*M64/'FX rate'!$C$24,"")</f>
        <v/>
      </c>
      <c r="BZ64" s="749" t="str">
        <f>IF(ISNUMBER(N64),'Cover Page'!$D$35/1000000*N64/'FX rate'!$C$24,"")</f>
        <v/>
      </c>
      <c r="CA64" s="926" t="str">
        <f>IF(ISNUMBER(O64),'Cover Page'!$D$35/1000000*O64/'FX rate'!$C$24,"")</f>
        <v/>
      </c>
      <c r="CB64" s="925" t="str">
        <f>IF(ISNUMBER(P64),'Cover Page'!$D$35/1000000*P64/'FX rate'!$C$24,"")</f>
        <v/>
      </c>
      <c r="CC64" s="749" t="str">
        <f>IF(ISNUMBER(Q64),'Cover Page'!$D$35/1000000*Q64/'FX rate'!$C$24,"")</f>
        <v/>
      </c>
      <c r="CD64" s="926" t="str">
        <f>IF(ISNUMBER(R64),'Cover Page'!$D$35/1000000*R64/'FX rate'!$C$24,"")</f>
        <v/>
      </c>
      <c r="CE64" s="925" t="str">
        <f>IF(ISNUMBER(S64),'Cover Page'!$D$35/1000000*S64/'FX rate'!$C$24,"")</f>
        <v/>
      </c>
      <c r="CF64" s="749" t="str">
        <f>IF(ISNUMBER(T64),'Cover Page'!$D$35/1000000*T64/'FX rate'!$C$24,"")</f>
        <v/>
      </c>
      <c r="CG64" s="926" t="str">
        <f>IF(ISNUMBER(U64),'Cover Page'!$D$35/1000000*U64/'FX rate'!$C$24,"")</f>
        <v/>
      </c>
      <c r="CH64" s="925" t="str">
        <f>IF(ISNUMBER(V64),'Cover Page'!$D$35/1000000*V64/'FX rate'!$C$24,"")</f>
        <v/>
      </c>
      <c r="CI64" s="749" t="str">
        <f>IF(ISNUMBER(W64),'Cover Page'!$D$35/1000000*W64/'FX rate'!$C$24,"")</f>
        <v/>
      </c>
      <c r="CJ64" s="926" t="str">
        <f>IF(ISNUMBER(X64),'Cover Page'!$D$35/1000000*X64/'FX rate'!$C$24,"")</f>
        <v/>
      </c>
      <c r="CK64" s="925" t="str">
        <f>IF(ISNUMBER(Y64),'Cover Page'!$D$35/1000000*Y64/'FX rate'!$C$24,"")</f>
        <v/>
      </c>
      <c r="CL64" s="749" t="str">
        <f>IF(ISNUMBER(Z64),'Cover Page'!$D$35/1000000*Z64/'FX rate'!$C$24,"")</f>
        <v/>
      </c>
      <c r="CM64" s="926">
        <f>IF(ISNUMBER(AA64),'Cover Page'!$D$35/1000000*AA64/'FX rate'!$C$24,"")</f>
        <v>0</v>
      </c>
      <c r="CN64" s="925">
        <f>IF(ISNUMBER(AB64),'Cover Page'!$D$35/1000000*AB64/'FX rate'!$C$24,"")</f>
        <v>0</v>
      </c>
      <c r="CO64" s="749">
        <f>IF(ISNUMBER(AC64),'Cover Page'!$D$35/1000000*AC64/'FX rate'!$C$24,"")</f>
        <v>0</v>
      </c>
      <c r="CP64" s="640"/>
      <c r="CQ64" s="640"/>
      <c r="CR64" s="640"/>
      <c r="CS64" s="640"/>
    </row>
    <row r="65" spans="1:97" s="2" customFormat="1" ht="14" x14ac:dyDescent="0.3">
      <c r="A65" s="6"/>
      <c r="B65" s="77">
        <v>2013</v>
      </c>
      <c r="C65" s="170"/>
      <c r="D65" s="116"/>
      <c r="E65" s="115"/>
      <c r="F65" s="166"/>
      <c r="G65" s="116"/>
      <c r="H65" s="115"/>
      <c r="I65" s="166"/>
      <c r="J65" s="116"/>
      <c r="K65" s="115"/>
      <c r="L65" s="166"/>
      <c r="M65" s="116"/>
      <c r="N65" s="115"/>
      <c r="O65" s="166"/>
      <c r="P65" s="116"/>
      <c r="Q65" s="115"/>
      <c r="R65" s="166"/>
      <c r="S65" s="116"/>
      <c r="T65" s="115"/>
      <c r="U65" s="166"/>
      <c r="V65" s="116"/>
      <c r="W65" s="115"/>
      <c r="X65" s="166"/>
      <c r="Y65" s="116"/>
      <c r="Z65" s="116"/>
      <c r="AA65" s="410">
        <f t="shared" si="3"/>
        <v>0</v>
      </c>
      <c r="AB65" s="413">
        <f t="shared" si="4"/>
        <v>0</v>
      </c>
      <c r="AC65" s="397">
        <f t="shared" si="5"/>
        <v>0</v>
      </c>
      <c r="AH65" s="633">
        <v>2013</v>
      </c>
      <c r="AI65" s="717" t="str">
        <f>IF(ISNUMBER(C65),'Cover Page'!$D$35/1000000*'4 classification'!C65/'FX rate'!$C18,"")</f>
        <v/>
      </c>
      <c r="AJ65" s="933" t="str">
        <f>IF(ISNUMBER(D65),'Cover Page'!$D$35/1000000*'4 classification'!D65/'FX rate'!$C18,"")</f>
        <v/>
      </c>
      <c r="AK65" s="718" t="str">
        <f>IF(ISNUMBER(E65),'Cover Page'!$D$35/1000000*'4 classification'!E65/'FX rate'!$C18,"")</f>
        <v/>
      </c>
      <c r="AL65" s="934" t="str">
        <f>IF(ISNUMBER(F65),'Cover Page'!$D$35/1000000*'4 classification'!F65/'FX rate'!$C18,"")</f>
        <v/>
      </c>
      <c r="AM65" s="933" t="str">
        <f>IF(ISNUMBER(G65),'Cover Page'!$D$35/1000000*'4 classification'!G65/'FX rate'!$C18,"")</f>
        <v/>
      </c>
      <c r="AN65" s="718" t="str">
        <f>IF(ISNUMBER(H65),'Cover Page'!$D$35/1000000*'4 classification'!H65/'FX rate'!$C18,"")</f>
        <v/>
      </c>
      <c r="AO65" s="934" t="str">
        <f>IF(ISNUMBER(I65),'Cover Page'!$D$35/1000000*'4 classification'!I65/'FX rate'!$C18,"")</f>
        <v/>
      </c>
      <c r="AP65" s="933" t="str">
        <f>IF(ISNUMBER(J65),'Cover Page'!$D$35/1000000*'4 classification'!J65/'FX rate'!$C18,"")</f>
        <v/>
      </c>
      <c r="AQ65" s="718" t="str">
        <f>IF(ISNUMBER(K65),'Cover Page'!$D$35/1000000*'4 classification'!K65/'FX rate'!$C18,"")</f>
        <v/>
      </c>
      <c r="AR65" s="934" t="str">
        <f>IF(ISNUMBER(L65),'Cover Page'!$D$35/1000000*'4 classification'!L65/'FX rate'!$C18,"")</f>
        <v/>
      </c>
      <c r="AS65" s="933" t="str">
        <f>IF(ISNUMBER(M65),'Cover Page'!$D$35/1000000*'4 classification'!M65/'FX rate'!$C18,"")</f>
        <v/>
      </c>
      <c r="AT65" s="718" t="str">
        <f>IF(ISNUMBER(N65),'Cover Page'!$D$35/1000000*'4 classification'!N65/'FX rate'!$C18,"")</f>
        <v/>
      </c>
      <c r="AU65" s="934" t="str">
        <f>IF(ISNUMBER(O65),'Cover Page'!$D$35/1000000*'4 classification'!O65/'FX rate'!$C18,"")</f>
        <v/>
      </c>
      <c r="AV65" s="933" t="str">
        <f>IF(ISNUMBER(P65),'Cover Page'!$D$35/1000000*'4 classification'!P65/'FX rate'!$C18,"")</f>
        <v/>
      </c>
      <c r="AW65" s="718" t="str">
        <f>IF(ISNUMBER(Q65),'Cover Page'!$D$35/1000000*'4 classification'!Q65/'FX rate'!$C18,"")</f>
        <v/>
      </c>
      <c r="AX65" s="934" t="str">
        <f>IF(ISNUMBER(R65),'Cover Page'!$D$35/1000000*'4 classification'!R65/'FX rate'!$C18,"")</f>
        <v/>
      </c>
      <c r="AY65" s="933" t="str">
        <f>IF(ISNUMBER(S65),'Cover Page'!$D$35/1000000*'4 classification'!S65/'FX rate'!$C18,"")</f>
        <v/>
      </c>
      <c r="AZ65" s="933" t="str">
        <f>IF(ISNUMBER(T65),'Cover Page'!$D$35/1000000*'4 classification'!T65/'FX rate'!$C18,"")</f>
        <v/>
      </c>
      <c r="BA65" s="937" t="str">
        <f>IF(ISNUMBER(U65),'Cover Page'!$D$35/1000000*'4 classification'!U65/'FX rate'!$C18,"")</f>
        <v/>
      </c>
      <c r="BB65" s="931" t="str">
        <f>IF(ISNUMBER(V65),'Cover Page'!$D$35/1000000*'4 classification'!V65/'FX rate'!$C18,"")</f>
        <v/>
      </c>
      <c r="BC65" s="716" t="str">
        <f>IF(ISNUMBER(W65),'Cover Page'!$D$35/1000000*'4 classification'!W65/'FX rate'!$C18,"")</f>
        <v/>
      </c>
      <c r="BD65" s="937" t="str">
        <f>IF(ISNUMBER(X65),'Cover Page'!$D$35/1000000*'4 classification'!X65/'FX rate'!$C18,"")</f>
        <v/>
      </c>
      <c r="BE65" s="931" t="str">
        <f>IF(ISNUMBER(Y65),'Cover Page'!$D$35/1000000*'4 classification'!Y65/'FX rate'!$C18,"")</f>
        <v/>
      </c>
      <c r="BF65" s="716" t="str">
        <f>IF(ISNUMBER(Z65),'Cover Page'!$D$35/1000000*'4 classification'!Z65/'FX rate'!$C18,"")</f>
        <v/>
      </c>
      <c r="BG65" s="932">
        <f>IF(ISNUMBER(AA65),'Cover Page'!$D$35/1000000*'4 classification'!AA65/'FX rate'!$C18,"")</f>
        <v>0</v>
      </c>
      <c r="BH65" s="931">
        <f>IF(ISNUMBER(AB65),'Cover Page'!$D$35/1000000*'4 classification'!AB65/'FX rate'!$C18,"")</f>
        <v>0</v>
      </c>
      <c r="BI65" s="716">
        <f>IF(ISNUMBER(AC65),'Cover Page'!$D$35/1000000*'4 classification'!AC65/'FX rate'!$C18,"")</f>
        <v>0</v>
      </c>
      <c r="BN65" s="705">
        <v>2013</v>
      </c>
      <c r="BO65" s="748" t="str">
        <f>IF(ISNUMBER(C65),'Cover Page'!$D$35/1000000*C65/'FX rate'!$C$24,"")</f>
        <v/>
      </c>
      <c r="BP65" s="925" t="str">
        <f>IF(ISNUMBER(D65),'Cover Page'!$D$35/1000000*D65/'FX rate'!$C$24,"")</f>
        <v/>
      </c>
      <c r="BQ65" s="749" t="str">
        <f>IF(ISNUMBER(E65),'Cover Page'!$D$35/1000000*E65/'FX rate'!$C$24,"")</f>
        <v/>
      </c>
      <c r="BR65" s="926" t="str">
        <f>IF(ISNUMBER(F65),'Cover Page'!$D$35/1000000*F65/'FX rate'!$C$24,"")</f>
        <v/>
      </c>
      <c r="BS65" s="925" t="str">
        <f>IF(ISNUMBER(G65),'Cover Page'!$D$35/1000000*G65/'FX rate'!$C$24,"")</f>
        <v/>
      </c>
      <c r="BT65" s="749" t="str">
        <f>IF(ISNUMBER(H65),'Cover Page'!$D$35/1000000*H65/'FX rate'!$C$24,"")</f>
        <v/>
      </c>
      <c r="BU65" s="926" t="str">
        <f>IF(ISNUMBER(I65),'Cover Page'!$D$35/1000000*I65/'FX rate'!$C$24,"")</f>
        <v/>
      </c>
      <c r="BV65" s="925" t="str">
        <f>IF(ISNUMBER(J65),'Cover Page'!$D$35/1000000*J65/'FX rate'!$C$24,"")</f>
        <v/>
      </c>
      <c r="BW65" s="749" t="str">
        <f>IF(ISNUMBER(K65),'Cover Page'!$D$35/1000000*K65/'FX rate'!$C$24,"")</f>
        <v/>
      </c>
      <c r="BX65" s="926" t="str">
        <f>IF(ISNUMBER(L65),'Cover Page'!$D$35/1000000*L65/'FX rate'!$C$24,"")</f>
        <v/>
      </c>
      <c r="BY65" s="925" t="str">
        <f>IF(ISNUMBER(M65),'Cover Page'!$D$35/1000000*M65/'FX rate'!$C$24,"")</f>
        <v/>
      </c>
      <c r="BZ65" s="749" t="str">
        <f>IF(ISNUMBER(N65),'Cover Page'!$D$35/1000000*N65/'FX rate'!$C$24,"")</f>
        <v/>
      </c>
      <c r="CA65" s="926" t="str">
        <f>IF(ISNUMBER(O65),'Cover Page'!$D$35/1000000*O65/'FX rate'!$C$24,"")</f>
        <v/>
      </c>
      <c r="CB65" s="925" t="str">
        <f>IF(ISNUMBER(P65),'Cover Page'!$D$35/1000000*P65/'FX rate'!$C$24,"")</f>
        <v/>
      </c>
      <c r="CC65" s="749" t="str">
        <f>IF(ISNUMBER(Q65),'Cover Page'!$D$35/1000000*Q65/'FX rate'!$C$24,"")</f>
        <v/>
      </c>
      <c r="CD65" s="926" t="str">
        <f>IF(ISNUMBER(R65),'Cover Page'!$D$35/1000000*R65/'FX rate'!$C$24,"")</f>
        <v/>
      </c>
      <c r="CE65" s="925" t="str">
        <f>IF(ISNUMBER(S65),'Cover Page'!$D$35/1000000*S65/'FX rate'!$C$24,"")</f>
        <v/>
      </c>
      <c r="CF65" s="749" t="str">
        <f>IF(ISNUMBER(T65),'Cover Page'!$D$35/1000000*T65/'FX rate'!$C$24,"")</f>
        <v/>
      </c>
      <c r="CG65" s="926" t="str">
        <f>IF(ISNUMBER(U65),'Cover Page'!$D$35/1000000*U65/'FX rate'!$C$24,"")</f>
        <v/>
      </c>
      <c r="CH65" s="925" t="str">
        <f>IF(ISNUMBER(V65),'Cover Page'!$D$35/1000000*V65/'FX rate'!$C$24,"")</f>
        <v/>
      </c>
      <c r="CI65" s="749" t="str">
        <f>IF(ISNUMBER(W65),'Cover Page'!$D$35/1000000*W65/'FX rate'!$C$24,"")</f>
        <v/>
      </c>
      <c r="CJ65" s="926" t="str">
        <f>IF(ISNUMBER(X65),'Cover Page'!$D$35/1000000*X65/'FX rate'!$C$24,"")</f>
        <v/>
      </c>
      <c r="CK65" s="925" t="str">
        <f>IF(ISNUMBER(Y65),'Cover Page'!$D$35/1000000*Y65/'FX rate'!$C$24,"")</f>
        <v/>
      </c>
      <c r="CL65" s="749" t="str">
        <f>IF(ISNUMBER(Z65),'Cover Page'!$D$35/1000000*Z65/'FX rate'!$C$24,"")</f>
        <v/>
      </c>
      <c r="CM65" s="926">
        <f>IF(ISNUMBER(AA65),'Cover Page'!$D$35/1000000*AA65/'FX rate'!$C$24,"")</f>
        <v>0</v>
      </c>
      <c r="CN65" s="925">
        <f>IF(ISNUMBER(AB65),'Cover Page'!$D$35/1000000*AB65/'FX rate'!$C$24,"")</f>
        <v>0</v>
      </c>
      <c r="CO65" s="749">
        <f>IF(ISNUMBER(AC65),'Cover Page'!$D$35/1000000*AC65/'FX rate'!$C$24,"")</f>
        <v>0</v>
      </c>
      <c r="CP65" s="640"/>
      <c r="CQ65" s="640"/>
      <c r="CR65" s="640"/>
      <c r="CS65" s="640"/>
    </row>
    <row r="66" spans="1:97" s="20" customFormat="1" ht="14" x14ac:dyDescent="0.3">
      <c r="A66" s="24"/>
      <c r="B66" s="37">
        <v>2014</v>
      </c>
      <c r="C66" s="173"/>
      <c r="D66" s="118"/>
      <c r="E66" s="117"/>
      <c r="F66" s="167"/>
      <c r="G66" s="118"/>
      <c r="H66" s="117"/>
      <c r="I66" s="167"/>
      <c r="J66" s="118"/>
      <c r="K66" s="117"/>
      <c r="L66" s="167"/>
      <c r="M66" s="118"/>
      <c r="N66" s="117"/>
      <c r="O66" s="167"/>
      <c r="P66" s="118"/>
      <c r="Q66" s="117"/>
      <c r="R66" s="167"/>
      <c r="S66" s="118"/>
      <c r="T66" s="117"/>
      <c r="U66" s="167"/>
      <c r="V66" s="118"/>
      <c r="W66" s="117"/>
      <c r="X66" s="167"/>
      <c r="Y66" s="118"/>
      <c r="Z66" s="118"/>
      <c r="AA66" s="410">
        <f t="shared" si="3"/>
        <v>0</v>
      </c>
      <c r="AB66" s="413">
        <f t="shared" si="4"/>
        <v>0</v>
      </c>
      <c r="AC66" s="397">
        <f t="shared" si="5"/>
        <v>0</v>
      </c>
      <c r="AH66" s="636">
        <v>2014</v>
      </c>
      <c r="AI66" s="728" t="str">
        <f>IF(ISNUMBER(C66),'Cover Page'!$D$35/1000000*'4 classification'!C66/'FX rate'!$C19,"")</f>
        <v/>
      </c>
      <c r="AJ66" s="935" t="str">
        <f>IF(ISNUMBER(D66),'Cover Page'!$D$35/1000000*'4 classification'!D66/'FX rate'!$C19,"")</f>
        <v/>
      </c>
      <c r="AK66" s="774" t="str">
        <f>IF(ISNUMBER(E66),'Cover Page'!$D$35/1000000*'4 classification'!E66/'FX rate'!$C19,"")</f>
        <v/>
      </c>
      <c r="AL66" s="936" t="str">
        <f>IF(ISNUMBER(F66),'Cover Page'!$D$35/1000000*'4 classification'!F66/'FX rate'!$C19,"")</f>
        <v/>
      </c>
      <c r="AM66" s="935" t="str">
        <f>IF(ISNUMBER(G66),'Cover Page'!$D$35/1000000*'4 classification'!G66/'FX rate'!$C19,"")</f>
        <v/>
      </c>
      <c r="AN66" s="774" t="str">
        <f>IF(ISNUMBER(H66),'Cover Page'!$D$35/1000000*'4 classification'!H66/'FX rate'!$C19,"")</f>
        <v/>
      </c>
      <c r="AO66" s="936" t="str">
        <f>IF(ISNUMBER(I66),'Cover Page'!$D$35/1000000*'4 classification'!I66/'FX rate'!$C19,"")</f>
        <v/>
      </c>
      <c r="AP66" s="933" t="str">
        <f>IF(ISNUMBER(J66),'Cover Page'!$D$35/1000000*'4 classification'!J66/'FX rate'!$C19,"")</f>
        <v/>
      </c>
      <c r="AQ66" s="774" t="str">
        <f>IF(ISNUMBER(K66),'Cover Page'!$D$35/1000000*'4 classification'!K66/'FX rate'!$C19,"")</f>
        <v/>
      </c>
      <c r="AR66" s="936" t="str">
        <f>IF(ISNUMBER(L66),'Cover Page'!$D$35/1000000*'4 classification'!L66/'FX rate'!$C19,"")</f>
        <v/>
      </c>
      <c r="AS66" s="935" t="str">
        <f>IF(ISNUMBER(M66),'Cover Page'!$D$35/1000000*'4 classification'!M66/'FX rate'!$C19,"")</f>
        <v/>
      </c>
      <c r="AT66" s="774" t="str">
        <f>IF(ISNUMBER(N66),'Cover Page'!$D$35/1000000*'4 classification'!N66/'FX rate'!$C19,"")</f>
        <v/>
      </c>
      <c r="AU66" s="936" t="str">
        <f>IF(ISNUMBER(O66),'Cover Page'!$D$35/1000000*'4 classification'!O66/'FX rate'!$C19,"")</f>
        <v/>
      </c>
      <c r="AV66" s="935" t="str">
        <f>IF(ISNUMBER(P66),'Cover Page'!$D$35/1000000*'4 classification'!P66/'FX rate'!$C19,"")</f>
        <v/>
      </c>
      <c r="AW66" s="774" t="str">
        <f>IF(ISNUMBER(Q66),'Cover Page'!$D$35/1000000*'4 classification'!Q66/'FX rate'!$C19,"")</f>
        <v/>
      </c>
      <c r="AX66" s="936" t="str">
        <f>IF(ISNUMBER(R66),'Cover Page'!$D$35/1000000*'4 classification'!R66/'FX rate'!$C19,"")</f>
        <v/>
      </c>
      <c r="AY66" s="935" t="str">
        <f>IF(ISNUMBER(S66),'Cover Page'!$D$35/1000000*'4 classification'!S66/'FX rate'!$C19,"")</f>
        <v/>
      </c>
      <c r="AZ66" s="935" t="str">
        <f>IF(ISNUMBER(T66),'Cover Page'!$D$35/1000000*'4 classification'!T66/'FX rate'!$C19,"")</f>
        <v/>
      </c>
      <c r="BA66" s="937" t="str">
        <f>IF(ISNUMBER(U66),'Cover Page'!$D$35/1000000*'4 classification'!U66/'FX rate'!$C19,"")</f>
        <v/>
      </c>
      <c r="BB66" s="931" t="str">
        <f>IF(ISNUMBER(V66),'Cover Page'!$D$35/1000000*'4 classification'!V66/'FX rate'!$C19,"")</f>
        <v/>
      </c>
      <c r="BC66" s="716" t="str">
        <f>IF(ISNUMBER(W66),'Cover Page'!$D$35/1000000*'4 classification'!W66/'FX rate'!$C19,"")</f>
        <v/>
      </c>
      <c r="BD66" s="937" t="str">
        <f>IF(ISNUMBER(X66),'Cover Page'!$D$35/1000000*'4 classification'!X66/'FX rate'!$C19,"")</f>
        <v/>
      </c>
      <c r="BE66" s="931" t="str">
        <f>IF(ISNUMBER(Y66),'Cover Page'!$D$35/1000000*'4 classification'!Y66/'FX rate'!$C19,"")</f>
        <v/>
      </c>
      <c r="BF66" s="716" t="str">
        <f>IF(ISNUMBER(Z66),'Cover Page'!$D$35/1000000*'4 classification'!Z66/'FX rate'!$C19,"")</f>
        <v/>
      </c>
      <c r="BG66" s="932">
        <f>IF(ISNUMBER(AA66),'Cover Page'!$D$35/1000000*'4 classification'!AA66/'FX rate'!$C19,"")</f>
        <v>0</v>
      </c>
      <c r="BH66" s="931">
        <f>IF(ISNUMBER(AB66),'Cover Page'!$D$35/1000000*'4 classification'!AB66/'FX rate'!$C19,"")</f>
        <v>0</v>
      </c>
      <c r="BI66" s="716">
        <f>IF(ISNUMBER(AC66),'Cover Page'!$D$35/1000000*'4 classification'!AC66/'FX rate'!$C19,"")</f>
        <v>0</v>
      </c>
      <c r="BN66" s="708">
        <v>2014</v>
      </c>
      <c r="BO66" s="759" t="str">
        <f>IF(ISNUMBER(C66),'Cover Page'!$D$35/1000000*C66/'FX rate'!$C$24,"")</f>
        <v/>
      </c>
      <c r="BP66" s="927" t="str">
        <f>IF(ISNUMBER(D66),'Cover Page'!$D$35/1000000*D66/'FX rate'!$C$24,"")</f>
        <v/>
      </c>
      <c r="BQ66" s="760" t="str">
        <f>IF(ISNUMBER(E66),'Cover Page'!$D$35/1000000*E66/'FX rate'!$C$24,"")</f>
        <v/>
      </c>
      <c r="BR66" s="928" t="str">
        <f>IF(ISNUMBER(F66),'Cover Page'!$D$35/1000000*F66/'FX rate'!$C$24,"")</f>
        <v/>
      </c>
      <c r="BS66" s="927" t="str">
        <f>IF(ISNUMBER(G66),'Cover Page'!$D$35/1000000*G66/'FX rate'!$C$24,"")</f>
        <v/>
      </c>
      <c r="BT66" s="760" t="str">
        <f>IF(ISNUMBER(H66),'Cover Page'!$D$35/1000000*H66/'FX rate'!$C$24,"")</f>
        <v/>
      </c>
      <c r="BU66" s="928" t="str">
        <f>IF(ISNUMBER(I66),'Cover Page'!$D$35/1000000*I66/'FX rate'!$C$24,"")</f>
        <v/>
      </c>
      <c r="BV66" s="925" t="str">
        <f>IF(ISNUMBER(J66),'Cover Page'!$D$35/1000000*J66/'FX rate'!$C$24,"")</f>
        <v/>
      </c>
      <c r="BW66" s="760" t="str">
        <f>IF(ISNUMBER(K66),'Cover Page'!$D$35/1000000*K66/'FX rate'!$C$24,"")</f>
        <v/>
      </c>
      <c r="BX66" s="928" t="str">
        <f>IF(ISNUMBER(L66),'Cover Page'!$D$35/1000000*L66/'FX rate'!$C$24,"")</f>
        <v/>
      </c>
      <c r="BY66" s="927" t="str">
        <f>IF(ISNUMBER(M66),'Cover Page'!$D$35/1000000*M66/'FX rate'!$C$24,"")</f>
        <v/>
      </c>
      <c r="BZ66" s="760" t="str">
        <f>IF(ISNUMBER(N66),'Cover Page'!$D$35/1000000*N66/'FX rate'!$C$24,"")</f>
        <v/>
      </c>
      <c r="CA66" s="928" t="str">
        <f>IF(ISNUMBER(O66),'Cover Page'!$D$35/1000000*O66/'FX rate'!$C$24,"")</f>
        <v/>
      </c>
      <c r="CB66" s="927" t="str">
        <f>IF(ISNUMBER(P66),'Cover Page'!$D$35/1000000*P66/'FX rate'!$C$24,"")</f>
        <v/>
      </c>
      <c r="CC66" s="760" t="str">
        <f>IF(ISNUMBER(Q66),'Cover Page'!$D$35/1000000*Q66/'FX rate'!$C$24,"")</f>
        <v/>
      </c>
      <c r="CD66" s="928" t="str">
        <f>IF(ISNUMBER(R66),'Cover Page'!$D$35/1000000*R66/'FX rate'!$C$24,"")</f>
        <v/>
      </c>
      <c r="CE66" s="927" t="str">
        <f>IF(ISNUMBER(S66),'Cover Page'!$D$35/1000000*S66/'FX rate'!$C$24,"")</f>
        <v/>
      </c>
      <c r="CF66" s="760" t="str">
        <f>IF(ISNUMBER(T66),'Cover Page'!$D$35/1000000*T66/'FX rate'!$C$24,"")</f>
        <v/>
      </c>
      <c r="CG66" s="928" t="str">
        <f>IF(ISNUMBER(U66),'Cover Page'!$D$35/1000000*U66/'FX rate'!$C$24,"")</f>
        <v/>
      </c>
      <c r="CH66" s="927" t="str">
        <f>IF(ISNUMBER(V66),'Cover Page'!$D$35/1000000*V66/'FX rate'!$C$24,"")</f>
        <v/>
      </c>
      <c r="CI66" s="760" t="str">
        <f>IF(ISNUMBER(W66),'Cover Page'!$D$35/1000000*W66/'FX rate'!$C$24,"")</f>
        <v/>
      </c>
      <c r="CJ66" s="928" t="str">
        <f>IF(ISNUMBER(X66),'Cover Page'!$D$35/1000000*X66/'FX rate'!$C$24,"")</f>
        <v/>
      </c>
      <c r="CK66" s="927" t="str">
        <f>IF(ISNUMBER(Y66),'Cover Page'!$D$35/1000000*Y66/'FX rate'!$C$24,"")</f>
        <v/>
      </c>
      <c r="CL66" s="760" t="str">
        <f>IF(ISNUMBER(Z66),'Cover Page'!$D$35/1000000*Z66/'FX rate'!$C$24,"")</f>
        <v/>
      </c>
      <c r="CM66" s="928">
        <f>IF(ISNUMBER(AA66),'Cover Page'!$D$35/1000000*AA66/'FX rate'!$C$24,"")</f>
        <v>0</v>
      </c>
      <c r="CN66" s="927">
        <f>IF(ISNUMBER(AB66),'Cover Page'!$D$35/1000000*AB66/'FX rate'!$C$24,"")</f>
        <v>0</v>
      </c>
      <c r="CO66" s="760">
        <f>IF(ISNUMBER(AC66),'Cover Page'!$D$35/1000000*AC66/'FX rate'!$C$24,"")</f>
        <v>0</v>
      </c>
      <c r="CP66" s="640"/>
      <c r="CQ66" s="640"/>
      <c r="CR66" s="640"/>
      <c r="CS66" s="640"/>
    </row>
    <row r="67" spans="1:97" s="20" customFormat="1" ht="14" x14ac:dyDescent="0.3">
      <c r="A67" s="24"/>
      <c r="B67" s="37">
        <v>2015</v>
      </c>
      <c r="C67" s="173"/>
      <c r="D67" s="118"/>
      <c r="E67" s="117"/>
      <c r="F67" s="167"/>
      <c r="G67" s="118"/>
      <c r="H67" s="117"/>
      <c r="I67" s="167"/>
      <c r="J67" s="118"/>
      <c r="K67" s="117"/>
      <c r="L67" s="167"/>
      <c r="M67" s="118"/>
      <c r="N67" s="117"/>
      <c r="O67" s="167"/>
      <c r="P67" s="118"/>
      <c r="Q67" s="117"/>
      <c r="R67" s="167"/>
      <c r="S67" s="118"/>
      <c r="T67" s="117"/>
      <c r="U67" s="167"/>
      <c r="V67" s="118"/>
      <c r="W67" s="117"/>
      <c r="X67" s="167"/>
      <c r="Y67" s="118"/>
      <c r="Z67" s="118"/>
      <c r="AA67" s="410">
        <f t="shared" si="3"/>
        <v>0</v>
      </c>
      <c r="AB67" s="413">
        <f t="shared" si="4"/>
        <v>0</v>
      </c>
      <c r="AC67" s="397">
        <f t="shared" si="5"/>
        <v>0</v>
      </c>
      <c r="AH67" s="636">
        <v>2015</v>
      </c>
      <c r="AI67" s="728" t="str">
        <f>IF(ISNUMBER(C67),'Cover Page'!$D$35/1000000*'4 classification'!C67/'FX rate'!$C20,"")</f>
        <v/>
      </c>
      <c r="AJ67" s="935" t="str">
        <f>IF(ISNUMBER(D67),'Cover Page'!$D$35/1000000*'4 classification'!D67/'FX rate'!$C20,"")</f>
        <v/>
      </c>
      <c r="AK67" s="774" t="str">
        <f>IF(ISNUMBER(E67),'Cover Page'!$D$35/1000000*'4 classification'!E67/'FX rate'!$C20,"")</f>
        <v/>
      </c>
      <c r="AL67" s="936" t="str">
        <f>IF(ISNUMBER(F67),'Cover Page'!$D$35/1000000*'4 classification'!F67/'FX rate'!$C20,"")</f>
        <v/>
      </c>
      <c r="AM67" s="935" t="str">
        <f>IF(ISNUMBER(G67),'Cover Page'!$D$35/1000000*'4 classification'!G67/'FX rate'!$C20,"")</f>
        <v/>
      </c>
      <c r="AN67" s="774" t="str">
        <f>IF(ISNUMBER(H67),'Cover Page'!$D$35/1000000*'4 classification'!H67/'FX rate'!$C20,"")</f>
        <v/>
      </c>
      <c r="AO67" s="936" t="str">
        <f>IF(ISNUMBER(I67),'Cover Page'!$D$35/1000000*'4 classification'!I67/'FX rate'!$C20,"")</f>
        <v/>
      </c>
      <c r="AP67" s="935" t="str">
        <f>IF(ISNUMBER(J67),'Cover Page'!$D$35/1000000*'4 classification'!J67/'FX rate'!$C20,"")</f>
        <v/>
      </c>
      <c r="AQ67" s="774" t="str">
        <f>IF(ISNUMBER(K67),'Cover Page'!$D$35/1000000*'4 classification'!K67/'FX rate'!$C20,"")</f>
        <v/>
      </c>
      <c r="AR67" s="936" t="str">
        <f>IF(ISNUMBER(L67),'Cover Page'!$D$35/1000000*'4 classification'!L67/'FX rate'!$C20,"")</f>
        <v/>
      </c>
      <c r="AS67" s="935" t="str">
        <f>IF(ISNUMBER(M67),'Cover Page'!$D$35/1000000*'4 classification'!M67/'FX rate'!$C20,"")</f>
        <v/>
      </c>
      <c r="AT67" s="774" t="str">
        <f>IF(ISNUMBER(N67),'Cover Page'!$D$35/1000000*'4 classification'!N67/'FX rate'!$C20,"")</f>
        <v/>
      </c>
      <c r="AU67" s="936" t="str">
        <f>IF(ISNUMBER(O67),'Cover Page'!$D$35/1000000*'4 classification'!O67/'FX rate'!$C20,"")</f>
        <v/>
      </c>
      <c r="AV67" s="935" t="str">
        <f>IF(ISNUMBER(P67),'Cover Page'!$D$35/1000000*'4 classification'!P67/'FX rate'!$C20,"")</f>
        <v/>
      </c>
      <c r="AW67" s="774" t="str">
        <f>IF(ISNUMBER(Q67),'Cover Page'!$D$35/1000000*'4 classification'!Q67/'FX rate'!$C20,"")</f>
        <v/>
      </c>
      <c r="AX67" s="936" t="str">
        <f>IF(ISNUMBER(R67),'Cover Page'!$D$35/1000000*'4 classification'!R67/'FX rate'!$C20,"")</f>
        <v/>
      </c>
      <c r="AY67" s="935" t="str">
        <f>IF(ISNUMBER(S67),'Cover Page'!$D$35/1000000*'4 classification'!S67/'FX rate'!$C20,"")</f>
        <v/>
      </c>
      <c r="AZ67" s="933" t="str">
        <f>IF(ISNUMBER(T67),'Cover Page'!$D$35/1000000*'4 classification'!T67/'FX rate'!$C20,"")</f>
        <v/>
      </c>
      <c r="BA67" s="937" t="str">
        <f>IF(ISNUMBER(U67),'Cover Page'!$D$35/1000000*'4 classification'!U67/'FX rate'!$C20,"")</f>
        <v/>
      </c>
      <c r="BB67" s="931" t="str">
        <f>IF(ISNUMBER(V67),'Cover Page'!$D$35/1000000*'4 classification'!V67/'FX rate'!$C20,"")</f>
        <v/>
      </c>
      <c r="BC67" s="716" t="str">
        <f>IF(ISNUMBER(W67),'Cover Page'!$D$35/1000000*'4 classification'!W67/'FX rate'!$C20,"")</f>
        <v/>
      </c>
      <c r="BD67" s="937" t="str">
        <f>IF(ISNUMBER(X67),'Cover Page'!$D$35/1000000*'4 classification'!X67/'FX rate'!$C20,"")</f>
        <v/>
      </c>
      <c r="BE67" s="931" t="str">
        <f>IF(ISNUMBER(Y67),'Cover Page'!$D$35/1000000*'4 classification'!Y67/'FX rate'!$C20,"")</f>
        <v/>
      </c>
      <c r="BF67" s="716" t="str">
        <f>IF(ISNUMBER(Z67),'Cover Page'!$D$35/1000000*'4 classification'!Z67/'FX rate'!$C20,"")</f>
        <v/>
      </c>
      <c r="BG67" s="932">
        <f>IF(ISNUMBER(AA67),'Cover Page'!$D$35/1000000*'4 classification'!AA67/'FX rate'!$C20,"")</f>
        <v>0</v>
      </c>
      <c r="BH67" s="931">
        <f>IF(ISNUMBER(AB67),'Cover Page'!$D$35/1000000*'4 classification'!AB67/'FX rate'!$C20,"")</f>
        <v>0</v>
      </c>
      <c r="BI67" s="716">
        <f>IF(ISNUMBER(AC67),'Cover Page'!$D$35/1000000*'4 classification'!AC67/'FX rate'!$C20,"")</f>
        <v>0</v>
      </c>
      <c r="BN67" s="708">
        <v>2015</v>
      </c>
      <c r="BO67" s="759" t="str">
        <f>IF(ISNUMBER(C67),'Cover Page'!$D$35/1000000*C67/'FX rate'!$C$24,"")</f>
        <v/>
      </c>
      <c r="BP67" s="927" t="str">
        <f>IF(ISNUMBER(D67),'Cover Page'!$D$35/1000000*D67/'FX rate'!$C$24,"")</f>
        <v/>
      </c>
      <c r="BQ67" s="760" t="str">
        <f>IF(ISNUMBER(E67),'Cover Page'!$D$35/1000000*E67/'FX rate'!$C$24,"")</f>
        <v/>
      </c>
      <c r="BR67" s="928" t="str">
        <f>IF(ISNUMBER(F67),'Cover Page'!$D$35/1000000*F67/'FX rate'!$C$24,"")</f>
        <v/>
      </c>
      <c r="BS67" s="927" t="str">
        <f>IF(ISNUMBER(G67),'Cover Page'!$D$35/1000000*G67/'FX rate'!$C$24,"")</f>
        <v/>
      </c>
      <c r="BT67" s="760" t="str">
        <f>IF(ISNUMBER(H67),'Cover Page'!$D$35/1000000*H67/'FX rate'!$C$24,"")</f>
        <v/>
      </c>
      <c r="BU67" s="928" t="str">
        <f>IF(ISNUMBER(I67),'Cover Page'!$D$35/1000000*I67/'FX rate'!$C$24,"")</f>
        <v/>
      </c>
      <c r="BV67" s="927" t="str">
        <f>IF(ISNUMBER(J67),'Cover Page'!$D$35/1000000*J67/'FX rate'!$C$24,"")</f>
        <v/>
      </c>
      <c r="BW67" s="760" t="str">
        <f>IF(ISNUMBER(K67),'Cover Page'!$D$35/1000000*K67/'FX rate'!$C$24,"")</f>
        <v/>
      </c>
      <c r="BX67" s="928" t="str">
        <f>IF(ISNUMBER(L67),'Cover Page'!$D$35/1000000*L67/'FX rate'!$C$24,"")</f>
        <v/>
      </c>
      <c r="BY67" s="927" t="str">
        <f>IF(ISNUMBER(M67),'Cover Page'!$D$35/1000000*M67/'FX rate'!$C$24,"")</f>
        <v/>
      </c>
      <c r="BZ67" s="760" t="str">
        <f>IF(ISNUMBER(N67),'Cover Page'!$D$35/1000000*N67/'FX rate'!$C$24,"")</f>
        <v/>
      </c>
      <c r="CA67" s="928" t="str">
        <f>IF(ISNUMBER(O67),'Cover Page'!$D$35/1000000*O67/'FX rate'!$C$24,"")</f>
        <v/>
      </c>
      <c r="CB67" s="927" t="str">
        <f>IF(ISNUMBER(P67),'Cover Page'!$D$35/1000000*P67/'FX rate'!$C$24,"")</f>
        <v/>
      </c>
      <c r="CC67" s="760" t="str">
        <f>IF(ISNUMBER(Q67),'Cover Page'!$D$35/1000000*Q67/'FX rate'!$C$24,"")</f>
        <v/>
      </c>
      <c r="CD67" s="928" t="str">
        <f>IF(ISNUMBER(R67),'Cover Page'!$D$35/1000000*R67/'FX rate'!$C$24,"")</f>
        <v/>
      </c>
      <c r="CE67" s="927" t="str">
        <f>IF(ISNUMBER(S67),'Cover Page'!$D$35/1000000*S67/'FX rate'!$C$24,"")</f>
        <v/>
      </c>
      <c r="CF67" s="760" t="str">
        <f>IF(ISNUMBER(T67),'Cover Page'!$D$35/1000000*T67/'FX rate'!$C$24,"")</f>
        <v/>
      </c>
      <c r="CG67" s="928" t="str">
        <f>IF(ISNUMBER(U67),'Cover Page'!$D$35/1000000*U67/'FX rate'!$C$24,"")</f>
        <v/>
      </c>
      <c r="CH67" s="927" t="str">
        <f>IF(ISNUMBER(V67),'Cover Page'!$D$35/1000000*V67/'FX rate'!$C$24,"")</f>
        <v/>
      </c>
      <c r="CI67" s="760" t="str">
        <f>IF(ISNUMBER(W67),'Cover Page'!$D$35/1000000*W67/'FX rate'!$C$24,"")</f>
        <v/>
      </c>
      <c r="CJ67" s="928" t="str">
        <f>IF(ISNUMBER(X67),'Cover Page'!$D$35/1000000*X67/'FX rate'!$C$24,"")</f>
        <v/>
      </c>
      <c r="CK67" s="927" t="str">
        <f>IF(ISNUMBER(Y67),'Cover Page'!$D$35/1000000*Y67/'FX rate'!$C$24,"")</f>
        <v/>
      </c>
      <c r="CL67" s="760" t="str">
        <f>IF(ISNUMBER(Z67),'Cover Page'!$D$35/1000000*Z67/'FX rate'!$C$24,"")</f>
        <v/>
      </c>
      <c r="CM67" s="928">
        <f>IF(ISNUMBER(AA67),'Cover Page'!$D$35/1000000*AA67/'FX rate'!$C$24,"")</f>
        <v>0</v>
      </c>
      <c r="CN67" s="927">
        <f>IF(ISNUMBER(AB67),'Cover Page'!$D$35/1000000*AB67/'FX rate'!$C$24,"")</f>
        <v>0</v>
      </c>
      <c r="CO67" s="760">
        <f>IF(ISNUMBER(AC67),'Cover Page'!$D$35/1000000*AC67/'FX rate'!$C$24,"")</f>
        <v>0</v>
      </c>
      <c r="CP67" s="640"/>
      <c r="CQ67" s="640"/>
      <c r="CR67" s="640"/>
      <c r="CS67" s="640"/>
    </row>
    <row r="68" spans="1:97" s="20" customFormat="1" ht="14" x14ac:dyDescent="0.3">
      <c r="A68" s="24"/>
      <c r="B68" s="37">
        <v>2016</v>
      </c>
      <c r="C68" s="173"/>
      <c r="D68" s="118"/>
      <c r="E68" s="117"/>
      <c r="F68" s="167"/>
      <c r="G68" s="118"/>
      <c r="H68" s="117"/>
      <c r="I68" s="167"/>
      <c r="J68" s="118"/>
      <c r="K68" s="117"/>
      <c r="L68" s="167"/>
      <c r="M68" s="118"/>
      <c r="N68" s="117"/>
      <c r="O68" s="167"/>
      <c r="P68" s="118"/>
      <c r="Q68" s="117"/>
      <c r="R68" s="167"/>
      <c r="S68" s="118"/>
      <c r="T68" s="117"/>
      <c r="U68" s="167"/>
      <c r="V68" s="118"/>
      <c r="W68" s="117"/>
      <c r="X68" s="167"/>
      <c r="Y68" s="118"/>
      <c r="Z68" s="118"/>
      <c r="AA68" s="410">
        <f t="shared" si="3"/>
        <v>0</v>
      </c>
      <c r="AB68" s="413">
        <f t="shared" si="4"/>
        <v>0</v>
      </c>
      <c r="AC68" s="397">
        <f t="shared" si="5"/>
        <v>0</v>
      </c>
      <c r="AH68" s="636">
        <v>2016</v>
      </c>
      <c r="AI68" s="728" t="str">
        <f>IF(ISNUMBER(C68),'Cover Page'!$D$35/1000000*'4 classification'!C68/'FX rate'!$C21,"")</f>
        <v/>
      </c>
      <c r="AJ68" s="935" t="str">
        <f>IF(ISNUMBER(D68),'Cover Page'!$D$35/1000000*'4 classification'!D68/'FX rate'!$C21,"")</f>
        <v/>
      </c>
      <c r="AK68" s="774" t="str">
        <f>IF(ISNUMBER(E68),'Cover Page'!$D$35/1000000*'4 classification'!E68/'FX rate'!$C21,"")</f>
        <v/>
      </c>
      <c r="AL68" s="936" t="str">
        <f>IF(ISNUMBER(F68),'Cover Page'!$D$35/1000000*'4 classification'!F68/'FX rate'!$C21,"")</f>
        <v/>
      </c>
      <c r="AM68" s="935" t="str">
        <f>IF(ISNUMBER(G68),'Cover Page'!$D$35/1000000*'4 classification'!G68/'FX rate'!$C21,"")</f>
        <v/>
      </c>
      <c r="AN68" s="774" t="str">
        <f>IF(ISNUMBER(H68),'Cover Page'!$D$35/1000000*'4 classification'!H68/'FX rate'!$C21,"")</f>
        <v/>
      </c>
      <c r="AO68" s="936" t="str">
        <f>IF(ISNUMBER(I68),'Cover Page'!$D$35/1000000*'4 classification'!I68/'FX rate'!$C21,"")</f>
        <v/>
      </c>
      <c r="AP68" s="935" t="str">
        <f>IF(ISNUMBER(J68),'Cover Page'!$D$35/1000000*'4 classification'!J68/'FX rate'!$C21,"")</f>
        <v/>
      </c>
      <c r="AQ68" s="774" t="str">
        <f>IF(ISNUMBER(K68),'Cover Page'!$D$35/1000000*'4 classification'!K68/'FX rate'!$C21,"")</f>
        <v/>
      </c>
      <c r="AR68" s="936" t="str">
        <f>IF(ISNUMBER(L68),'Cover Page'!$D$35/1000000*'4 classification'!L68/'FX rate'!$C21,"")</f>
        <v/>
      </c>
      <c r="AS68" s="935" t="str">
        <f>IF(ISNUMBER(M68),'Cover Page'!$D$35/1000000*'4 classification'!M68/'FX rate'!$C21,"")</f>
        <v/>
      </c>
      <c r="AT68" s="774" t="str">
        <f>IF(ISNUMBER(N68),'Cover Page'!$D$35/1000000*'4 classification'!N68/'FX rate'!$C21,"")</f>
        <v/>
      </c>
      <c r="AU68" s="936" t="str">
        <f>IF(ISNUMBER(O68),'Cover Page'!$D$35/1000000*'4 classification'!O68/'FX rate'!$C21,"")</f>
        <v/>
      </c>
      <c r="AV68" s="935" t="str">
        <f>IF(ISNUMBER(P68),'Cover Page'!$D$35/1000000*'4 classification'!P68/'FX rate'!$C21,"")</f>
        <v/>
      </c>
      <c r="AW68" s="774" t="str">
        <f>IF(ISNUMBER(Q68),'Cover Page'!$D$35/1000000*'4 classification'!Q68/'FX rate'!$C21,"")</f>
        <v/>
      </c>
      <c r="AX68" s="936" t="str">
        <f>IF(ISNUMBER(R68),'Cover Page'!$D$35/1000000*'4 classification'!R68/'FX rate'!$C21,"")</f>
        <v/>
      </c>
      <c r="AY68" s="935" t="str">
        <f>IF(ISNUMBER(S68),'Cover Page'!$D$35/1000000*'4 classification'!S68/'FX rate'!$C21,"")</f>
        <v/>
      </c>
      <c r="AZ68" s="933" t="str">
        <f>IF(ISNUMBER(T68),'Cover Page'!$D$35/1000000*'4 classification'!T68/'FX rate'!$C21,"")</f>
        <v/>
      </c>
      <c r="BA68" s="937" t="str">
        <f>IF(ISNUMBER(U68),'Cover Page'!$D$35/1000000*'4 classification'!U68/'FX rate'!$C21,"")</f>
        <v/>
      </c>
      <c r="BB68" s="931" t="str">
        <f>IF(ISNUMBER(V68),'Cover Page'!$D$35/1000000*'4 classification'!V68/'FX rate'!$C21,"")</f>
        <v/>
      </c>
      <c r="BC68" s="716" t="str">
        <f>IF(ISNUMBER(W68),'Cover Page'!$D$35/1000000*'4 classification'!W68/'FX rate'!$C21,"")</f>
        <v/>
      </c>
      <c r="BD68" s="937" t="str">
        <f>IF(ISNUMBER(X68),'Cover Page'!$D$35/1000000*'4 classification'!X68/'FX rate'!$C21,"")</f>
        <v/>
      </c>
      <c r="BE68" s="931" t="str">
        <f>IF(ISNUMBER(Y68),'Cover Page'!$D$35/1000000*'4 classification'!Y68/'FX rate'!$C21,"")</f>
        <v/>
      </c>
      <c r="BF68" s="716" t="str">
        <f>IF(ISNUMBER(Z68),'Cover Page'!$D$35/1000000*'4 classification'!Z68/'FX rate'!$C21,"")</f>
        <v/>
      </c>
      <c r="BG68" s="932">
        <f>IF(ISNUMBER(AA68),'Cover Page'!$D$35/1000000*'4 classification'!AA68/'FX rate'!$C21,"")</f>
        <v>0</v>
      </c>
      <c r="BH68" s="931">
        <f>IF(ISNUMBER(AB68),'Cover Page'!$D$35/1000000*'4 classification'!AB68/'FX rate'!$C21,"")</f>
        <v>0</v>
      </c>
      <c r="BI68" s="716">
        <f>IF(ISNUMBER(AC68),'Cover Page'!$D$35/1000000*'4 classification'!AC68/'FX rate'!$C21,"")</f>
        <v>0</v>
      </c>
      <c r="BN68" s="708">
        <v>2016</v>
      </c>
      <c r="BO68" s="759" t="str">
        <f>IF(ISNUMBER(C68),'Cover Page'!$D$35/1000000*C68/'FX rate'!$C$24,"")</f>
        <v/>
      </c>
      <c r="BP68" s="927" t="str">
        <f>IF(ISNUMBER(D68),'Cover Page'!$D$35/1000000*D68/'FX rate'!$C$24,"")</f>
        <v/>
      </c>
      <c r="BQ68" s="760" t="str">
        <f>IF(ISNUMBER(E68),'Cover Page'!$D$35/1000000*E68/'FX rate'!$C$24,"")</f>
        <v/>
      </c>
      <c r="BR68" s="928" t="str">
        <f>IF(ISNUMBER(F68),'Cover Page'!$D$35/1000000*F68/'FX rate'!$C$24,"")</f>
        <v/>
      </c>
      <c r="BS68" s="927" t="str">
        <f>IF(ISNUMBER(G68),'Cover Page'!$D$35/1000000*G68/'FX rate'!$C$24,"")</f>
        <v/>
      </c>
      <c r="BT68" s="760" t="str">
        <f>IF(ISNUMBER(H68),'Cover Page'!$D$35/1000000*H68/'FX rate'!$C$24,"")</f>
        <v/>
      </c>
      <c r="BU68" s="928" t="str">
        <f>IF(ISNUMBER(I68),'Cover Page'!$D$35/1000000*I68/'FX rate'!$C$24,"")</f>
        <v/>
      </c>
      <c r="BV68" s="927" t="str">
        <f>IF(ISNUMBER(J68),'Cover Page'!$D$35/1000000*J68/'FX rate'!$C$24,"")</f>
        <v/>
      </c>
      <c r="BW68" s="760" t="str">
        <f>IF(ISNUMBER(K68),'Cover Page'!$D$35/1000000*K68/'FX rate'!$C$24,"")</f>
        <v/>
      </c>
      <c r="BX68" s="928" t="str">
        <f>IF(ISNUMBER(L68),'Cover Page'!$D$35/1000000*L68/'FX rate'!$C$24,"")</f>
        <v/>
      </c>
      <c r="BY68" s="927" t="str">
        <f>IF(ISNUMBER(M68),'Cover Page'!$D$35/1000000*M68/'FX rate'!$C$24,"")</f>
        <v/>
      </c>
      <c r="BZ68" s="760" t="str">
        <f>IF(ISNUMBER(N68),'Cover Page'!$D$35/1000000*N68/'FX rate'!$C$24,"")</f>
        <v/>
      </c>
      <c r="CA68" s="928" t="str">
        <f>IF(ISNUMBER(O68),'Cover Page'!$D$35/1000000*O68/'FX rate'!$C$24,"")</f>
        <v/>
      </c>
      <c r="CB68" s="927" t="str">
        <f>IF(ISNUMBER(P68),'Cover Page'!$D$35/1000000*P68/'FX rate'!$C$24,"")</f>
        <v/>
      </c>
      <c r="CC68" s="760" t="str">
        <f>IF(ISNUMBER(Q68),'Cover Page'!$D$35/1000000*Q68/'FX rate'!$C$24,"")</f>
        <v/>
      </c>
      <c r="CD68" s="928" t="str">
        <f>IF(ISNUMBER(R68),'Cover Page'!$D$35/1000000*R68/'FX rate'!$C$24,"")</f>
        <v/>
      </c>
      <c r="CE68" s="927" t="str">
        <f>IF(ISNUMBER(S68),'Cover Page'!$D$35/1000000*S68/'FX rate'!$C$24,"")</f>
        <v/>
      </c>
      <c r="CF68" s="760" t="str">
        <f>IF(ISNUMBER(T68),'Cover Page'!$D$35/1000000*T68/'FX rate'!$C$24,"")</f>
        <v/>
      </c>
      <c r="CG68" s="928" t="str">
        <f>IF(ISNUMBER(U68),'Cover Page'!$D$35/1000000*U68/'FX rate'!$C$24,"")</f>
        <v/>
      </c>
      <c r="CH68" s="927" t="str">
        <f>IF(ISNUMBER(V68),'Cover Page'!$D$35/1000000*V68/'FX rate'!$C$24,"")</f>
        <v/>
      </c>
      <c r="CI68" s="760" t="str">
        <f>IF(ISNUMBER(W68),'Cover Page'!$D$35/1000000*W68/'FX rate'!$C$24,"")</f>
        <v/>
      </c>
      <c r="CJ68" s="928" t="str">
        <f>IF(ISNUMBER(X68),'Cover Page'!$D$35/1000000*X68/'FX rate'!$C$24,"")</f>
        <v/>
      </c>
      <c r="CK68" s="927" t="str">
        <f>IF(ISNUMBER(Y68),'Cover Page'!$D$35/1000000*Y68/'FX rate'!$C$24,"")</f>
        <v/>
      </c>
      <c r="CL68" s="760" t="str">
        <f>IF(ISNUMBER(Z68),'Cover Page'!$D$35/1000000*Z68/'FX rate'!$C$24,"")</f>
        <v/>
      </c>
      <c r="CM68" s="928">
        <f>IF(ISNUMBER(AA68),'Cover Page'!$D$35/1000000*AA68/'FX rate'!$C$24,"")</f>
        <v>0</v>
      </c>
      <c r="CN68" s="927">
        <f>IF(ISNUMBER(AB68),'Cover Page'!$D$35/1000000*AB68/'FX rate'!$C$24,"")</f>
        <v>0</v>
      </c>
      <c r="CO68" s="760">
        <f>IF(ISNUMBER(AC68),'Cover Page'!$D$35/1000000*AC68/'FX rate'!$C$24,"")</f>
        <v>0</v>
      </c>
      <c r="CP68" s="640"/>
      <c r="CQ68" s="640"/>
      <c r="CR68" s="640"/>
      <c r="CS68" s="640"/>
    </row>
    <row r="69" spans="1:97" s="20" customFormat="1" ht="14" x14ac:dyDescent="0.3">
      <c r="A69" s="24"/>
      <c r="B69" s="37">
        <v>2017</v>
      </c>
      <c r="C69" s="173"/>
      <c r="D69" s="118"/>
      <c r="E69" s="117"/>
      <c r="F69" s="167"/>
      <c r="G69" s="118"/>
      <c r="H69" s="117"/>
      <c r="I69" s="167"/>
      <c r="J69" s="118"/>
      <c r="K69" s="117"/>
      <c r="L69" s="167"/>
      <c r="M69" s="118"/>
      <c r="N69" s="117"/>
      <c r="O69" s="167"/>
      <c r="P69" s="118"/>
      <c r="Q69" s="117"/>
      <c r="R69" s="167"/>
      <c r="S69" s="118"/>
      <c r="T69" s="117"/>
      <c r="U69" s="167"/>
      <c r="V69" s="118"/>
      <c r="W69" s="117"/>
      <c r="X69" s="167"/>
      <c r="Y69" s="118"/>
      <c r="Z69" s="118"/>
      <c r="AA69" s="410">
        <f t="shared" si="3"/>
        <v>0</v>
      </c>
      <c r="AB69" s="413">
        <f t="shared" si="4"/>
        <v>0</v>
      </c>
      <c r="AC69" s="397">
        <f t="shared" si="5"/>
        <v>0</v>
      </c>
      <c r="AH69" s="636">
        <v>2017</v>
      </c>
      <c r="AI69" s="728" t="str">
        <f>IF(ISNUMBER(C69),'Cover Page'!$D$35/1000000*'4 classification'!C69/'FX rate'!$C22,"")</f>
        <v/>
      </c>
      <c r="AJ69" s="935" t="str">
        <f>IF(ISNUMBER(D69),'Cover Page'!$D$35/1000000*'4 classification'!D69/'FX rate'!$C22,"")</f>
        <v/>
      </c>
      <c r="AK69" s="774" t="str">
        <f>IF(ISNUMBER(E69),'Cover Page'!$D$35/1000000*'4 classification'!E69/'FX rate'!$C22,"")</f>
        <v/>
      </c>
      <c r="AL69" s="936" t="str">
        <f>IF(ISNUMBER(F69),'Cover Page'!$D$35/1000000*'4 classification'!F69/'FX rate'!$C22,"")</f>
        <v/>
      </c>
      <c r="AM69" s="935" t="str">
        <f>IF(ISNUMBER(G69),'Cover Page'!$D$35/1000000*'4 classification'!G69/'FX rate'!$C22,"")</f>
        <v/>
      </c>
      <c r="AN69" s="774" t="str">
        <f>IF(ISNUMBER(H69),'Cover Page'!$D$35/1000000*'4 classification'!H69/'FX rate'!$C22,"")</f>
        <v/>
      </c>
      <c r="AO69" s="936" t="str">
        <f>IF(ISNUMBER(I69),'Cover Page'!$D$35/1000000*'4 classification'!I69/'FX rate'!$C22,"")</f>
        <v/>
      </c>
      <c r="AP69" s="935" t="str">
        <f>IF(ISNUMBER(J69),'Cover Page'!$D$35/1000000*'4 classification'!J69/'FX rate'!$C22,"")</f>
        <v/>
      </c>
      <c r="AQ69" s="774" t="str">
        <f>IF(ISNUMBER(K69),'Cover Page'!$D$35/1000000*'4 classification'!K69/'FX rate'!$C22,"")</f>
        <v/>
      </c>
      <c r="AR69" s="936" t="str">
        <f>IF(ISNUMBER(L69),'Cover Page'!$D$35/1000000*'4 classification'!L69/'FX rate'!$C22,"")</f>
        <v/>
      </c>
      <c r="AS69" s="935" t="str">
        <f>IF(ISNUMBER(M69),'Cover Page'!$D$35/1000000*'4 classification'!M69/'FX rate'!$C22,"")</f>
        <v/>
      </c>
      <c r="AT69" s="774" t="str">
        <f>IF(ISNUMBER(N69),'Cover Page'!$D$35/1000000*'4 classification'!N69/'FX rate'!$C22,"")</f>
        <v/>
      </c>
      <c r="AU69" s="936" t="str">
        <f>IF(ISNUMBER(O69),'Cover Page'!$D$35/1000000*'4 classification'!O69/'FX rate'!$C22,"")</f>
        <v/>
      </c>
      <c r="AV69" s="935" t="str">
        <f>IF(ISNUMBER(P69),'Cover Page'!$D$35/1000000*'4 classification'!P69/'FX rate'!$C22,"")</f>
        <v/>
      </c>
      <c r="AW69" s="774" t="str">
        <f>IF(ISNUMBER(Q69),'Cover Page'!$D$35/1000000*'4 classification'!Q69/'FX rate'!$C22,"")</f>
        <v/>
      </c>
      <c r="AX69" s="936" t="str">
        <f>IF(ISNUMBER(R69),'Cover Page'!$D$35/1000000*'4 classification'!R69/'FX rate'!$C22,"")</f>
        <v/>
      </c>
      <c r="AY69" s="935" t="str">
        <f>IF(ISNUMBER(S69),'Cover Page'!$D$35/1000000*'4 classification'!S69/'FX rate'!$C22,"")</f>
        <v/>
      </c>
      <c r="AZ69" s="933" t="str">
        <f>IF(ISNUMBER(T69),'Cover Page'!$D$35/1000000*'4 classification'!T69/'FX rate'!$C22,"")</f>
        <v/>
      </c>
      <c r="BA69" s="937" t="str">
        <f>IF(ISNUMBER(U69),'Cover Page'!$D$35/1000000*'4 classification'!U69/'FX rate'!$C22,"")</f>
        <v/>
      </c>
      <c r="BB69" s="931" t="str">
        <f>IF(ISNUMBER(V69),'Cover Page'!$D$35/1000000*'4 classification'!V69/'FX rate'!$C22,"")</f>
        <v/>
      </c>
      <c r="BC69" s="716" t="str">
        <f>IF(ISNUMBER(W69),'Cover Page'!$D$35/1000000*'4 classification'!W69/'FX rate'!$C22,"")</f>
        <v/>
      </c>
      <c r="BD69" s="937" t="str">
        <f>IF(ISNUMBER(X69),'Cover Page'!$D$35/1000000*'4 classification'!X69/'FX rate'!$C22,"")</f>
        <v/>
      </c>
      <c r="BE69" s="931" t="str">
        <f>IF(ISNUMBER(Y69),'Cover Page'!$D$35/1000000*'4 classification'!Y69/'FX rate'!$C22,"")</f>
        <v/>
      </c>
      <c r="BF69" s="716" t="str">
        <f>IF(ISNUMBER(Z69),'Cover Page'!$D$35/1000000*'4 classification'!Z69/'FX rate'!$C22,"")</f>
        <v/>
      </c>
      <c r="BG69" s="932">
        <f>IF(ISNUMBER(AA69),'Cover Page'!$D$35/1000000*'4 classification'!AA69/'FX rate'!$C22,"")</f>
        <v>0</v>
      </c>
      <c r="BH69" s="931">
        <f>IF(ISNUMBER(AB69),'Cover Page'!$D$35/1000000*'4 classification'!AB69/'FX rate'!$C22,"")</f>
        <v>0</v>
      </c>
      <c r="BI69" s="716">
        <f>IF(ISNUMBER(AC69),'Cover Page'!$D$35/1000000*'4 classification'!AC69/'FX rate'!$C22,"")</f>
        <v>0</v>
      </c>
      <c r="BN69" s="708">
        <v>2017</v>
      </c>
      <c r="BO69" s="759" t="str">
        <f>IF(ISNUMBER(C69),'Cover Page'!$D$35/1000000*C69/'FX rate'!$C$24,"")</f>
        <v/>
      </c>
      <c r="BP69" s="927" t="str">
        <f>IF(ISNUMBER(D69),'Cover Page'!$D$35/1000000*D69/'FX rate'!$C$24,"")</f>
        <v/>
      </c>
      <c r="BQ69" s="760" t="str">
        <f>IF(ISNUMBER(E69),'Cover Page'!$D$35/1000000*E69/'FX rate'!$C$24,"")</f>
        <v/>
      </c>
      <c r="BR69" s="928" t="str">
        <f>IF(ISNUMBER(F69),'Cover Page'!$D$35/1000000*F69/'FX rate'!$C$24,"")</f>
        <v/>
      </c>
      <c r="BS69" s="927" t="str">
        <f>IF(ISNUMBER(G69),'Cover Page'!$D$35/1000000*G69/'FX rate'!$C$24,"")</f>
        <v/>
      </c>
      <c r="BT69" s="760" t="str">
        <f>IF(ISNUMBER(H69),'Cover Page'!$D$35/1000000*H69/'FX rate'!$C$24,"")</f>
        <v/>
      </c>
      <c r="BU69" s="928" t="str">
        <f>IF(ISNUMBER(I69),'Cover Page'!$D$35/1000000*I69/'FX rate'!$C$24,"")</f>
        <v/>
      </c>
      <c r="BV69" s="927" t="str">
        <f>IF(ISNUMBER(J69),'Cover Page'!$D$35/1000000*J69/'FX rate'!$C$24,"")</f>
        <v/>
      </c>
      <c r="BW69" s="760" t="str">
        <f>IF(ISNUMBER(K69),'Cover Page'!$D$35/1000000*K69/'FX rate'!$C$24,"")</f>
        <v/>
      </c>
      <c r="BX69" s="928" t="str">
        <f>IF(ISNUMBER(L69),'Cover Page'!$D$35/1000000*L69/'FX rate'!$C$24,"")</f>
        <v/>
      </c>
      <c r="BY69" s="927" t="str">
        <f>IF(ISNUMBER(M69),'Cover Page'!$D$35/1000000*M69/'FX rate'!$C$24,"")</f>
        <v/>
      </c>
      <c r="BZ69" s="760" t="str">
        <f>IF(ISNUMBER(N69),'Cover Page'!$D$35/1000000*N69/'FX rate'!$C$24,"")</f>
        <v/>
      </c>
      <c r="CA69" s="928" t="str">
        <f>IF(ISNUMBER(O69),'Cover Page'!$D$35/1000000*O69/'FX rate'!$C$24,"")</f>
        <v/>
      </c>
      <c r="CB69" s="927" t="str">
        <f>IF(ISNUMBER(P69),'Cover Page'!$D$35/1000000*P69/'FX rate'!$C$24,"")</f>
        <v/>
      </c>
      <c r="CC69" s="760" t="str">
        <f>IF(ISNUMBER(Q69),'Cover Page'!$D$35/1000000*Q69/'FX rate'!$C$24,"")</f>
        <v/>
      </c>
      <c r="CD69" s="928" t="str">
        <f>IF(ISNUMBER(R69),'Cover Page'!$D$35/1000000*R69/'FX rate'!$C$24,"")</f>
        <v/>
      </c>
      <c r="CE69" s="927" t="str">
        <f>IF(ISNUMBER(S69),'Cover Page'!$D$35/1000000*S69/'FX rate'!$C$24,"")</f>
        <v/>
      </c>
      <c r="CF69" s="760" t="str">
        <f>IF(ISNUMBER(T69),'Cover Page'!$D$35/1000000*T69/'FX rate'!$C$24,"")</f>
        <v/>
      </c>
      <c r="CG69" s="928" t="str">
        <f>IF(ISNUMBER(U69),'Cover Page'!$D$35/1000000*U69/'FX rate'!$C$24,"")</f>
        <v/>
      </c>
      <c r="CH69" s="927" t="str">
        <f>IF(ISNUMBER(V69),'Cover Page'!$D$35/1000000*V69/'FX rate'!$C$24,"")</f>
        <v/>
      </c>
      <c r="CI69" s="760" t="str">
        <f>IF(ISNUMBER(W69),'Cover Page'!$D$35/1000000*W69/'FX rate'!$C$24,"")</f>
        <v/>
      </c>
      <c r="CJ69" s="928" t="str">
        <f>IF(ISNUMBER(X69),'Cover Page'!$D$35/1000000*X69/'FX rate'!$C$24,"")</f>
        <v/>
      </c>
      <c r="CK69" s="927" t="str">
        <f>IF(ISNUMBER(Y69),'Cover Page'!$D$35/1000000*Y69/'FX rate'!$C$24,"")</f>
        <v/>
      </c>
      <c r="CL69" s="760" t="str">
        <f>IF(ISNUMBER(Z69),'Cover Page'!$D$35/1000000*Z69/'FX rate'!$C$24,"")</f>
        <v/>
      </c>
      <c r="CM69" s="928">
        <f>IF(ISNUMBER(AA69),'Cover Page'!$D$35/1000000*AA69/'FX rate'!$C$24,"")</f>
        <v>0</v>
      </c>
      <c r="CN69" s="927">
        <f>IF(ISNUMBER(AB69),'Cover Page'!$D$35/1000000*AB69/'FX rate'!$C$24,"")</f>
        <v>0</v>
      </c>
      <c r="CO69" s="760">
        <f>IF(ISNUMBER(AC69),'Cover Page'!$D$35/1000000*AC69/'FX rate'!$C$24,"")</f>
        <v>0</v>
      </c>
      <c r="CP69" s="640"/>
      <c r="CQ69" s="640"/>
      <c r="CR69" s="640"/>
      <c r="CS69" s="640"/>
    </row>
    <row r="70" spans="1:97" s="20" customFormat="1" ht="14" x14ac:dyDescent="0.3">
      <c r="A70" s="24"/>
      <c r="B70" s="37">
        <v>2018</v>
      </c>
      <c r="C70" s="173"/>
      <c r="D70" s="118"/>
      <c r="E70" s="117"/>
      <c r="F70" s="167"/>
      <c r="G70" s="118"/>
      <c r="H70" s="117"/>
      <c r="I70" s="167"/>
      <c r="J70" s="118"/>
      <c r="K70" s="117"/>
      <c r="L70" s="167"/>
      <c r="M70" s="118"/>
      <c r="N70" s="117"/>
      <c r="O70" s="167"/>
      <c r="P70" s="118"/>
      <c r="Q70" s="117"/>
      <c r="R70" s="167"/>
      <c r="S70" s="118"/>
      <c r="T70" s="117"/>
      <c r="U70" s="167"/>
      <c r="V70" s="118"/>
      <c r="W70" s="117"/>
      <c r="X70" s="167"/>
      <c r="Y70" s="118"/>
      <c r="Z70" s="118"/>
      <c r="AA70" s="410">
        <f>C70+F70+I70+L70+O70+R70+U70+X70</f>
        <v>0</v>
      </c>
      <c r="AB70" s="413">
        <f t="shared" si="4"/>
        <v>0</v>
      </c>
      <c r="AC70" s="397">
        <f t="shared" si="5"/>
        <v>0</v>
      </c>
      <c r="AH70" s="636">
        <v>2018</v>
      </c>
      <c r="AI70" s="728" t="str">
        <f>IF(ISNUMBER(C70),'Cover Page'!$D$35/1000000*'4 classification'!C70/'FX rate'!$C23,"")</f>
        <v/>
      </c>
      <c r="AJ70" s="935" t="str">
        <f>IF(ISNUMBER(D70),'Cover Page'!$D$35/1000000*'4 classification'!D70/'FX rate'!$C23,"")</f>
        <v/>
      </c>
      <c r="AK70" s="774" t="str">
        <f>IF(ISNUMBER(E70),'Cover Page'!$D$35/1000000*'4 classification'!E70/'FX rate'!$C23,"")</f>
        <v/>
      </c>
      <c r="AL70" s="936" t="str">
        <f>IF(ISNUMBER(F70),'Cover Page'!$D$35/1000000*'4 classification'!F70/'FX rate'!$C23,"")</f>
        <v/>
      </c>
      <c r="AM70" s="935" t="str">
        <f>IF(ISNUMBER(G70),'Cover Page'!$D$35/1000000*'4 classification'!G70/'FX rate'!$C23,"")</f>
        <v/>
      </c>
      <c r="AN70" s="774" t="str">
        <f>IF(ISNUMBER(H70),'Cover Page'!$D$35/1000000*'4 classification'!H70/'FX rate'!$C23,"")</f>
        <v/>
      </c>
      <c r="AO70" s="936" t="str">
        <f>IF(ISNUMBER(I70),'Cover Page'!$D$35/1000000*'4 classification'!I70/'FX rate'!$C23,"")</f>
        <v/>
      </c>
      <c r="AP70" s="935" t="str">
        <f>IF(ISNUMBER(J70),'Cover Page'!$D$35/1000000*'4 classification'!J70/'FX rate'!$C23,"")</f>
        <v/>
      </c>
      <c r="AQ70" s="774" t="str">
        <f>IF(ISNUMBER(K70),'Cover Page'!$D$35/1000000*'4 classification'!K70/'FX rate'!$C23,"")</f>
        <v/>
      </c>
      <c r="AR70" s="936" t="str">
        <f>IF(ISNUMBER(L70),'Cover Page'!$D$35/1000000*'4 classification'!L70/'FX rate'!$C23,"")</f>
        <v/>
      </c>
      <c r="AS70" s="935" t="str">
        <f>IF(ISNUMBER(M70),'Cover Page'!$D$35/1000000*'4 classification'!M70/'FX rate'!$C23,"")</f>
        <v/>
      </c>
      <c r="AT70" s="774" t="str">
        <f>IF(ISNUMBER(N70),'Cover Page'!$D$35/1000000*'4 classification'!N70/'FX rate'!$C23,"")</f>
        <v/>
      </c>
      <c r="AU70" s="936" t="str">
        <f>IF(ISNUMBER(O70),'Cover Page'!$D$35/1000000*'4 classification'!O70/'FX rate'!$C23,"")</f>
        <v/>
      </c>
      <c r="AV70" s="935" t="str">
        <f>IF(ISNUMBER(P70),'Cover Page'!$D$35/1000000*'4 classification'!P70/'FX rate'!$C23,"")</f>
        <v/>
      </c>
      <c r="AW70" s="774" t="str">
        <f>IF(ISNUMBER(Q70),'Cover Page'!$D$35/1000000*'4 classification'!Q70/'FX rate'!$C23,"")</f>
        <v/>
      </c>
      <c r="AX70" s="936" t="str">
        <f>IF(ISNUMBER(R70),'Cover Page'!$D$35/1000000*'4 classification'!R70/'FX rate'!$C23,"")</f>
        <v/>
      </c>
      <c r="AY70" s="935" t="str">
        <f>IF(ISNUMBER(S70),'Cover Page'!$D$35/1000000*'4 classification'!S70/'FX rate'!$C23,"")</f>
        <v/>
      </c>
      <c r="AZ70" s="933" t="str">
        <f>IF(ISNUMBER(T70),'Cover Page'!$D$35/1000000*'4 classification'!T70/'FX rate'!$C23,"")</f>
        <v/>
      </c>
      <c r="BA70" s="937" t="str">
        <f>IF(ISNUMBER(U70),'Cover Page'!$D$35/1000000*'4 classification'!U70/'FX rate'!$C23,"")</f>
        <v/>
      </c>
      <c r="BB70" s="931" t="str">
        <f>IF(ISNUMBER(V70),'Cover Page'!$D$35/1000000*'4 classification'!V70/'FX rate'!$C23,"")</f>
        <v/>
      </c>
      <c r="BC70" s="716" t="str">
        <f>IF(ISNUMBER(W70),'Cover Page'!$D$35/1000000*'4 classification'!W70/'FX rate'!$C23,"")</f>
        <v/>
      </c>
      <c r="BD70" s="937" t="str">
        <f>IF(ISNUMBER(X70),'Cover Page'!$D$35/1000000*'4 classification'!X70/'FX rate'!$C23,"")</f>
        <v/>
      </c>
      <c r="BE70" s="931" t="str">
        <f>IF(ISNUMBER(Y70),'Cover Page'!$D$35/1000000*'4 classification'!Y70/'FX rate'!$C23,"")</f>
        <v/>
      </c>
      <c r="BF70" s="716" t="str">
        <f>IF(ISNUMBER(Z70),'Cover Page'!$D$35/1000000*'4 classification'!Z70/'FX rate'!$C23,"")</f>
        <v/>
      </c>
      <c r="BG70" s="932">
        <f>IF(ISNUMBER(AA70),'Cover Page'!$D$35/1000000*'4 classification'!AA70/'FX rate'!$C23,"")</f>
        <v>0</v>
      </c>
      <c r="BH70" s="931">
        <f>IF(ISNUMBER(AB70),'Cover Page'!$D$35/1000000*'4 classification'!AB70/'FX rate'!$C23,"")</f>
        <v>0</v>
      </c>
      <c r="BI70" s="716">
        <f>IF(ISNUMBER(AC70),'Cover Page'!$D$35/1000000*'4 classification'!AC70/'FX rate'!$C23,"")</f>
        <v>0</v>
      </c>
      <c r="BN70" s="708">
        <v>2018</v>
      </c>
      <c r="BO70" s="759" t="str">
        <f>IF(ISNUMBER(C70),'Cover Page'!$D$35/1000000*C70/'FX rate'!$C$24,"")</f>
        <v/>
      </c>
      <c r="BP70" s="927" t="str">
        <f>IF(ISNUMBER(D70),'Cover Page'!$D$35/1000000*D70/'FX rate'!$C$24,"")</f>
        <v/>
      </c>
      <c r="BQ70" s="760" t="str">
        <f>IF(ISNUMBER(E70),'Cover Page'!$D$35/1000000*E70/'FX rate'!$C$24,"")</f>
        <v/>
      </c>
      <c r="BR70" s="928" t="str">
        <f>IF(ISNUMBER(F70),'Cover Page'!$D$35/1000000*F70/'FX rate'!$C$24,"")</f>
        <v/>
      </c>
      <c r="BS70" s="927" t="str">
        <f>IF(ISNUMBER(G70),'Cover Page'!$D$35/1000000*G70/'FX rate'!$C$24,"")</f>
        <v/>
      </c>
      <c r="BT70" s="760" t="str">
        <f>IF(ISNUMBER(H70),'Cover Page'!$D$35/1000000*H70/'FX rate'!$C$24,"")</f>
        <v/>
      </c>
      <c r="BU70" s="928" t="str">
        <f>IF(ISNUMBER(I70),'Cover Page'!$D$35/1000000*I70/'FX rate'!$C$24,"")</f>
        <v/>
      </c>
      <c r="BV70" s="927" t="str">
        <f>IF(ISNUMBER(J70),'Cover Page'!$D$35/1000000*J70/'FX rate'!$C$24,"")</f>
        <v/>
      </c>
      <c r="BW70" s="760" t="str">
        <f>IF(ISNUMBER(K70),'Cover Page'!$D$35/1000000*K70/'FX rate'!$C$24,"")</f>
        <v/>
      </c>
      <c r="BX70" s="928" t="str">
        <f>IF(ISNUMBER(L70),'Cover Page'!$D$35/1000000*L70/'FX rate'!$C$24,"")</f>
        <v/>
      </c>
      <c r="BY70" s="927" t="str">
        <f>IF(ISNUMBER(M70),'Cover Page'!$D$35/1000000*M70/'FX rate'!$C$24,"")</f>
        <v/>
      </c>
      <c r="BZ70" s="760" t="str">
        <f>IF(ISNUMBER(N70),'Cover Page'!$D$35/1000000*N70/'FX rate'!$C$24,"")</f>
        <v/>
      </c>
      <c r="CA70" s="928" t="str">
        <f>IF(ISNUMBER(O70),'Cover Page'!$D$35/1000000*O70/'FX rate'!$C$24,"")</f>
        <v/>
      </c>
      <c r="CB70" s="927" t="str">
        <f>IF(ISNUMBER(P70),'Cover Page'!$D$35/1000000*P70/'FX rate'!$C$24,"")</f>
        <v/>
      </c>
      <c r="CC70" s="760" t="str">
        <f>IF(ISNUMBER(Q70),'Cover Page'!$D$35/1000000*Q70/'FX rate'!$C$24,"")</f>
        <v/>
      </c>
      <c r="CD70" s="928" t="str">
        <f>IF(ISNUMBER(R70),'Cover Page'!$D$35/1000000*R70/'FX rate'!$C$24,"")</f>
        <v/>
      </c>
      <c r="CE70" s="927" t="str">
        <f>IF(ISNUMBER(S70),'Cover Page'!$D$35/1000000*S70/'FX rate'!$C$24,"")</f>
        <v/>
      </c>
      <c r="CF70" s="760" t="str">
        <f>IF(ISNUMBER(T70),'Cover Page'!$D$35/1000000*T70/'FX rate'!$C$24,"")</f>
        <v/>
      </c>
      <c r="CG70" s="928" t="str">
        <f>IF(ISNUMBER(U70),'Cover Page'!$D$35/1000000*U70/'FX rate'!$C$24,"")</f>
        <v/>
      </c>
      <c r="CH70" s="927" t="str">
        <f>IF(ISNUMBER(V70),'Cover Page'!$D$35/1000000*V70/'FX rate'!$C$24,"")</f>
        <v/>
      </c>
      <c r="CI70" s="760" t="str">
        <f>IF(ISNUMBER(W70),'Cover Page'!$D$35/1000000*W70/'FX rate'!$C$24,"")</f>
        <v/>
      </c>
      <c r="CJ70" s="928" t="str">
        <f>IF(ISNUMBER(X70),'Cover Page'!$D$35/1000000*X70/'FX rate'!$C$24,"")</f>
        <v/>
      </c>
      <c r="CK70" s="927" t="str">
        <f>IF(ISNUMBER(Y70),'Cover Page'!$D$35/1000000*Y70/'FX rate'!$C$24,"")</f>
        <v/>
      </c>
      <c r="CL70" s="760" t="str">
        <f>IF(ISNUMBER(Z70),'Cover Page'!$D$35/1000000*Z70/'FX rate'!$C$24,"")</f>
        <v/>
      </c>
      <c r="CM70" s="928">
        <f>IF(ISNUMBER(AA70),'Cover Page'!$D$35/1000000*AA70/'FX rate'!$C$24,"")</f>
        <v>0</v>
      </c>
      <c r="CN70" s="927">
        <f>IF(ISNUMBER(AB70),'Cover Page'!$D$35/1000000*AB70/'FX rate'!$C$24,"")</f>
        <v>0</v>
      </c>
      <c r="CO70" s="760">
        <f>IF(ISNUMBER(AC70),'Cover Page'!$D$35/1000000*AC70/'FX rate'!$C$24,"")</f>
        <v>0</v>
      </c>
      <c r="CP70" s="640"/>
      <c r="CQ70" s="640"/>
      <c r="CR70" s="640"/>
      <c r="CS70" s="640"/>
    </row>
    <row r="71" spans="1:97" s="20" customFormat="1" ht="14" x14ac:dyDescent="0.3">
      <c r="A71" s="24"/>
      <c r="B71" s="37">
        <v>2019</v>
      </c>
      <c r="C71" s="173"/>
      <c r="D71" s="118"/>
      <c r="E71" s="117"/>
      <c r="F71" s="167"/>
      <c r="G71" s="118"/>
      <c r="H71" s="117"/>
      <c r="I71" s="167"/>
      <c r="J71" s="118"/>
      <c r="K71" s="117"/>
      <c r="L71" s="167"/>
      <c r="M71" s="118"/>
      <c r="N71" s="117"/>
      <c r="O71" s="167"/>
      <c r="P71" s="118"/>
      <c r="Q71" s="117"/>
      <c r="R71" s="167"/>
      <c r="S71" s="118"/>
      <c r="T71" s="117"/>
      <c r="U71" s="167"/>
      <c r="V71" s="118"/>
      <c r="W71" s="117"/>
      <c r="X71" s="167"/>
      <c r="Y71" s="118"/>
      <c r="Z71" s="118"/>
      <c r="AA71" s="410">
        <f>C71+F71+I71+L71+O71+R71+U71+X71</f>
        <v>0</v>
      </c>
      <c r="AB71" s="413">
        <f t="shared" ref="AB71" si="6">D71+G71+J71+M71+P71+S71+V71+Y71</f>
        <v>0</v>
      </c>
      <c r="AC71" s="397">
        <f t="shared" ref="AC71" si="7">E71+H71+K71+N71+Q71+T71+W71+Z71</f>
        <v>0</v>
      </c>
      <c r="AH71" s="636">
        <v>2019</v>
      </c>
      <c r="AI71" s="728" t="str">
        <f>IF(ISNUMBER(C71),'Cover Page'!$D$35/1000000*'4 classification'!C71/'FX rate'!$C24,"")</f>
        <v/>
      </c>
      <c r="AJ71" s="935" t="str">
        <f>IF(ISNUMBER(D71),'Cover Page'!$D$35/1000000*'4 classification'!D71/'FX rate'!$C24,"")</f>
        <v/>
      </c>
      <c r="AK71" s="774" t="str">
        <f>IF(ISNUMBER(E71),'Cover Page'!$D$35/1000000*'4 classification'!E71/'FX rate'!$C24,"")</f>
        <v/>
      </c>
      <c r="AL71" s="936" t="str">
        <f>IF(ISNUMBER(F71),'Cover Page'!$D$35/1000000*'4 classification'!F71/'FX rate'!$C24,"")</f>
        <v/>
      </c>
      <c r="AM71" s="935" t="str">
        <f>IF(ISNUMBER(G71),'Cover Page'!$D$35/1000000*'4 classification'!G71/'FX rate'!$C24,"")</f>
        <v/>
      </c>
      <c r="AN71" s="774" t="str">
        <f>IF(ISNUMBER(H71),'Cover Page'!$D$35/1000000*'4 classification'!H71/'FX rate'!$C24,"")</f>
        <v/>
      </c>
      <c r="AO71" s="936" t="str">
        <f>IF(ISNUMBER(I71),'Cover Page'!$D$35/1000000*'4 classification'!I71/'FX rate'!$C24,"")</f>
        <v/>
      </c>
      <c r="AP71" s="935" t="str">
        <f>IF(ISNUMBER(J71),'Cover Page'!$D$35/1000000*'4 classification'!J71/'FX rate'!$C24,"")</f>
        <v/>
      </c>
      <c r="AQ71" s="774" t="str">
        <f>IF(ISNUMBER(K71),'Cover Page'!$D$35/1000000*'4 classification'!K71/'FX rate'!$C24,"")</f>
        <v/>
      </c>
      <c r="AR71" s="936" t="str">
        <f>IF(ISNUMBER(L71),'Cover Page'!$D$35/1000000*'4 classification'!L71/'FX rate'!$C24,"")</f>
        <v/>
      </c>
      <c r="AS71" s="935" t="str">
        <f>IF(ISNUMBER(M71),'Cover Page'!$D$35/1000000*'4 classification'!M71/'FX rate'!$C24,"")</f>
        <v/>
      </c>
      <c r="AT71" s="774" t="str">
        <f>IF(ISNUMBER(N71),'Cover Page'!$D$35/1000000*'4 classification'!N71/'FX rate'!$C24,"")</f>
        <v/>
      </c>
      <c r="AU71" s="936" t="str">
        <f>IF(ISNUMBER(O71),'Cover Page'!$D$35/1000000*'4 classification'!O71/'FX rate'!$C24,"")</f>
        <v/>
      </c>
      <c r="AV71" s="935" t="str">
        <f>IF(ISNUMBER(P71),'Cover Page'!$D$35/1000000*'4 classification'!P71/'FX rate'!$C24,"")</f>
        <v/>
      </c>
      <c r="AW71" s="774" t="str">
        <f>IF(ISNUMBER(Q71),'Cover Page'!$D$35/1000000*'4 classification'!Q71/'FX rate'!$C24,"")</f>
        <v/>
      </c>
      <c r="AX71" s="936" t="str">
        <f>IF(ISNUMBER(R71),'Cover Page'!$D$35/1000000*'4 classification'!R71/'FX rate'!$C24,"")</f>
        <v/>
      </c>
      <c r="AY71" s="935" t="str">
        <f>IF(ISNUMBER(S71),'Cover Page'!$D$35/1000000*'4 classification'!S71/'FX rate'!$C24,"")</f>
        <v/>
      </c>
      <c r="AZ71" s="933" t="str">
        <f>IF(ISNUMBER(T71),'Cover Page'!$D$35/1000000*'4 classification'!T71/'FX rate'!$C24,"")</f>
        <v/>
      </c>
      <c r="BA71" s="937" t="str">
        <f>IF(ISNUMBER(U71),'Cover Page'!$D$35/1000000*'4 classification'!U71/'FX rate'!$C24,"")</f>
        <v/>
      </c>
      <c r="BB71" s="931" t="str">
        <f>IF(ISNUMBER(V71),'Cover Page'!$D$35/1000000*'4 classification'!V71/'FX rate'!$C24,"")</f>
        <v/>
      </c>
      <c r="BC71" s="716" t="str">
        <f>IF(ISNUMBER(W71),'Cover Page'!$D$35/1000000*'4 classification'!W71/'FX rate'!$C24,"")</f>
        <v/>
      </c>
      <c r="BD71" s="937" t="str">
        <f>IF(ISNUMBER(X71),'Cover Page'!$D$35/1000000*'4 classification'!X71/'FX rate'!$C24,"")</f>
        <v/>
      </c>
      <c r="BE71" s="931" t="str">
        <f>IF(ISNUMBER(Y71),'Cover Page'!$D$35/1000000*'4 classification'!Y71/'FX rate'!$C24,"")</f>
        <v/>
      </c>
      <c r="BF71" s="716" t="str">
        <f>IF(ISNUMBER(Z71),'Cover Page'!$D$35/1000000*'4 classification'!Z71/'FX rate'!$C24,"")</f>
        <v/>
      </c>
      <c r="BG71" s="932">
        <f>IF(ISNUMBER(AA71),'Cover Page'!$D$35/1000000*'4 classification'!AA71/'FX rate'!$C24,"")</f>
        <v>0</v>
      </c>
      <c r="BH71" s="931">
        <f>IF(ISNUMBER(AB71),'Cover Page'!$D$35/1000000*'4 classification'!AB71/'FX rate'!$C24,"")</f>
        <v>0</v>
      </c>
      <c r="BI71" s="716">
        <f>IF(ISNUMBER(AC71),'Cover Page'!$D$35/1000000*'4 classification'!AC71/'FX rate'!$C24,"")</f>
        <v>0</v>
      </c>
      <c r="BN71" s="708">
        <v>2019</v>
      </c>
      <c r="BO71" s="759" t="str">
        <f>IF(ISNUMBER(C71),'Cover Page'!$D$35/1000000*C71/'FX rate'!$C$24,"")</f>
        <v/>
      </c>
      <c r="BP71" s="927" t="str">
        <f>IF(ISNUMBER(D71),'Cover Page'!$D$35/1000000*D71/'FX rate'!$C$24,"")</f>
        <v/>
      </c>
      <c r="BQ71" s="760" t="str">
        <f>IF(ISNUMBER(E71),'Cover Page'!$D$35/1000000*E71/'FX rate'!$C$24,"")</f>
        <v/>
      </c>
      <c r="BR71" s="928" t="str">
        <f>IF(ISNUMBER(F71),'Cover Page'!$D$35/1000000*F71/'FX rate'!$C$24,"")</f>
        <v/>
      </c>
      <c r="BS71" s="927" t="str">
        <f>IF(ISNUMBER(G71),'Cover Page'!$D$35/1000000*G71/'FX rate'!$C$24,"")</f>
        <v/>
      </c>
      <c r="BT71" s="760" t="str">
        <f>IF(ISNUMBER(H71),'Cover Page'!$D$35/1000000*H71/'FX rate'!$C$24,"")</f>
        <v/>
      </c>
      <c r="BU71" s="928" t="str">
        <f>IF(ISNUMBER(I71),'Cover Page'!$D$35/1000000*I71/'FX rate'!$C$24,"")</f>
        <v/>
      </c>
      <c r="BV71" s="927" t="str">
        <f>IF(ISNUMBER(J71),'Cover Page'!$D$35/1000000*J71/'FX rate'!$C$24,"")</f>
        <v/>
      </c>
      <c r="BW71" s="760" t="str">
        <f>IF(ISNUMBER(K71),'Cover Page'!$D$35/1000000*K71/'FX rate'!$C$24,"")</f>
        <v/>
      </c>
      <c r="BX71" s="928" t="str">
        <f>IF(ISNUMBER(L71),'Cover Page'!$D$35/1000000*L71/'FX rate'!$C$24,"")</f>
        <v/>
      </c>
      <c r="BY71" s="927" t="str">
        <f>IF(ISNUMBER(M71),'Cover Page'!$D$35/1000000*M71/'FX rate'!$C$24,"")</f>
        <v/>
      </c>
      <c r="BZ71" s="760" t="str">
        <f>IF(ISNUMBER(N71),'Cover Page'!$D$35/1000000*N71/'FX rate'!$C$24,"")</f>
        <v/>
      </c>
      <c r="CA71" s="928" t="str">
        <f>IF(ISNUMBER(O71),'Cover Page'!$D$35/1000000*O71/'FX rate'!$C$24,"")</f>
        <v/>
      </c>
      <c r="CB71" s="927" t="str">
        <f>IF(ISNUMBER(P71),'Cover Page'!$D$35/1000000*P71/'FX rate'!$C$24,"")</f>
        <v/>
      </c>
      <c r="CC71" s="760" t="str">
        <f>IF(ISNUMBER(Q71),'Cover Page'!$D$35/1000000*Q71/'FX rate'!$C$24,"")</f>
        <v/>
      </c>
      <c r="CD71" s="928" t="str">
        <f>IF(ISNUMBER(R71),'Cover Page'!$D$35/1000000*R71/'FX rate'!$C$24,"")</f>
        <v/>
      </c>
      <c r="CE71" s="927" t="str">
        <f>IF(ISNUMBER(S71),'Cover Page'!$D$35/1000000*S71/'FX rate'!$C$24,"")</f>
        <v/>
      </c>
      <c r="CF71" s="760" t="str">
        <f>IF(ISNUMBER(T71),'Cover Page'!$D$35/1000000*T71/'FX rate'!$C$24,"")</f>
        <v/>
      </c>
      <c r="CG71" s="928" t="str">
        <f>IF(ISNUMBER(U71),'Cover Page'!$D$35/1000000*U71/'FX rate'!$C$24,"")</f>
        <v/>
      </c>
      <c r="CH71" s="927" t="str">
        <f>IF(ISNUMBER(V71),'Cover Page'!$D$35/1000000*V71/'FX rate'!$C$24,"")</f>
        <v/>
      </c>
      <c r="CI71" s="760" t="str">
        <f>IF(ISNUMBER(W71),'Cover Page'!$D$35/1000000*W71/'FX rate'!$C$24,"")</f>
        <v/>
      </c>
      <c r="CJ71" s="928" t="str">
        <f>IF(ISNUMBER(X71),'Cover Page'!$D$35/1000000*X71/'FX rate'!$C$24,"")</f>
        <v/>
      </c>
      <c r="CK71" s="927" t="str">
        <f>IF(ISNUMBER(Y71),'Cover Page'!$D$35/1000000*Y71/'FX rate'!$C$24,"")</f>
        <v/>
      </c>
      <c r="CL71" s="760" t="str">
        <f>IF(ISNUMBER(Z71),'Cover Page'!$D$35/1000000*Z71/'FX rate'!$C$24,"")</f>
        <v/>
      </c>
      <c r="CM71" s="928">
        <f>IF(ISNUMBER(AA71),'Cover Page'!$D$35/1000000*AA71/'FX rate'!$C$24,"")</f>
        <v>0</v>
      </c>
      <c r="CN71" s="927">
        <f>IF(ISNUMBER(AB71),'Cover Page'!$D$35/1000000*AB71/'FX rate'!$C$24,"")</f>
        <v>0</v>
      </c>
      <c r="CO71" s="760">
        <f>IF(ISNUMBER(AC71),'Cover Page'!$D$35/1000000*AC71/'FX rate'!$C$24,"")</f>
        <v>0</v>
      </c>
      <c r="CP71" s="640"/>
      <c r="CQ71" s="640"/>
      <c r="CR71" s="640"/>
      <c r="CS71" s="640"/>
    </row>
    <row r="72" spans="1:97" s="2" customFormat="1" ht="14.25" customHeight="1" thickBot="1" x14ac:dyDescent="0.35">
      <c r="B72" s="187" t="s">
        <v>1558</v>
      </c>
      <c r="C72" s="888"/>
      <c r="D72" s="892"/>
      <c r="E72" s="889"/>
      <c r="F72" s="893"/>
      <c r="G72" s="892"/>
      <c r="H72" s="889"/>
      <c r="I72" s="893"/>
      <c r="J72" s="892"/>
      <c r="K72" s="889"/>
      <c r="L72" s="893"/>
      <c r="M72" s="892"/>
      <c r="N72" s="889"/>
      <c r="O72" s="893"/>
      <c r="P72" s="892"/>
      <c r="Q72" s="889"/>
      <c r="R72" s="893"/>
      <c r="S72" s="892"/>
      <c r="T72" s="889"/>
      <c r="U72" s="893"/>
      <c r="V72" s="892"/>
      <c r="W72" s="889"/>
      <c r="X72" s="893"/>
      <c r="Y72" s="892"/>
      <c r="Z72" s="892"/>
      <c r="AA72" s="414">
        <f t="shared" ref="AA72" si="8">C72+F72+I72+L72+O72+R72+U72+X72</f>
        <v>0</v>
      </c>
      <c r="AB72" s="415">
        <f t="shared" ref="AB72" si="9">D72+G72+J72+M72+P72+S72+V72+Y72</f>
        <v>0</v>
      </c>
      <c r="AC72" s="416">
        <f t="shared" ref="AC72" si="10">E72+H72+K72+N72+Q72+T72+W72+Z72</f>
        <v>0</v>
      </c>
      <c r="AH72" s="567"/>
      <c r="AI72" s="567"/>
      <c r="AJ72" s="567"/>
      <c r="AK72" s="567"/>
      <c r="AL72" s="567"/>
      <c r="AM72" s="567"/>
      <c r="AN72" s="567"/>
      <c r="AO72" s="567"/>
      <c r="AP72" s="567"/>
      <c r="AQ72" s="567"/>
      <c r="AR72" s="567"/>
      <c r="AS72" s="567"/>
      <c r="AT72" s="567"/>
      <c r="AU72" s="567"/>
      <c r="AV72" s="567"/>
      <c r="AW72" s="567"/>
      <c r="AX72" s="567"/>
      <c r="AY72" s="567"/>
      <c r="AZ72" s="567"/>
      <c r="BA72" s="567"/>
      <c r="BB72" s="567"/>
      <c r="BC72" s="567"/>
      <c r="BD72" s="567"/>
      <c r="BE72" s="567"/>
      <c r="BF72" s="567"/>
      <c r="BG72" s="567"/>
      <c r="BH72" s="567"/>
      <c r="BI72" s="567"/>
      <c r="BN72" s="639"/>
      <c r="BO72" s="639"/>
      <c r="BP72" s="639"/>
      <c r="BQ72" s="639"/>
      <c r="BR72" s="639"/>
      <c r="BS72" s="639"/>
      <c r="BT72" s="639"/>
      <c r="BU72" s="639"/>
      <c r="BV72" s="639"/>
      <c r="BW72" s="639"/>
      <c r="BX72" s="639"/>
      <c r="BY72" s="639"/>
      <c r="BZ72" s="639"/>
      <c r="CA72" s="639"/>
      <c r="CB72" s="639"/>
      <c r="CC72" s="639"/>
      <c r="CD72" s="639"/>
      <c r="CE72" s="639"/>
      <c r="CF72" s="639"/>
      <c r="CG72" s="639"/>
      <c r="CH72" s="639"/>
      <c r="CI72" s="639"/>
      <c r="CJ72" s="640"/>
      <c r="CK72" s="640"/>
      <c r="CL72" s="640"/>
      <c r="CM72" s="640"/>
      <c r="CN72" s="640"/>
      <c r="CO72" s="640"/>
      <c r="CP72" s="640"/>
      <c r="CQ72" s="640"/>
      <c r="CR72" s="640"/>
      <c r="CS72" s="640"/>
    </row>
    <row r="73" spans="1:97" s="2" customFormat="1" ht="92.15" customHeight="1" thickBot="1" x14ac:dyDescent="0.35">
      <c r="B73" s="530" t="s">
        <v>1554</v>
      </c>
      <c r="C73" s="1490" t="str">
        <f>IF(COUNT(C70)&lt;&gt;0,IF(COUNT(C71)=0,"Please fill in value for 2019 or provide a provisional estimate (eg. 2018 figure) and the expected submission date in the notes",IF(COUNT(C72)=0,"Please provide the number of entities","")),"")</f>
        <v/>
      </c>
      <c r="D73" s="1490" t="str">
        <f>IF(COUNT(D71)&lt;&gt;0,IF(C71&lt;D71,"Prud consolidated assets &gt; total assets",IF(COUNT(D72)=0,"Please provide the number of entities","")),"")</f>
        <v/>
      </c>
      <c r="E73" s="1490" t="str">
        <f>IF(COUNT(E71)&lt;&gt;0,IF(C71&lt;E71,"Basel-equivalent prud regulation &gt; total assets",IF(COUNT(E72)=0,"Please provide the number of entities","")),"")</f>
        <v/>
      </c>
      <c r="F73" s="1490" t="str">
        <f>IF(COUNT(F70)&lt;&gt;0,IF(COUNT(F71)=0,"Please fill in value for 2019 or provide a provisional estimate (eg. 2018 figure) and the expected submission date in the notes",IF(COUNT(F72)=0,"Please provide the number of entities","")),"")</f>
        <v/>
      </c>
      <c r="G73" s="1490" t="str">
        <f>IF(COUNT(G71)&lt;&gt;0,IF(F71&lt;G71,"Prud consolidated assets &gt; total assets",IF(COUNT(G72)=0,"Please provide the number of entities","")),"")</f>
        <v/>
      </c>
      <c r="H73" s="1490" t="str">
        <f>IF(COUNT(H71)&lt;&gt;0,IF(F71&lt;H71,"Basel-equivalent prud regulation &gt; total assets",IF(COUNT(H72)=0,"Please provide the number of entities","")),"")</f>
        <v/>
      </c>
      <c r="I73" s="1490" t="str">
        <f>IF(COUNT(I70)&lt;&gt;0,IF(COUNT(I71)=0,"Please fill in value for 2019 or provide a provisional estimate (eg. 2018 figure) and the expected submission date in the notes",IF(COUNT(I72)=0,"Please provide the number of entities","")),"")</f>
        <v/>
      </c>
      <c r="J73" s="1490" t="str">
        <f>IF(COUNT(J71)&lt;&gt;0,IF(I71&lt;J71,"Prud consolidated assets &gt; total assets",IF(COUNT(J72)=0,"Please provide the number of entities","")),"")</f>
        <v/>
      </c>
      <c r="K73" s="1490" t="str">
        <f>IF(COUNT(K71)&lt;&gt;0,IF(I71&lt;K71,"Basel-equivalent prud regulation &gt; total assets",IF(COUNT(K72)=0,"Please provide the number of entities","")),"")</f>
        <v/>
      </c>
      <c r="L73" s="1490" t="str">
        <f>IF(COUNT(L70)&lt;&gt;0,IF(COUNT(L71)=0,"Please fill in value for 2019 or provide a provisional estimate (eg. 2018 figure) and the expected submission date in the notes",IF(COUNT(L72)=0,"Please provide the number of entities","")),"")</f>
        <v/>
      </c>
      <c r="M73" s="1490" t="str">
        <f>IF(COUNT(M71)&lt;&gt;0,IF(L71&lt;M71,"Prud consolidated assets &gt; total assets",IF(COUNT(M72)=0,"Please provide the number of entities","")),"")</f>
        <v/>
      </c>
      <c r="N73" s="1490" t="str">
        <f>IF(COUNT(N71)&lt;&gt;0,IF(L71&lt;N71,"Basel-equivalent prud regulation &gt; total assets",IF(COUNT(N72)=0,"Please provide the number of entities","")),"")</f>
        <v/>
      </c>
      <c r="O73" s="1490" t="str">
        <f>IF(COUNT(O70)&lt;&gt;0,IF(COUNT(O71)=0,"Please fill in value for 2019 or provide a provisional estimate (eg. 2018 figure) and the expected submission date in the notes",IF(COUNT(O72)=0,"Please provide the number of entities","")),"")</f>
        <v/>
      </c>
      <c r="P73" s="1490" t="str">
        <f>IF(COUNT(P71)&lt;&gt;0,IF(O71&lt;P71,"Prud consolidated assets &gt; total assets",IF(COUNT(P72)=0,"Please provide the number of entities","")),"")</f>
        <v/>
      </c>
      <c r="Q73" s="1490" t="str">
        <f>IF(COUNT(Q71)&lt;&gt;0,IF(O71&lt;Q71,"Basel-equivalent prud regulation &gt; total assets",IF(COUNT(Q72)=0,"Please provide the number of entities","")),"")</f>
        <v/>
      </c>
      <c r="R73" s="1490" t="str">
        <f>IF(COUNT(R70)&lt;&gt;0,IF(COUNT(R71)=0,"Please fill in value for 2019 or provide a provisional estimate (eg. 2018 figure) and the expected submission date in the notes",IF(COUNT(R72)=0,"Please provide the number of entities","")),"")</f>
        <v/>
      </c>
      <c r="S73" s="1490" t="str">
        <f>IF(COUNT(S71)&lt;&gt;0,IF(R71&lt;S71,"Prud consolidated assets &gt; total assets",IF(COUNT(S72)=0,"Please provide the number of entities","")),"")</f>
        <v/>
      </c>
      <c r="T73" s="1490" t="str">
        <f>IF(COUNT(T71)&lt;&gt;0,IF(R71&lt;T71,"Basel-equivalent prud regulation &gt; total assets",IF(COUNT(T72)=0,"Please provide the number of entities","")),"")</f>
        <v/>
      </c>
      <c r="U73" s="1490" t="str">
        <f>IF(COUNT(U70)&lt;&gt;0,IF(COUNT(U71)=0,"Please fill in value for 2019 or provide a provisional estimate (eg. 2018 figure) and the expected submission date in the notes",IF(COUNT(U72)=0,"Please provide the number of entities","")),"")</f>
        <v/>
      </c>
      <c r="V73" s="1490" t="str">
        <f>IF(COUNT(V71)&lt;&gt;0,IF(U71&lt;V71,"Prud consolidated assets &gt; total assets",IF(COUNT(V72)=0,"Please provide the number of entities","")),"")</f>
        <v/>
      </c>
      <c r="W73" s="1490" t="str">
        <f>IF(COUNT(W71)&lt;&gt;0,IF(U71&lt;W71,"Basel-equivalent prud regulation &gt; total assets",IF(COUNT(W72)=0,"Please provide the number of entities","")),"")</f>
        <v/>
      </c>
      <c r="X73" s="1490" t="str">
        <f>IF(COUNT(X70)&lt;&gt;0,IF(COUNT(X71)=0,"Please fill in value for 2019 or provide a provisional estimate (eg. 2018 figure) and the expected submission date in the notes",IF(COUNT(X72)=0,"Please provide the number of entities","")),"")</f>
        <v/>
      </c>
      <c r="Y73" s="1490" t="str">
        <f>IF(COUNT(Y71)&lt;&gt;0,IF(X71&lt;Y71,"Prud consolidated assets &gt; total assets",IF(COUNT(Y72)=0,"Please provide the number of entities","")),"")</f>
        <v/>
      </c>
      <c r="Z73" s="1490" t="str">
        <f>IF(COUNT(Z71)&lt;&gt;0,IF(X71&lt;Z71,"Basel-equivalent prud regulation &gt; total assets",IF(COUNT(Z72)=0,"Please provide the number of entities","")),"")</f>
        <v/>
      </c>
      <c r="AA73" s="1525"/>
      <c r="AB73" s="1526"/>
      <c r="AC73" s="1527"/>
      <c r="AH73" s="567"/>
      <c r="AI73" s="567"/>
      <c r="AJ73" s="567"/>
      <c r="AK73" s="567"/>
      <c r="AL73" s="567"/>
      <c r="AM73" s="567"/>
      <c r="AN73" s="567"/>
      <c r="AO73" s="567"/>
      <c r="AP73" s="567"/>
      <c r="AQ73" s="567"/>
      <c r="AR73" s="567"/>
      <c r="AS73" s="567"/>
      <c r="AT73" s="567"/>
      <c r="AU73" s="567"/>
      <c r="AV73" s="567"/>
      <c r="AW73" s="567"/>
      <c r="AX73" s="567"/>
      <c r="AY73" s="567"/>
      <c r="AZ73" s="567"/>
      <c r="BA73" s="567"/>
      <c r="BB73" s="567"/>
      <c r="BC73" s="567"/>
      <c r="BD73" s="567"/>
      <c r="BE73" s="567"/>
      <c r="BF73" s="567"/>
      <c r="BG73" s="567"/>
      <c r="BH73" s="567"/>
      <c r="BI73" s="567"/>
      <c r="BN73" s="639"/>
      <c r="BO73" s="639"/>
      <c r="BP73" s="639"/>
      <c r="BQ73" s="639"/>
      <c r="BR73" s="639"/>
      <c r="BS73" s="639"/>
      <c r="BT73" s="639"/>
      <c r="BU73" s="639"/>
      <c r="BV73" s="639"/>
      <c r="BW73" s="639"/>
      <c r="BX73" s="639"/>
      <c r="BY73" s="639"/>
      <c r="BZ73" s="639"/>
      <c r="CA73" s="639"/>
      <c r="CB73" s="639"/>
      <c r="CC73" s="639"/>
      <c r="CD73" s="639"/>
      <c r="CE73" s="639"/>
      <c r="CF73" s="639"/>
      <c r="CG73" s="639"/>
      <c r="CH73" s="639"/>
      <c r="CI73" s="639"/>
      <c r="CJ73" s="640"/>
      <c r="CK73" s="640"/>
      <c r="CL73" s="640"/>
      <c r="CM73" s="640"/>
      <c r="CN73" s="640"/>
      <c r="CO73" s="640"/>
      <c r="CP73" s="640"/>
      <c r="CQ73" s="640"/>
      <c r="CR73" s="640"/>
      <c r="CS73" s="640"/>
    </row>
    <row r="74" spans="1:97" s="14" customFormat="1" ht="70" customHeight="1" thickBot="1" x14ac:dyDescent="0.35">
      <c r="A74" s="2"/>
      <c r="B74" s="188" t="s">
        <v>318</v>
      </c>
      <c r="C74" s="176"/>
      <c r="D74" s="189"/>
      <c r="E74" s="177"/>
      <c r="F74" s="190"/>
      <c r="G74" s="189"/>
      <c r="H74" s="177"/>
      <c r="I74" s="190"/>
      <c r="J74" s="189"/>
      <c r="K74" s="177"/>
      <c r="L74" s="190"/>
      <c r="M74" s="189"/>
      <c r="N74" s="177"/>
      <c r="O74" s="190"/>
      <c r="P74" s="189"/>
      <c r="Q74" s="177"/>
      <c r="R74" s="190"/>
      <c r="S74" s="189"/>
      <c r="T74" s="177"/>
      <c r="U74" s="190"/>
      <c r="V74" s="189"/>
      <c r="W74" s="177"/>
      <c r="X74" s="190"/>
      <c r="Y74" s="189"/>
      <c r="Z74" s="189"/>
      <c r="AA74" s="1282"/>
      <c r="AB74" s="1283"/>
      <c r="AC74" s="1284"/>
      <c r="AH74" s="568"/>
      <c r="AI74" s="568"/>
      <c r="AJ74" s="568"/>
      <c r="AK74" s="568"/>
      <c r="AL74" s="568"/>
      <c r="AM74" s="568"/>
      <c r="AN74" s="568"/>
      <c r="AO74" s="568"/>
      <c r="AP74" s="568"/>
      <c r="AQ74" s="568"/>
      <c r="AR74" s="568"/>
      <c r="AS74" s="568"/>
      <c r="AT74" s="568"/>
      <c r="AU74" s="568"/>
      <c r="AV74" s="568"/>
      <c r="AW74" s="568"/>
      <c r="AX74" s="568"/>
      <c r="AY74" s="568"/>
      <c r="AZ74" s="568"/>
      <c r="BA74" s="568"/>
      <c r="BB74" s="568"/>
      <c r="BC74" s="568"/>
      <c r="BD74" s="567"/>
      <c r="BE74" s="567"/>
      <c r="BF74" s="567"/>
      <c r="BG74" s="567"/>
      <c r="BH74" s="567"/>
      <c r="BI74" s="567"/>
      <c r="BN74" s="640"/>
      <c r="BO74" s="640"/>
      <c r="BP74" s="640"/>
      <c r="BQ74" s="640"/>
      <c r="BR74" s="640"/>
      <c r="BS74" s="640"/>
      <c r="BT74" s="640"/>
      <c r="BU74" s="640"/>
      <c r="BV74" s="640"/>
      <c r="BW74" s="640"/>
      <c r="BX74" s="640"/>
      <c r="BY74" s="640"/>
      <c r="BZ74" s="640"/>
      <c r="CA74" s="640"/>
      <c r="CB74" s="640"/>
      <c r="CC74" s="640"/>
      <c r="CD74" s="640"/>
      <c r="CE74" s="640"/>
      <c r="CF74" s="640"/>
      <c r="CG74" s="640"/>
      <c r="CH74" s="640"/>
      <c r="CI74" s="640"/>
      <c r="CJ74" s="640"/>
      <c r="CK74" s="640"/>
      <c r="CL74" s="640"/>
      <c r="CM74" s="640"/>
      <c r="CN74" s="640"/>
      <c r="CO74" s="640"/>
      <c r="CP74" s="640"/>
      <c r="CQ74" s="640"/>
      <c r="CR74" s="640"/>
      <c r="CS74" s="640"/>
    </row>
    <row r="75" spans="1:97" s="2" customFormat="1" ht="20.149999999999999" customHeight="1" x14ac:dyDescent="0.3">
      <c r="B75" s="7"/>
      <c r="C75" s="529"/>
      <c r="D75" s="529"/>
      <c r="E75" s="529"/>
      <c r="F75" s="529"/>
      <c r="G75" s="529"/>
      <c r="H75" s="529"/>
      <c r="I75" s="529"/>
      <c r="J75" s="529"/>
      <c r="K75" s="529"/>
      <c r="L75" s="529"/>
      <c r="M75" s="529"/>
      <c r="N75" s="529"/>
      <c r="O75" s="529"/>
      <c r="P75" s="529"/>
      <c r="Q75" s="529"/>
      <c r="R75" s="529"/>
      <c r="S75" s="529"/>
      <c r="T75" s="529"/>
      <c r="U75" s="7"/>
      <c r="V75" s="7"/>
      <c r="W75" s="7"/>
      <c r="AH75" s="567"/>
      <c r="AI75" s="567"/>
      <c r="AJ75" s="567"/>
      <c r="AK75" s="567"/>
      <c r="AL75" s="567"/>
      <c r="AM75" s="567"/>
      <c r="AN75" s="567"/>
      <c r="AO75" s="567"/>
      <c r="AP75" s="567"/>
      <c r="AQ75" s="567"/>
      <c r="AR75" s="567"/>
      <c r="AS75" s="567"/>
      <c r="AT75" s="567"/>
      <c r="AU75" s="567"/>
      <c r="AV75" s="567"/>
      <c r="AW75" s="567"/>
      <c r="AX75" s="567"/>
      <c r="AY75" s="567"/>
      <c r="AZ75" s="567"/>
      <c r="BA75" s="567"/>
      <c r="BB75" s="567"/>
      <c r="BC75" s="567"/>
      <c r="BD75" s="567"/>
      <c r="BE75" s="567"/>
      <c r="BF75" s="567"/>
      <c r="BG75" s="567"/>
      <c r="BH75" s="567"/>
      <c r="BI75" s="567"/>
      <c r="BN75" s="639"/>
      <c r="BO75" s="639"/>
      <c r="BP75" s="639"/>
      <c r="BQ75" s="639"/>
      <c r="BR75" s="639"/>
      <c r="BS75" s="639"/>
      <c r="BT75" s="639"/>
      <c r="BU75" s="639"/>
      <c r="BV75" s="639"/>
      <c r="BW75" s="639"/>
      <c r="BX75" s="639"/>
      <c r="BY75" s="639"/>
      <c r="BZ75" s="639"/>
      <c r="CA75" s="639"/>
      <c r="CB75" s="639"/>
      <c r="CC75" s="639"/>
      <c r="CD75" s="639"/>
      <c r="CE75" s="639"/>
      <c r="CF75" s="639"/>
      <c r="CG75" s="639"/>
      <c r="CH75" s="639"/>
      <c r="CI75" s="639"/>
      <c r="CJ75" s="640"/>
      <c r="CK75" s="640"/>
      <c r="CL75" s="640"/>
      <c r="CM75" s="640"/>
      <c r="CN75" s="640"/>
      <c r="CO75" s="640"/>
      <c r="CP75" s="640"/>
      <c r="CQ75" s="640"/>
      <c r="CR75" s="640"/>
      <c r="CS75" s="640"/>
    </row>
    <row r="76" spans="1:97" s="2" customFormat="1" ht="20.149999999999999" customHeight="1" x14ac:dyDescent="0.3">
      <c r="B76" s="986" t="s">
        <v>570</v>
      </c>
      <c r="C76" s="987" t="s">
        <v>726</v>
      </c>
      <c r="D76" s="987" t="s">
        <v>727</v>
      </c>
      <c r="E76" s="987" t="s">
        <v>728</v>
      </c>
      <c r="F76" s="987" t="s">
        <v>729</v>
      </c>
      <c r="G76" s="987" t="s">
        <v>730</v>
      </c>
      <c r="H76" s="987" t="s">
        <v>731</v>
      </c>
      <c r="I76" s="987" t="s">
        <v>732</v>
      </c>
      <c r="J76" s="987" t="s">
        <v>733</v>
      </c>
      <c r="K76" s="987" t="s">
        <v>734</v>
      </c>
      <c r="L76" s="987" t="s">
        <v>735</v>
      </c>
      <c r="M76" s="987" t="s">
        <v>736</v>
      </c>
      <c r="N76" s="987" t="s">
        <v>737</v>
      </c>
      <c r="O76" s="987" t="s">
        <v>738</v>
      </c>
      <c r="P76" s="987" t="s">
        <v>739</v>
      </c>
      <c r="Q76" s="987" t="s">
        <v>740</v>
      </c>
      <c r="R76" s="987" t="s">
        <v>741</v>
      </c>
      <c r="S76" s="987" t="s">
        <v>742</v>
      </c>
      <c r="T76" s="987" t="s">
        <v>743</v>
      </c>
      <c r="U76" s="990" t="s">
        <v>744</v>
      </c>
      <c r="V76" s="990" t="s">
        <v>745</v>
      </c>
      <c r="W76" s="990" t="s">
        <v>746</v>
      </c>
      <c r="X76" s="990" t="s">
        <v>747</v>
      </c>
      <c r="Y76" s="990" t="s">
        <v>747</v>
      </c>
      <c r="Z76" s="990" t="s">
        <v>748</v>
      </c>
      <c r="AH76" s="567"/>
      <c r="AI76" s="567"/>
      <c r="AJ76" s="567"/>
      <c r="AK76" s="567"/>
      <c r="AL76" s="567"/>
      <c r="AM76" s="567"/>
      <c r="AN76" s="567"/>
      <c r="AO76" s="567"/>
      <c r="AP76" s="567"/>
      <c r="AQ76" s="567"/>
      <c r="AR76" s="567"/>
      <c r="AS76" s="567"/>
      <c r="AT76" s="567"/>
      <c r="AU76" s="567"/>
      <c r="AV76" s="567"/>
      <c r="AW76" s="567"/>
      <c r="AX76" s="567"/>
      <c r="AY76" s="567"/>
      <c r="AZ76" s="567"/>
      <c r="BA76" s="567"/>
      <c r="BB76" s="567"/>
      <c r="BC76" s="567"/>
      <c r="BD76" s="567"/>
      <c r="BE76" s="567"/>
      <c r="BF76" s="567"/>
      <c r="BG76" s="567"/>
      <c r="BH76" s="567"/>
      <c r="BI76" s="567"/>
      <c r="BN76" s="639"/>
      <c r="BO76" s="639"/>
      <c r="BP76" s="639"/>
      <c r="BQ76" s="639"/>
      <c r="BR76" s="639"/>
      <c r="BS76" s="639"/>
      <c r="BT76" s="639"/>
      <c r="BU76" s="639"/>
      <c r="BV76" s="639"/>
      <c r="BW76" s="639"/>
      <c r="BX76" s="639"/>
      <c r="BY76" s="639"/>
      <c r="BZ76" s="639"/>
      <c r="CA76" s="639"/>
      <c r="CB76" s="639"/>
      <c r="CC76" s="639"/>
      <c r="CD76" s="639"/>
      <c r="CE76" s="639"/>
      <c r="CF76" s="639"/>
      <c r="CG76" s="639"/>
      <c r="CH76" s="639"/>
      <c r="CI76" s="639"/>
      <c r="CJ76" s="640"/>
      <c r="CK76" s="640"/>
      <c r="CL76" s="640"/>
      <c r="CM76" s="640"/>
      <c r="CN76" s="640"/>
      <c r="CO76" s="640"/>
      <c r="CP76" s="640"/>
      <c r="CQ76" s="640"/>
      <c r="CR76" s="640"/>
      <c r="CS76" s="640"/>
    </row>
    <row r="77" spans="1:97" s="2" customFormat="1" ht="20.149999999999999" customHeight="1" x14ac:dyDescent="0.3">
      <c r="B77" s="7"/>
      <c r="C77" s="7"/>
      <c r="D77" s="7"/>
      <c r="E77" s="7"/>
      <c r="F77" s="7"/>
      <c r="G77" s="7"/>
      <c r="H77" s="7"/>
      <c r="I77" s="7"/>
      <c r="J77" s="7"/>
      <c r="K77" s="7"/>
      <c r="L77" s="7"/>
      <c r="M77" s="7"/>
      <c r="N77" s="7"/>
      <c r="O77" s="7"/>
      <c r="P77" s="7"/>
      <c r="Q77" s="7"/>
      <c r="R77" s="7"/>
      <c r="S77" s="7"/>
      <c r="T77" s="7"/>
      <c r="U77" s="7"/>
      <c r="V77" s="7"/>
      <c r="W77" s="7"/>
      <c r="AG77" s="14"/>
      <c r="AH77" s="568"/>
      <c r="AI77" s="568"/>
      <c r="AJ77" s="568"/>
      <c r="AK77" s="568"/>
      <c r="AL77" s="568"/>
      <c r="AM77" s="568"/>
      <c r="AN77" s="568"/>
      <c r="AO77" s="568"/>
      <c r="AP77" s="568"/>
      <c r="AQ77" s="568"/>
      <c r="AR77" s="568"/>
      <c r="AS77" s="568"/>
      <c r="AT77" s="568"/>
      <c r="AU77" s="568"/>
      <c r="AV77" s="568"/>
      <c r="AW77" s="568"/>
      <c r="AX77" s="568"/>
      <c r="AY77" s="568"/>
      <c r="AZ77" s="568"/>
      <c r="BA77" s="568"/>
      <c r="BB77" s="568"/>
      <c r="BC77" s="568"/>
      <c r="BD77" s="567"/>
      <c r="BE77" s="567"/>
      <c r="BF77" s="567"/>
      <c r="BG77" s="567"/>
      <c r="BH77" s="567"/>
      <c r="BI77" s="567"/>
      <c r="BN77" s="640"/>
      <c r="BO77" s="640"/>
      <c r="BP77" s="640"/>
      <c r="BQ77" s="640"/>
      <c r="BR77" s="640"/>
      <c r="BS77" s="640"/>
      <c r="BT77" s="640"/>
      <c r="BU77" s="640"/>
      <c r="BV77" s="640"/>
      <c r="BW77" s="640"/>
      <c r="BX77" s="640"/>
      <c r="BY77" s="640"/>
      <c r="BZ77" s="640"/>
      <c r="CA77" s="640"/>
      <c r="CB77" s="640"/>
      <c r="CC77" s="640"/>
      <c r="CD77" s="640"/>
      <c r="CE77" s="640"/>
      <c r="CF77" s="640"/>
      <c r="CG77" s="640"/>
      <c r="CH77" s="640"/>
      <c r="CI77" s="640"/>
      <c r="CJ77" s="640"/>
      <c r="CK77" s="640"/>
      <c r="CL77" s="640"/>
      <c r="CM77" s="640"/>
      <c r="CN77" s="640"/>
      <c r="CO77" s="640"/>
      <c r="CP77" s="640"/>
      <c r="CQ77" s="640"/>
      <c r="CR77" s="640"/>
      <c r="CS77" s="640"/>
    </row>
    <row r="78" spans="1:97" s="2" customFormat="1" ht="14.25" customHeight="1" x14ac:dyDescent="0.35">
      <c r="B78" s="90" t="s">
        <v>107</v>
      </c>
      <c r="C78" s="7"/>
      <c r="D78" s="7"/>
      <c r="E78" s="7"/>
      <c r="F78" s="7"/>
      <c r="G78" s="7"/>
      <c r="H78" s="7"/>
      <c r="I78" s="7"/>
      <c r="J78" s="7"/>
      <c r="K78" s="7"/>
      <c r="L78" s="7"/>
      <c r="M78" s="7"/>
      <c r="N78" s="7"/>
      <c r="O78" s="7"/>
      <c r="P78" s="7"/>
      <c r="Q78" s="7"/>
      <c r="R78" s="7"/>
      <c r="S78" s="7"/>
      <c r="T78" s="7"/>
      <c r="U78" s="7"/>
      <c r="V78" s="7"/>
      <c r="W78" s="7"/>
      <c r="AG78" s="14"/>
      <c r="AH78" s="775"/>
      <c r="AI78" s="568"/>
      <c r="AJ78" s="568"/>
      <c r="AK78" s="568"/>
      <c r="AL78" s="568"/>
      <c r="AM78" s="568"/>
      <c r="AN78" s="568"/>
      <c r="AO78" s="568"/>
      <c r="AP78" s="568"/>
      <c r="AQ78" s="568"/>
      <c r="AR78" s="568"/>
      <c r="AS78" s="568"/>
      <c r="AT78" s="568"/>
      <c r="AU78" s="568"/>
      <c r="AV78" s="568"/>
      <c r="AW78" s="568"/>
      <c r="AX78" s="568"/>
      <c r="AY78" s="568"/>
      <c r="AZ78" s="568"/>
      <c r="BA78" s="568"/>
      <c r="BB78" s="568"/>
      <c r="BC78" s="568"/>
      <c r="BD78" s="567"/>
      <c r="BE78" s="567"/>
      <c r="BF78" s="567"/>
      <c r="BG78" s="567"/>
      <c r="BH78" s="567"/>
      <c r="BI78" s="567"/>
      <c r="BN78" s="776"/>
      <c r="BO78" s="640"/>
      <c r="BP78" s="640"/>
      <c r="BQ78" s="640"/>
      <c r="BR78" s="640"/>
      <c r="BS78" s="640"/>
      <c r="BT78" s="640"/>
      <c r="BU78" s="640"/>
      <c r="BV78" s="640"/>
      <c r="BW78" s="640"/>
      <c r="BX78" s="640"/>
      <c r="BY78" s="640"/>
      <c r="BZ78" s="640"/>
      <c r="CA78" s="640"/>
      <c r="CB78" s="640"/>
      <c r="CC78" s="640"/>
      <c r="CD78" s="640"/>
      <c r="CE78" s="640"/>
      <c r="CF78" s="640"/>
      <c r="CG78" s="640"/>
      <c r="CH78" s="640"/>
      <c r="CI78" s="640"/>
      <c r="CJ78" s="640"/>
      <c r="CK78" s="640"/>
      <c r="CL78" s="640"/>
      <c r="CM78" s="640"/>
      <c r="CN78" s="640"/>
      <c r="CO78" s="640"/>
      <c r="CP78" s="640"/>
      <c r="CQ78" s="640"/>
      <c r="CR78" s="640"/>
      <c r="CS78" s="640"/>
    </row>
    <row r="79" spans="1:97" s="2" customFormat="1" ht="10" customHeight="1" x14ac:dyDescent="0.3">
      <c r="B79" s="7"/>
      <c r="C79" s="7"/>
      <c r="D79" s="7"/>
      <c r="E79" s="7"/>
      <c r="F79" s="7"/>
      <c r="G79" s="7"/>
      <c r="H79" s="7"/>
      <c r="I79" s="7"/>
      <c r="J79" s="7"/>
      <c r="K79" s="7"/>
      <c r="L79" s="7"/>
      <c r="M79" s="7"/>
      <c r="N79" s="7"/>
      <c r="O79" s="7"/>
      <c r="P79" s="7"/>
      <c r="Q79" s="7"/>
      <c r="R79" s="7"/>
      <c r="S79" s="7"/>
      <c r="T79" s="7"/>
      <c r="U79" s="7"/>
      <c r="V79" s="7"/>
      <c r="W79" s="7"/>
      <c r="AG79" s="14"/>
      <c r="AH79" s="567"/>
      <c r="AI79" s="568"/>
      <c r="AJ79" s="568"/>
      <c r="AK79" s="568"/>
      <c r="AL79" s="568"/>
      <c r="AM79" s="568"/>
      <c r="AN79" s="568"/>
      <c r="AO79" s="568"/>
      <c r="AP79" s="568"/>
      <c r="AQ79" s="568"/>
      <c r="AR79" s="568"/>
      <c r="AS79" s="568"/>
      <c r="AT79" s="568"/>
      <c r="AU79" s="568"/>
      <c r="AV79" s="568"/>
      <c r="AW79" s="568"/>
      <c r="AX79" s="568"/>
      <c r="AY79" s="568"/>
      <c r="AZ79" s="568"/>
      <c r="BA79" s="568"/>
      <c r="BB79" s="568"/>
      <c r="BC79" s="568"/>
      <c r="BD79" s="567"/>
      <c r="BE79" s="567"/>
      <c r="BF79" s="567"/>
      <c r="BG79" s="567"/>
      <c r="BH79" s="567"/>
      <c r="BI79" s="567"/>
      <c r="BN79" s="639"/>
      <c r="BO79" s="640"/>
      <c r="BP79" s="640"/>
      <c r="BQ79" s="640"/>
      <c r="BR79" s="640"/>
      <c r="BS79" s="640"/>
      <c r="BT79" s="640"/>
      <c r="BU79" s="640"/>
      <c r="BV79" s="640"/>
      <c r="BW79" s="640"/>
      <c r="BX79" s="640"/>
      <c r="BY79" s="640"/>
      <c r="BZ79" s="640"/>
      <c r="CA79" s="640"/>
      <c r="CB79" s="640"/>
      <c r="CC79" s="640"/>
      <c r="CD79" s="640"/>
      <c r="CE79" s="640"/>
      <c r="CF79" s="640"/>
      <c r="CG79" s="640"/>
      <c r="CH79" s="640"/>
      <c r="CI79" s="640"/>
      <c r="CJ79" s="640"/>
      <c r="CK79" s="640"/>
      <c r="CL79" s="640"/>
      <c r="CM79" s="640"/>
      <c r="CN79" s="640"/>
      <c r="CO79" s="640"/>
      <c r="CP79" s="640"/>
      <c r="CQ79" s="640"/>
      <c r="CR79" s="640"/>
      <c r="CS79" s="640"/>
    </row>
    <row r="80" spans="1:97" s="2" customFormat="1" ht="14.25" customHeight="1" x14ac:dyDescent="0.3">
      <c r="B80" s="2046"/>
      <c r="C80" s="156" t="s">
        <v>1</v>
      </c>
      <c r="D80" s="157" t="s">
        <v>2</v>
      </c>
      <c r="E80" s="156" t="s">
        <v>3</v>
      </c>
      <c r="F80" s="157" t="s">
        <v>85</v>
      </c>
      <c r="G80" s="156" t="s">
        <v>4</v>
      </c>
      <c r="H80" s="157" t="s">
        <v>5</v>
      </c>
      <c r="I80" s="156" t="s">
        <v>6</v>
      </c>
      <c r="J80" s="157" t="s">
        <v>7</v>
      </c>
      <c r="K80" s="156" t="s">
        <v>8</v>
      </c>
      <c r="L80" s="157" t="s">
        <v>9</v>
      </c>
      <c r="M80" s="156" t="s">
        <v>10</v>
      </c>
      <c r="N80" s="157" t="s">
        <v>11</v>
      </c>
      <c r="O80" s="156" t="s">
        <v>12</v>
      </c>
      <c r="P80" s="157" t="s">
        <v>13</v>
      </c>
      <c r="Q80" s="156" t="s">
        <v>14</v>
      </c>
      <c r="R80" s="157" t="s">
        <v>15</v>
      </c>
      <c r="S80" s="156" t="s">
        <v>14</v>
      </c>
      <c r="T80" s="157" t="s">
        <v>15</v>
      </c>
      <c r="U80" s="158" t="s">
        <v>16</v>
      </c>
      <c r="V80" s="159" t="s">
        <v>17</v>
      </c>
      <c r="W80" s="159" t="s">
        <v>18</v>
      </c>
      <c r="AG80" s="14"/>
      <c r="AH80" s="711"/>
      <c r="AI80" s="729"/>
      <c r="AJ80" s="572"/>
      <c r="AK80" s="729"/>
      <c r="AL80" s="572"/>
      <c r="AM80" s="729"/>
      <c r="AN80" s="572"/>
      <c r="AO80" s="729"/>
      <c r="AP80" s="572"/>
      <c r="AQ80" s="729"/>
      <c r="AR80" s="572"/>
      <c r="AS80" s="729"/>
      <c r="AT80" s="572"/>
      <c r="AU80" s="729"/>
      <c r="AV80" s="572"/>
      <c r="AW80" s="729"/>
      <c r="AX80" s="572"/>
      <c r="AY80" s="729"/>
      <c r="AZ80" s="572"/>
      <c r="BA80" s="729"/>
      <c r="BB80" s="572"/>
      <c r="BC80" s="572"/>
      <c r="BD80" s="567"/>
      <c r="BE80" s="567"/>
      <c r="BF80" s="567"/>
      <c r="BG80" s="567"/>
      <c r="BH80" s="567"/>
      <c r="BI80" s="567"/>
      <c r="BN80" s="742"/>
      <c r="BO80" s="761"/>
      <c r="BP80" s="644"/>
      <c r="BQ80" s="761"/>
      <c r="BR80" s="644"/>
      <c r="BS80" s="761"/>
      <c r="BT80" s="644"/>
      <c r="BU80" s="761"/>
      <c r="BV80" s="644"/>
      <c r="BW80" s="761"/>
      <c r="BX80" s="644"/>
      <c r="BY80" s="761"/>
      <c r="BZ80" s="644"/>
      <c r="CA80" s="761"/>
      <c r="CB80" s="644"/>
      <c r="CC80" s="761"/>
      <c r="CD80" s="644"/>
      <c r="CE80" s="761"/>
      <c r="CF80" s="644"/>
      <c r="CG80" s="761"/>
      <c r="CH80" s="644"/>
      <c r="CI80" s="644"/>
      <c r="CJ80" s="640"/>
      <c r="CK80" s="640"/>
      <c r="CL80" s="640"/>
      <c r="CM80" s="640"/>
      <c r="CN80" s="640"/>
      <c r="CO80" s="640"/>
      <c r="CP80" s="640"/>
      <c r="CQ80" s="640"/>
      <c r="CR80" s="640"/>
      <c r="CS80" s="640"/>
    </row>
    <row r="81" spans="1:97" s="2" customFormat="1" ht="39" customHeight="1" x14ac:dyDescent="0.35">
      <c r="B81" s="2047"/>
      <c r="C81" s="2049" t="s">
        <v>45</v>
      </c>
      <c r="D81" s="44"/>
      <c r="E81" s="110"/>
      <c r="F81" s="2051" t="s">
        <v>57</v>
      </c>
      <c r="G81" s="44"/>
      <c r="H81" s="136"/>
      <c r="I81" s="2051" t="s">
        <v>63</v>
      </c>
      <c r="J81" s="44"/>
      <c r="K81" s="136"/>
      <c r="L81" s="2051" t="s">
        <v>101</v>
      </c>
      <c r="M81" s="44"/>
      <c r="N81" s="136"/>
      <c r="O81" s="2051" t="s">
        <v>102</v>
      </c>
      <c r="P81" s="44"/>
      <c r="Q81" s="136"/>
      <c r="R81" s="2051" t="s">
        <v>103</v>
      </c>
      <c r="S81" s="44"/>
      <c r="T81" s="137"/>
      <c r="U81" s="2065" t="s">
        <v>50</v>
      </c>
      <c r="V81" s="44"/>
      <c r="W81" s="136"/>
      <c r="AG81" s="14"/>
      <c r="AH81" s="908" t="s">
        <v>107</v>
      </c>
      <c r="AI81" s="734"/>
      <c r="AJ81" s="580"/>
      <c r="AK81" s="580"/>
      <c r="AL81" s="734"/>
      <c r="AM81" s="580"/>
      <c r="AN81" s="580"/>
      <c r="AO81" s="734"/>
      <c r="AP81" s="580"/>
      <c r="AQ81" s="580"/>
      <c r="AR81" s="734"/>
      <c r="AS81" s="580"/>
      <c r="AT81" s="580"/>
      <c r="AU81" s="734"/>
      <c r="AV81" s="580"/>
      <c r="AW81" s="580"/>
      <c r="AX81" s="734"/>
      <c r="AY81" s="580"/>
      <c r="AZ81" s="580"/>
      <c r="BA81" s="735"/>
      <c r="BB81" s="580"/>
      <c r="BC81" s="580"/>
      <c r="BD81" s="567"/>
      <c r="BE81" s="567"/>
      <c r="BF81" s="567"/>
      <c r="BG81" s="567"/>
      <c r="BH81" s="567"/>
      <c r="BI81" s="567"/>
      <c r="BN81" s="917" t="s">
        <v>107</v>
      </c>
      <c r="BO81" s="766"/>
      <c r="BP81" s="652"/>
      <c r="BQ81" s="652"/>
      <c r="BR81" s="766"/>
      <c r="BS81" s="652"/>
      <c r="BT81" s="652"/>
      <c r="BU81" s="766"/>
      <c r="BV81" s="652"/>
      <c r="BW81" s="652"/>
      <c r="BX81" s="766"/>
      <c r="BY81" s="652"/>
      <c r="BZ81" s="652"/>
      <c r="CA81" s="766"/>
      <c r="CB81" s="652"/>
      <c r="CC81" s="652"/>
      <c r="CD81" s="766"/>
      <c r="CE81" s="652"/>
      <c r="CF81" s="652"/>
      <c r="CG81" s="767"/>
      <c r="CH81" s="652"/>
      <c r="CI81" s="652"/>
      <c r="CJ81" s="640"/>
      <c r="CK81" s="640"/>
      <c r="CL81" s="640"/>
      <c r="CM81" s="640"/>
      <c r="CN81" s="640"/>
      <c r="CO81" s="640"/>
      <c r="CP81" s="640"/>
      <c r="CQ81" s="640"/>
      <c r="CR81" s="640"/>
      <c r="CS81" s="640"/>
    </row>
    <row r="82" spans="1:97" s="2" customFormat="1" ht="61" customHeight="1" thickBot="1" x14ac:dyDescent="0.35">
      <c r="B82" s="2048"/>
      <c r="C82" s="2050"/>
      <c r="D82" s="230" t="s">
        <v>315</v>
      </c>
      <c r="E82" s="231" t="s">
        <v>320</v>
      </c>
      <c r="F82" s="2052"/>
      <c r="G82" s="230" t="s">
        <v>315</v>
      </c>
      <c r="H82" s="231" t="s">
        <v>320</v>
      </c>
      <c r="I82" s="2052"/>
      <c r="J82" s="230" t="s">
        <v>315</v>
      </c>
      <c r="K82" s="231" t="s">
        <v>320</v>
      </c>
      <c r="L82" s="2052"/>
      <c r="M82" s="230" t="s">
        <v>315</v>
      </c>
      <c r="N82" s="231" t="s">
        <v>320</v>
      </c>
      <c r="O82" s="2052"/>
      <c r="P82" s="230" t="s">
        <v>315</v>
      </c>
      <c r="Q82" s="231" t="s">
        <v>320</v>
      </c>
      <c r="R82" s="2052"/>
      <c r="S82" s="230" t="s">
        <v>315</v>
      </c>
      <c r="T82" s="231" t="s">
        <v>320</v>
      </c>
      <c r="U82" s="2066"/>
      <c r="V82" s="230" t="s">
        <v>315</v>
      </c>
      <c r="W82" s="231" t="s">
        <v>321</v>
      </c>
      <c r="AG82" s="14"/>
      <c r="AH82" s="903" t="s">
        <v>516</v>
      </c>
      <c r="AI82" s="734"/>
      <c r="AJ82" s="731"/>
      <c r="AK82" s="731"/>
      <c r="AL82" s="734"/>
      <c r="AM82" s="731"/>
      <c r="AN82" s="731"/>
      <c r="AO82" s="734"/>
      <c r="AP82" s="731"/>
      <c r="AQ82" s="731"/>
      <c r="AR82" s="734"/>
      <c r="AS82" s="731"/>
      <c r="AT82" s="731"/>
      <c r="AU82" s="734"/>
      <c r="AV82" s="731"/>
      <c r="AW82" s="731"/>
      <c r="AX82" s="734"/>
      <c r="AY82" s="731"/>
      <c r="AZ82" s="731"/>
      <c r="BA82" s="735"/>
      <c r="BB82" s="731"/>
      <c r="BC82" s="731"/>
      <c r="BD82" s="567"/>
      <c r="BE82" s="567"/>
      <c r="BF82" s="567"/>
      <c r="BG82" s="567"/>
      <c r="BH82" s="567"/>
      <c r="BI82" s="567"/>
      <c r="BN82" s="912" t="s">
        <v>1557</v>
      </c>
      <c r="BO82" s="766"/>
      <c r="BP82" s="763"/>
      <c r="BQ82" s="763"/>
      <c r="BR82" s="766"/>
      <c r="BS82" s="763"/>
      <c r="BT82" s="763"/>
      <c r="BU82" s="766"/>
      <c r="BV82" s="763"/>
      <c r="BW82" s="763"/>
      <c r="BX82" s="766"/>
      <c r="BY82" s="763"/>
      <c r="BZ82" s="763"/>
      <c r="CA82" s="766"/>
      <c r="CB82" s="763"/>
      <c r="CC82" s="763"/>
      <c r="CD82" s="766"/>
      <c r="CE82" s="763"/>
      <c r="CF82" s="763"/>
      <c r="CG82" s="767"/>
      <c r="CH82" s="763"/>
      <c r="CI82" s="763"/>
      <c r="CJ82" s="640"/>
      <c r="CK82" s="640"/>
      <c r="CL82" s="640"/>
      <c r="CM82" s="640"/>
      <c r="CN82" s="640"/>
      <c r="CO82" s="640"/>
      <c r="CP82" s="640"/>
      <c r="CQ82" s="640"/>
      <c r="CR82" s="640"/>
      <c r="CS82" s="640"/>
    </row>
    <row r="83" spans="1:97" s="2" customFormat="1" ht="60" customHeight="1" x14ac:dyDescent="0.3">
      <c r="B83" s="184" t="s">
        <v>43</v>
      </c>
      <c r="C83" s="419"/>
      <c r="D83" s="1197"/>
      <c r="E83" s="424"/>
      <c r="F83" s="437"/>
      <c r="G83" s="1197"/>
      <c r="H83" s="424"/>
      <c r="I83" s="437"/>
      <c r="J83" s="1197"/>
      <c r="K83" s="424"/>
      <c r="L83" s="437"/>
      <c r="M83" s="1197"/>
      <c r="N83" s="424"/>
      <c r="O83" s="437"/>
      <c r="P83" s="1197"/>
      <c r="Q83" s="424"/>
      <c r="R83" s="437"/>
      <c r="S83" s="1197"/>
      <c r="T83" s="1197"/>
      <c r="U83" s="423"/>
      <c r="V83" s="1197"/>
      <c r="W83" s="424"/>
      <c r="AH83" s="730"/>
      <c r="AI83" s="712" t="s">
        <v>1</v>
      </c>
      <c r="AJ83" s="713" t="s">
        <v>2</v>
      </c>
      <c r="AK83" s="712" t="s">
        <v>3</v>
      </c>
      <c r="AL83" s="713" t="s">
        <v>85</v>
      </c>
      <c r="AM83" s="712" t="s">
        <v>4</v>
      </c>
      <c r="AN83" s="713" t="s">
        <v>5</v>
      </c>
      <c r="AO83" s="712" t="s">
        <v>6</v>
      </c>
      <c r="AP83" s="713" t="s">
        <v>7</v>
      </c>
      <c r="AQ83" s="712" t="s">
        <v>8</v>
      </c>
      <c r="AR83" s="713" t="s">
        <v>9</v>
      </c>
      <c r="AS83" s="712" t="s">
        <v>10</v>
      </c>
      <c r="AT83" s="713" t="s">
        <v>11</v>
      </c>
      <c r="AU83" s="712" t="s">
        <v>12</v>
      </c>
      <c r="AV83" s="713" t="s">
        <v>13</v>
      </c>
      <c r="AW83" s="712" t="s">
        <v>14</v>
      </c>
      <c r="AX83" s="713" t="s">
        <v>15</v>
      </c>
      <c r="AY83" s="712" t="s">
        <v>14</v>
      </c>
      <c r="AZ83" s="713" t="s">
        <v>15</v>
      </c>
      <c r="BA83" s="712" t="s">
        <v>16</v>
      </c>
      <c r="BB83" s="713" t="s">
        <v>17</v>
      </c>
      <c r="BC83" s="713" t="s">
        <v>18</v>
      </c>
      <c r="BD83" s="567"/>
      <c r="BE83" s="567"/>
      <c r="BF83" s="567"/>
      <c r="BG83" s="567"/>
      <c r="BH83" s="567"/>
      <c r="BI83" s="567"/>
      <c r="BN83" s="762"/>
      <c r="BO83" s="743" t="s">
        <v>1</v>
      </c>
      <c r="BP83" s="744" t="s">
        <v>2</v>
      </c>
      <c r="BQ83" s="743" t="s">
        <v>3</v>
      </c>
      <c r="BR83" s="744" t="s">
        <v>85</v>
      </c>
      <c r="BS83" s="743" t="s">
        <v>4</v>
      </c>
      <c r="BT83" s="744" t="s">
        <v>5</v>
      </c>
      <c r="BU83" s="743" t="s">
        <v>6</v>
      </c>
      <c r="BV83" s="744" t="s">
        <v>7</v>
      </c>
      <c r="BW83" s="743" t="s">
        <v>8</v>
      </c>
      <c r="BX83" s="744" t="s">
        <v>9</v>
      </c>
      <c r="BY83" s="743" t="s">
        <v>10</v>
      </c>
      <c r="BZ83" s="744" t="s">
        <v>11</v>
      </c>
      <c r="CA83" s="743" t="s">
        <v>12</v>
      </c>
      <c r="CB83" s="744" t="s">
        <v>13</v>
      </c>
      <c r="CC83" s="743" t="s">
        <v>14</v>
      </c>
      <c r="CD83" s="744" t="s">
        <v>15</v>
      </c>
      <c r="CE83" s="743" t="s">
        <v>14</v>
      </c>
      <c r="CF83" s="744" t="s">
        <v>15</v>
      </c>
      <c r="CG83" s="743" t="s">
        <v>16</v>
      </c>
      <c r="CH83" s="744" t="s">
        <v>17</v>
      </c>
      <c r="CI83" s="744" t="s">
        <v>18</v>
      </c>
      <c r="CJ83" s="640"/>
      <c r="CK83" s="640"/>
      <c r="CL83" s="640"/>
      <c r="CM83" s="640"/>
      <c r="CN83" s="640"/>
      <c r="CO83" s="640"/>
      <c r="CP83" s="640"/>
      <c r="CQ83" s="640"/>
      <c r="CR83" s="640"/>
      <c r="CS83" s="640"/>
    </row>
    <row r="84" spans="1:97" s="2" customFormat="1" ht="60" customHeight="1" x14ac:dyDescent="0.3">
      <c r="B84" s="185" t="s">
        <v>99</v>
      </c>
      <c r="C84" s="425"/>
      <c r="D84" s="1198"/>
      <c r="E84" s="430"/>
      <c r="F84" s="438"/>
      <c r="G84" s="1198"/>
      <c r="H84" s="430"/>
      <c r="I84" s="438"/>
      <c r="J84" s="1198"/>
      <c r="K84" s="430"/>
      <c r="L84" s="438"/>
      <c r="M84" s="1198"/>
      <c r="N84" s="430"/>
      <c r="O84" s="438"/>
      <c r="P84" s="1198"/>
      <c r="Q84" s="430"/>
      <c r="R84" s="438"/>
      <c r="S84" s="1198"/>
      <c r="T84" s="1198"/>
      <c r="U84" s="429"/>
      <c r="V84" s="1198"/>
      <c r="W84" s="430"/>
      <c r="AH84" s="732"/>
      <c r="AI84" s="2067" t="str">
        <f>C81</f>
        <v>Entity Type 1</v>
      </c>
      <c r="AJ84" s="580"/>
      <c r="AK84" s="725"/>
      <c r="AL84" s="2038" t="str">
        <f>F81</f>
        <v>Entity Type 2</v>
      </c>
      <c r="AM84" s="580"/>
      <c r="AN84" s="588"/>
      <c r="AO84" s="2038" t="str">
        <f>I81</f>
        <v>Entity Type 3</v>
      </c>
      <c r="AP84" s="580"/>
      <c r="AQ84" s="588"/>
      <c r="AR84" s="2038" t="str">
        <f>L81</f>
        <v>Entity Type 4</v>
      </c>
      <c r="AS84" s="580"/>
      <c r="AT84" s="588"/>
      <c r="AU84" s="2038" t="str">
        <f>O81</f>
        <v>Entity Type 5</v>
      </c>
      <c r="AV84" s="580"/>
      <c r="AW84" s="588"/>
      <c r="AX84" s="2038" t="str">
        <f>R81</f>
        <v>Entity Type 6</v>
      </c>
      <c r="AY84" s="580"/>
      <c r="AZ84" s="586"/>
      <c r="BA84" s="2036" t="s">
        <v>50</v>
      </c>
      <c r="BB84" s="580"/>
      <c r="BC84" s="588"/>
      <c r="BD84" s="567"/>
      <c r="BE84" s="567"/>
      <c r="BF84" s="567"/>
      <c r="BG84" s="567"/>
      <c r="BH84" s="567"/>
      <c r="BI84" s="567"/>
      <c r="BN84" s="764"/>
      <c r="BO84" s="2078" t="str">
        <f>C81</f>
        <v>Entity Type 1</v>
      </c>
      <c r="BP84" s="652"/>
      <c r="BQ84" s="756"/>
      <c r="BR84" s="2080" t="str">
        <f>F81</f>
        <v>Entity Type 2</v>
      </c>
      <c r="BS84" s="652"/>
      <c r="BT84" s="660"/>
      <c r="BU84" s="2080" t="str">
        <f>I81</f>
        <v>Entity Type 3</v>
      </c>
      <c r="BV84" s="652"/>
      <c r="BW84" s="660"/>
      <c r="BX84" s="2080" t="str">
        <f>L81</f>
        <v>Entity Type 4</v>
      </c>
      <c r="BY84" s="652"/>
      <c r="BZ84" s="660"/>
      <c r="CA84" s="2080" t="str">
        <f>O81</f>
        <v>Entity Type 5</v>
      </c>
      <c r="CB84" s="652"/>
      <c r="CC84" s="660"/>
      <c r="CD84" s="2080" t="str">
        <f>R81</f>
        <v>Entity Type 6</v>
      </c>
      <c r="CE84" s="652"/>
      <c r="CF84" s="658"/>
      <c r="CG84" s="2082" t="s">
        <v>50</v>
      </c>
      <c r="CH84" s="652"/>
      <c r="CI84" s="660"/>
      <c r="CJ84" s="640"/>
      <c r="CK84" s="640"/>
      <c r="CL84" s="640"/>
      <c r="CM84" s="640"/>
      <c r="CN84" s="640"/>
      <c r="CO84" s="640"/>
      <c r="CP84" s="640"/>
      <c r="CQ84" s="640"/>
      <c r="CR84" s="640"/>
      <c r="CS84" s="640"/>
    </row>
    <row r="85" spans="1:97" s="2" customFormat="1" ht="60" customHeight="1" thickBot="1" x14ac:dyDescent="0.35">
      <c r="B85" s="186" t="s">
        <v>98</v>
      </c>
      <c r="C85" s="431"/>
      <c r="D85" s="1199"/>
      <c r="E85" s="436"/>
      <c r="F85" s="439"/>
      <c r="G85" s="1199"/>
      <c r="H85" s="436"/>
      <c r="I85" s="439"/>
      <c r="J85" s="1199"/>
      <c r="K85" s="436"/>
      <c r="L85" s="439"/>
      <c r="M85" s="1199"/>
      <c r="N85" s="436"/>
      <c r="O85" s="439"/>
      <c r="P85" s="1199"/>
      <c r="Q85" s="436"/>
      <c r="R85" s="439"/>
      <c r="S85" s="1199"/>
      <c r="T85" s="1199"/>
      <c r="U85" s="435"/>
      <c r="V85" s="1199"/>
      <c r="W85" s="436"/>
      <c r="AH85" s="733"/>
      <c r="AI85" s="2037"/>
      <c r="AJ85" s="726" t="s">
        <v>315</v>
      </c>
      <c r="AK85" s="727" t="s">
        <v>320</v>
      </c>
      <c r="AL85" s="2039"/>
      <c r="AM85" s="726" t="s">
        <v>315</v>
      </c>
      <c r="AN85" s="727" t="s">
        <v>320</v>
      </c>
      <c r="AO85" s="2039"/>
      <c r="AP85" s="726" t="s">
        <v>315</v>
      </c>
      <c r="AQ85" s="727" t="s">
        <v>320</v>
      </c>
      <c r="AR85" s="2039"/>
      <c r="AS85" s="726" t="s">
        <v>315</v>
      </c>
      <c r="AT85" s="727" t="s">
        <v>320</v>
      </c>
      <c r="AU85" s="2039"/>
      <c r="AV85" s="726" t="s">
        <v>315</v>
      </c>
      <c r="AW85" s="727" t="s">
        <v>320</v>
      </c>
      <c r="AX85" s="2039"/>
      <c r="AY85" s="726" t="s">
        <v>315</v>
      </c>
      <c r="AZ85" s="727" t="s">
        <v>320</v>
      </c>
      <c r="BA85" s="2037"/>
      <c r="BB85" s="726" t="s">
        <v>315</v>
      </c>
      <c r="BC85" s="727" t="s">
        <v>321</v>
      </c>
      <c r="BD85" s="567"/>
      <c r="BE85" s="567"/>
      <c r="BF85" s="567"/>
      <c r="BG85" s="567"/>
      <c r="BH85" s="567"/>
      <c r="BI85" s="567"/>
      <c r="BN85" s="765"/>
      <c r="BO85" s="2079"/>
      <c r="BP85" s="757" t="s">
        <v>229</v>
      </c>
      <c r="BQ85" s="758" t="s">
        <v>320</v>
      </c>
      <c r="BR85" s="2081"/>
      <c r="BS85" s="757" t="s">
        <v>229</v>
      </c>
      <c r="BT85" s="758" t="s">
        <v>320</v>
      </c>
      <c r="BU85" s="2081"/>
      <c r="BV85" s="757" t="s">
        <v>229</v>
      </c>
      <c r="BW85" s="758" t="s">
        <v>320</v>
      </c>
      <c r="BX85" s="2081"/>
      <c r="BY85" s="757" t="s">
        <v>229</v>
      </c>
      <c r="BZ85" s="758" t="s">
        <v>320</v>
      </c>
      <c r="CA85" s="2081"/>
      <c r="CB85" s="757" t="s">
        <v>229</v>
      </c>
      <c r="CC85" s="758" t="s">
        <v>320</v>
      </c>
      <c r="CD85" s="2081"/>
      <c r="CE85" s="757" t="s">
        <v>229</v>
      </c>
      <c r="CF85" s="758" t="s">
        <v>320</v>
      </c>
      <c r="CG85" s="2079"/>
      <c r="CH85" s="757" t="s">
        <v>229</v>
      </c>
      <c r="CI85" s="758" t="s">
        <v>321</v>
      </c>
      <c r="CJ85" s="640"/>
      <c r="CK85" s="640"/>
      <c r="CL85" s="640"/>
      <c r="CM85" s="640"/>
      <c r="CN85" s="640"/>
      <c r="CO85" s="640"/>
      <c r="CP85" s="640"/>
      <c r="CQ85" s="640"/>
      <c r="CR85" s="640"/>
      <c r="CS85" s="640"/>
    </row>
    <row r="86" spans="1:97" s="1143" customFormat="1" ht="14.25" customHeight="1" x14ac:dyDescent="0.3">
      <c r="A86" s="1137"/>
      <c r="B86" s="1138" t="s">
        <v>133</v>
      </c>
      <c r="C86" s="1160"/>
      <c r="D86" s="1161"/>
      <c r="E86" s="1162"/>
      <c r="F86" s="1163"/>
      <c r="G86" s="1161"/>
      <c r="H86" s="1162"/>
      <c r="I86" s="1163"/>
      <c r="J86" s="1161"/>
      <c r="K86" s="1162"/>
      <c r="L86" s="1163"/>
      <c r="M86" s="1161"/>
      <c r="N86" s="1162"/>
      <c r="O86" s="1163"/>
      <c r="P86" s="1161"/>
      <c r="Q86" s="1162"/>
      <c r="R86" s="1163"/>
      <c r="S86" s="1161"/>
      <c r="T86" s="1161"/>
      <c r="U86" s="1160"/>
      <c r="V86" s="1161"/>
      <c r="W86" s="1162"/>
      <c r="AH86" s="1144"/>
      <c r="AI86" s="1164"/>
      <c r="AJ86" s="1165"/>
      <c r="AK86" s="1166"/>
      <c r="AL86" s="1167"/>
      <c r="AM86" s="1165"/>
      <c r="AN86" s="1166"/>
      <c r="AO86" s="1167"/>
      <c r="AP86" s="1165"/>
      <c r="AQ86" s="1166"/>
      <c r="AR86" s="1167"/>
      <c r="AS86" s="1165"/>
      <c r="AT86" s="1166"/>
      <c r="AU86" s="1167"/>
      <c r="AV86" s="1165"/>
      <c r="AW86" s="1166"/>
      <c r="AX86" s="1167"/>
      <c r="AY86" s="1165"/>
      <c r="AZ86" s="1165"/>
      <c r="BA86" s="1174"/>
      <c r="BB86" s="1175"/>
      <c r="BC86" s="1176"/>
      <c r="BD86" s="1152"/>
      <c r="BE86" s="1152"/>
      <c r="BF86" s="1152"/>
      <c r="BG86" s="1152"/>
      <c r="BH86" s="1152"/>
      <c r="BI86" s="1152"/>
      <c r="BN86" s="1153"/>
      <c r="BO86" s="1170"/>
      <c r="BP86" s="1171"/>
      <c r="BQ86" s="1172"/>
      <c r="BR86" s="1173"/>
      <c r="BS86" s="1171"/>
      <c r="BT86" s="1172"/>
      <c r="BU86" s="1173"/>
      <c r="BV86" s="1171"/>
      <c r="BW86" s="1172"/>
      <c r="BX86" s="1173"/>
      <c r="BY86" s="1171"/>
      <c r="BZ86" s="1172"/>
      <c r="CA86" s="1173"/>
      <c r="CB86" s="1171"/>
      <c r="CC86" s="1172"/>
      <c r="CD86" s="1173"/>
      <c r="CE86" s="1171"/>
      <c r="CF86" s="1171"/>
      <c r="CG86" s="1177"/>
      <c r="CH86" s="1178"/>
      <c r="CI86" s="1179"/>
      <c r="CJ86" s="1159"/>
      <c r="CK86" s="1159"/>
      <c r="CL86" s="1159"/>
      <c r="CM86" s="1159"/>
      <c r="CN86" s="1159"/>
      <c r="CO86" s="1159"/>
      <c r="CP86" s="1159"/>
      <c r="CQ86" s="1159"/>
      <c r="CR86" s="1159"/>
      <c r="CS86" s="1159"/>
    </row>
    <row r="87" spans="1:97" s="2" customFormat="1" ht="14" x14ac:dyDescent="0.3">
      <c r="A87" s="6"/>
      <c r="B87" s="76">
        <v>2002</v>
      </c>
      <c r="C87" s="168"/>
      <c r="D87" s="114"/>
      <c r="E87" s="113"/>
      <c r="F87" s="164"/>
      <c r="G87" s="114"/>
      <c r="H87" s="113"/>
      <c r="I87" s="164"/>
      <c r="J87" s="114"/>
      <c r="K87" s="113"/>
      <c r="L87" s="164"/>
      <c r="M87" s="114"/>
      <c r="N87" s="113"/>
      <c r="O87" s="164"/>
      <c r="P87" s="114"/>
      <c r="Q87" s="113"/>
      <c r="R87" s="164"/>
      <c r="S87" s="114"/>
      <c r="T87" s="114"/>
      <c r="U87" s="410">
        <f>C87+F87+I87+L87+O87+R87</f>
        <v>0</v>
      </c>
      <c r="V87" s="412">
        <f>D87+G87+J87+M87+P87+S87</f>
        <v>0</v>
      </c>
      <c r="W87" s="398">
        <f>E87+H87+K87+N87+Q87+T87</f>
        <v>0</v>
      </c>
      <c r="AH87" s="714">
        <v>2002</v>
      </c>
      <c r="AI87" s="715" t="str">
        <f>IF(ISNUMBER(C87),'Cover Page'!$D$35/1000000*'4 classification'!C87/'FX rate'!$C7,"")</f>
        <v/>
      </c>
      <c r="AJ87" s="931" t="str">
        <f>IF(ISNUMBER(D87),'Cover Page'!$D$35/1000000*'4 classification'!D87/'FX rate'!$C7,"")</f>
        <v/>
      </c>
      <c r="AK87" s="716" t="str">
        <f>IF(ISNUMBER(E87),'Cover Page'!$D$35/1000000*'4 classification'!E87/'FX rate'!$C7,"")</f>
        <v/>
      </c>
      <c r="AL87" s="932" t="str">
        <f>IF(ISNUMBER(F87),'Cover Page'!$D$35/1000000*'4 classification'!F87/'FX rate'!$C7,"")</f>
        <v/>
      </c>
      <c r="AM87" s="931" t="str">
        <f>IF(ISNUMBER(G87),'Cover Page'!$D$35/1000000*'4 classification'!G87/'FX rate'!$C7,"")</f>
        <v/>
      </c>
      <c r="AN87" s="716" t="str">
        <f>IF(ISNUMBER(H87),'Cover Page'!$D$35/1000000*'4 classification'!H87/'FX rate'!$C7,"")</f>
        <v/>
      </c>
      <c r="AO87" s="932" t="str">
        <f>IF(ISNUMBER(I87),'Cover Page'!$D$35/1000000*'4 classification'!I87/'FX rate'!$C7,"")</f>
        <v/>
      </c>
      <c r="AP87" s="931" t="str">
        <f>IF(ISNUMBER(J87),'Cover Page'!$D$35/1000000*'4 classification'!J87/'FX rate'!$C7,"")</f>
        <v/>
      </c>
      <c r="AQ87" s="716" t="str">
        <f>IF(ISNUMBER(K87),'Cover Page'!$D$35/1000000*'4 classification'!K87/'FX rate'!$C7,"")</f>
        <v/>
      </c>
      <c r="AR87" s="932" t="str">
        <f>IF(ISNUMBER(L87),'Cover Page'!$D$35/1000000*'4 classification'!L87/'FX rate'!$C7,"")</f>
        <v/>
      </c>
      <c r="AS87" s="931" t="str">
        <f>IF(ISNUMBER(M87),'Cover Page'!$D$35/1000000*'4 classification'!M87/'FX rate'!$C7,"")</f>
        <v/>
      </c>
      <c r="AT87" s="716" t="str">
        <f>IF(ISNUMBER(N87),'Cover Page'!$D$35/1000000*'4 classification'!N87/'FX rate'!$C7,"")</f>
        <v/>
      </c>
      <c r="AU87" s="932" t="str">
        <f>IF(ISNUMBER(O87),'Cover Page'!$D$35/1000000*'4 classification'!O87/'FX rate'!$C7,"")</f>
        <v/>
      </c>
      <c r="AV87" s="931" t="str">
        <f>IF(ISNUMBER(P87),'Cover Page'!$D$35/1000000*'4 classification'!P87/'FX rate'!$C7,"")</f>
        <v/>
      </c>
      <c r="AW87" s="716" t="str">
        <f>IF(ISNUMBER(Q87),'Cover Page'!$D$35/1000000*'4 classification'!Q87/'FX rate'!$C7,"")</f>
        <v/>
      </c>
      <c r="AX87" s="932" t="str">
        <f>IF(ISNUMBER(R87),'Cover Page'!$D$35/1000000*'4 classification'!R87/'FX rate'!$C7,"")</f>
        <v/>
      </c>
      <c r="AY87" s="931" t="str">
        <f>IF(ISNUMBER(S87),'Cover Page'!$D$35/1000000*'4 classification'!S87/'FX rate'!$C7,"")</f>
        <v/>
      </c>
      <c r="AZ87" s="940" t="str">
        <f>IF(ISNUMBER(T87),'Cover Page'!$D$35/1000000*'4 classification'!T87/'FX rate'!$C7,"")</f>
        <v/>
      </c>
      <c r="BA87" s="932">
        <f>IF(ISNUMBER(U87),'Cover Page'!$D$35/1000000*'4 classification'!U87/'FX rate'!$C7,"")</f>
        <v>0</v>
      </c>
      <c r="BB87" s="931">
        <f>IF(ISNUMBER(V87),'Cover Page'!$D$35/1000000*'4 classification'!V87/'FX rate'!$C7,"")</f>
        <v>0</v>
      </c>
      <c r="BC87" s="718">
        <f>IF(ISNUMBER(W87),'Cover Page'!$D$35/1000000*'4 classification'!W87/'FX rate'!$C7,"")</f>
        <v>0</v>
      </c>
      <c r="BD87" s="567"/>
      <c r="BE87" s="567"/>
      <c r="BF87" s="567"/>
      <c r="BG87" s="567"/>
      <c r="BH87" s="567"/>
      <c r="BI87" s="567"/>
      <c r="BN87" s="745">
        <v>2002</v>
      </c>
      <c r="BO87" s="746" t="str">
        <f>IF(ISNUMBER(C87),'Cover Page'!$D$35/1000000*C87/'FX rate'!$C$24,"")</f>
        <v/>
      </c>
      <c r="BP87" s="923" t="str">
        <f>IF(ISNUMBER(D87),'Cover Page'!$D$35/1000000*D87/'FX rate'!$C$24,"")</f>
        <v/>
      </c>
      <c r="BQ87" s="747" t="str">
        <f>IF(ISNUMBER(E87),'Cover Page'!$D$35/1000000*E87/'FX rate'!$C$24,"")</f>
        <v/>
      </c>
      <c r="BR87" s="924" t="str">
        <f>IF(ISNUMBER(F87),'Cover Page'!$D$35/1000000*F87/'FX rate'!$C$24,"")</f>
        <v/>
      </c>
      <c r="BS87" s="923" t="str">
        <f>IF(ISNUMBER(G87),'Cover Page'!$D$35/1000000*G87/'FX rate'!$C$24,"")</f>
        <v/>
      </c>
      <c r="BT87" s="747" t="str">
        <f>IF(ISNUMBER(H87),'Cover Page'!$D$35/1000000*H87/'FX rate'!$C$24,"")</f>
        <v/>
      </c>
      <c r="BU87" s="924" t="str">
        <f>IF(ISNUMBER(I87),'Cover Page'!$D$35/1000000*I87/'FX rate'!$C$24,"")</f>
        <v/>
      </c>
      <c r="BV87" s="923" t="str">
        <f>IF(ISNUMBER(J87),'Cover Page'!$D$35/1000000*J87/'FX rate'!$C$24,"")</f>
        <v/>
      </c>
      <c r="BW87" s="747" t="str">
        <f>IF(ISNUMBER(K87),'Cover Page'!$D$35/1000000*K87/'FX rate'!$C$24,"")</f>
        <v/>
      </c>
      <c r="BX87" s="924" t="str">
        <f>IF(ISNUMBER(L87),'Cover Page'!$D$35/1000000*L87/'FX rate'!$C$24,"")</f>
        <v/>
      </c>
      <c r="BY87" s="923" t="str">
        <f>IF(ISNUMBER(M87),'Cover Page'!$D$35/1000000*M87/'FX rate'!$C$24,"")</f>
        <v/>
      </c>
      <c r="BZ87" s="747" t="str">
        <f>IF(ISNUMBER(N87),'Cover Page'!$D$35/1000000*N87/'FX rate'!$C$24,"")</f>
        <v/>
      </c>
      <c r="CA87" s="924" t="str">
        <f>IF(ISNUMBER(O87),'Cover Page'!$D$35/1000000*O87/'FX rate'!$C$24,"")</f>
        <v/>
      </c>
      <c r="CB87" s="923" t="str">
        <f>IF(ISNUMBER(P87),'Cover Page'!$D$35/1000000*P87/'FX rate'!$C$24,"")</f>
        <v/>
      </c>
      <c r="CC87" s="747" t="str">
        <f>IF(ISNUMBER(Q87),'Cover Page'!$D$35/1000000*Q87/'FX rate'!$C$24,"")</f>
        <v/>
      </c>
      <c r="CD87" s="924" t="str">
        <f>IF(ISNUMBER(R87),'Cover Page'!$D$35/1000000*R87/'FX rate'!$C$24,"")</f>
        <v/>
      </c>
      <c r="CE87" s="923" t="str">
        <f>IF(ISNUMBER(S87),'Cover Page'!$D$35/1000000*S87/'FX rate'!$C$24,"")</f>
        <v/>
      </c>
      <c r="CF87" s="922" t="str">
        <f>IF(ISNUMBER(T87),'Cover Page'!$D$35/1000000*T87/'FX rate'!$C$24,"")</f>
        <v/>
      </c>
      <c r="CG87" s="924">
        <f>IF(ISNUMBER(U87),'Cover Page'!$D$35/1000000*U87/'FX rate'!$C$24,"")</f>
        <v>0</v>
      </c>
      <c r="CH87" s="923">
        <f>IF(ISNUMBER(V87),'Cover Page'!$D$35/1000000*V87/'FX rate'!$C$24,"")</f>
        <v>0</v>
      </c>
      <c r="CI87" s="749">
        <f>IF(ISNUMBER(W87),'Cover Page'!$D$35/1000000*W87/'FX rate'!$C$24,"")</f>
        <v>0</v>
      </c>
      <c r="CJ87" s="640"/>
      <c r="CK87" s="640"/>
      <c r="CL87" s="640"/>
      <c r="CM87" s="640"/>
      <c r="CN87" s="640"/>
      <c r="CO87" s="640"/>
      <c r="CP87" s="640"/>
      <c r="CQ87" s="640"/>
      <c r="CR87" s="640"/>
      <c r="CS87" s="640"/>
    </row>
    <row r="88" spans="1:97" s="2" customFormat="1" ht="14" x14ac:dyDescent="0.3">
      <c r="A88" s="6"/>
      <c r="B88" s="77">
        <v>2003</v>
      </c>
      <c r="C88" s="170"/>
      <c r="D88" s="116"/>
      <c r="E88" s="115"/>
      <c r="F88" s="166"/>
      <c r="G88" s="116"/>
      <c r="H88" s="115"/>
      <c r="I88" s="166"/>
      <c r="J88" s="116"/>
      <c r="K88" s="115"/>
      <c r="L88" s="166"/>
      <c r="M88" s="116"/>
      <c r="N88" s="115"/>
      <c r="O88" s="166"/>
      <c r="P88" s="116"/>
      <c r="Q88" s="115"/>
      <c r="R88" s="166"/>
      <c r="S88" s="116"/>
      <c r="T88" s="116"/>
      <c r="U88" s="409">
        <f t="shared" ref="U88:U103" si="11">C88+F88+I88+L88+O88+R88</f>
        <v>0</v>
      </c>
      <c r="V88" s="413">
        <f t="shared" ref="V88:V103" si="12">D88+G88+J88+M88+P88+S88</f>
        <v>0</v>
      </c>
      <c r="W88" s="397">
        <f t="shared" ref="W88:W103" si="13">E88+H88+K88+N88+Q88+T88</f>
        <v>0</v>
      </c>
      <c r="AH88" s="633">
        <v>2003</v>
      </c>
      <c r="AI88" s="717" t="str">
        <f>IF(ISNUMBER(C88),'Cover Page'!$D$35/1000000*'4 classification'!C88/'FX rate'!$C8,"")</f>
        <v/>
      </c>
      <c r="AJ88" s="933" t="str">
        <f>IF(ISNUMBER(D88),'Cover Page'!$D$35/1000000*'4 classification'!D88/'FX rate'!$C8,"")</f>
        <v/>
      </c>
      <c r="AK88" s="718" t="str">
        <f>IF(ISNUMBER(E88),'Cover Page'!$D$35/1000000*'4 classification'!E88/'FX rate'!$C8,"")</f>
        <v/>
      </c>
      <c r="AL88" s="934" t="str">
        <f>IF(ISNUMBER(F88),'Cover Page'!$D$35/1000000*'4 classification'!F88/'FX rate'!$C8,"")</f>
        <v/>
      </c>
      <c r="AM88" s="933" t="str">
        <f>IF(ISNUMBER(G88),'Cover Page'!$D$35/1000000*'4 classification'!G88/'FX rate'!$C8,"")</f>
        <v/>
      </c>
      <c r="AN88" s="718" t="str">
        <f>IF(ISNUMBER(H88),'Cover Page'!$D$35/1000000*'4 classification'!H88/'FX rate'!$C8,"")</f>
        <v/>
      </c>
      <c r="AO88" s="934" t="str">
        <f>IF(ISNUMBER(I88),'Cover Page'!$D$35/1000000*'4 classification'!I88/'FX rate'!$C8,"")</f>
        <v/>
      </c>
      <c r="AP88" s="933" t="str">
        <f>IF(ISNUMBER(J88),'Cover Page'!$D$35/1000000*'4 classification'!J88/'FX rate'!$C8,"")</f>
        <v/>
      </c>
      <c r="AQ88" s="718" t="str">
        <f>IF(ISNUMBER(K88),'Cover Page'!$D$35/1000000*'4 classification'!K88/'FX rate'!$C8,"")</f>
        <v/>
      </c>
      <c r="AR88" s="934" t="str">
        <f>IF(ISNUMBER(L88),'Cover Page'!$D$35/1000000*'4 classification'!L88/'FX rate'!$C8,"")</f>
        <v/>
      </c>
      <c r="AS88" s="933" t="str">
        <f>IF(ISNUMBER(M88),'Cover Page'!$D$35/1000000*'4 classification'!M88/'FX rate'!$C8,"")</f>
        <v/>
      </c>
      <c r="AT88" s="718" t="str">
        <f>IF(ISNUMBER(N88),'Cover Page'!$D$35/1000000*'4 classification'!N88/'FX rate'!$C8,"")</f>
        <v/>
      </c>
      <c r="AU88" s="934" t="str">
        <f>IF(ISNUMBER(O88),'Cover Page'!$D$35/1000000*'4 classification'!O88/'FX rate'!$C8,"")</f>
        <v/>
      </c>
      <c r="AV88" s="933" t="str">
        <f>IF(ISNUMBER(P88),'Cover Page'!$D$35/1000000*'4 classification'!P88/'FX rate'!$C8,"")</f>
        <v/>
      </c>
      <c r="AW88" s="718" t="str">
        <f>IF(ISNUMBER(Q88),'Cover Page'!$D$35/1000000*'4 classification'!Q88/'FX rate'!$C8,"")</f>
        <v/>
      </c>
      <c r="AX88" s="934" t="str">
        <f>IF(ISNUMBER(R88),'Cover Page'!$D$35/1000000*'4 classification'!R88/'FX rate'!$C8,"")</f>
        <v/>
      </c>
      <c r="AY88" s="933" t="str">
        <f>IF(ISNUMBER(S88),'Cover Page'!$D$35/1000000*'4 classification'!S88/'FX rate'!$C8,"")</f>
        <v/>
      </c>
      <c r="AZ88" s="940" t="str">
        <f>IF(ISNUMBER(T88),'Cover Page'!$D$35/1000000*'4 classification'!T88/'FX rate'!$C8,"")</f>
        <v/>
      </c>
      <c r="BA88" s="932">
        <f>IF(ISNUMBER(U88),'Cover Page'!$D$35/1000000*'4 classification'!U88/'FX rate'!$C8,"")</f>
        <v>0</v>
      </c>
      <c r="BB88" s="931">
        <f>IF(ISNUMBER(V88),'Cover Page'!$D$35/1000000*'4 classification'!V88/'FX rate'!$C8,"")</f>
        <v>0</v>
      </c>
      <c r="BC88" s="716">
        <f>IF(ISNUMBER(W88),'Cover Page'!$D$35/1000000*'4 classification'!W88/'FX rate'!$C8,"")</f>
        <v>0</v>
      </c>
      <c r="BD88" s="567"/>
      <c r="BE88" s="567"/>
      <c r="BF88" s="567"/>
      <c r="BG88" s="567"/>
      <c r="BH88" s="567"/>
      <c r="BI88" s="567"/>
      <c r="BN88" s="705">
        <v>2003</v>
      </c>
      <c r="BO88" s="746" t="str">
        <f>IF(ISNUMBER(C88),'Cover Page'!$D$35/1000000*C88/'FX rate'!$C$24,"")</f>
        <v/>
      </c>
      <c r="BP88" s="925" t="str">
        <f>IF(ISNUMBER(D88),'Cover Page'!$D$35/1000000*D88/'FX rate'!$C$24,"")</f>
        <v/>
      </c>
      <c r="BQ88" s="749" t="str">
        <f>IF(ISNUMBER(E88),'Cover Page'!$D$35/1000000*E88/'FX rate'!$C$24,"")</f>
        <v/>
      </c>
      <c r="BR88" s="926" t="str">
        <f>IF(ISNUMBER(F88),'Cover Page'!$D$35/1000000*F88/'FX rate'!$C$24,"")</f>
        <v/>
      </c>
      <c r="BS88" s="925" t="str">
        <f>IF(ISNUMBER(G88),'Cover Page'!$D$35/1000000*G88/'FX rate'!$C$24,"")</f>
        <v/>
      </c>
      <c r="BT88" s="749" t="str">
        <f>IF(ISNUMBER(H88),'Cover Page'!$D$35/1000000*H88/'FX rate'!$C$24,"")</f>
        <v/>
      </c>
      <c r="BU88" s="926" t="str">
        <f>IF(ISNUMBER(I88),'Cover Page'!$D$35/1000000*I88/'FX rate'!$C$24,"")</f>
        <v/>
      </c>
      <c r="BV88" s="925" t="str">
        <f>IF(ISNUMBER(J88),'Cover Page'!$D$35/1000000*J88/'FX rate'!$C$24,"")</f>
        <v/>
      </c>
      <c r="BW88" s="749" t="str">
        <f>IF(ISNUMBER(K88),'Cover Page'!$D$35/1000000*K88/'FX rate'!$C$24,"")</f>
        <v/>
      </c>
      <c r="BX88" s="926" t="str">
        <f>IF(ISNUMBER(L88),'Cover Page'!$D$35/1000000*L88/'FX rate'!$C$24,"")</f>
        <v/>
      </c>
      <c r="BY88" s="925" t="str">
        <f>IF(ISNUMBER(M88),'Cover Page'!$D$35/1000000*M88/'FX rate'!$C$24,"")</f>
        <v/>
      </c>
      <c r="BZ88" s="749" t="str">
        <f>IF(ISNUMBER(N88),'Cover Page'!$D$35/1000000*N88/'FX rate'!$C$24,"")</f>
        <v/>
      </c>
      <c r="CA88" s="926" t="str">
        <f>IF(ISNUMBER(O88),'Cover Page'!$D$35/1000000*O88/'FX rate'!$C$24,"")</f>
        <v/>
      </c>
      <c r="CB88" s="925" t="str">
        <f>IF(ISNUMBER(P88),'Cover Page'!$D$35/1000000*P88/'FX rate'!$C$24,"")</f>
        <v/>
      </c>
      <c r="CC88" s="749" t="str">
        <f>IF(ISNUMBER(Q88),'Cover Page'!$D$35/1000000*Q88/'FX rate'!$C$24,"")</f>
        <v/>
      </c>
      <c r="CD88" s="926" t="str">
        <f>IF(ISNUMBER(R88),'Cover Page'!$D$35/1000000*R88/'FX rate'!$C$24,"")</f>
        <v/>
      </c>
      <c r="CE88" s="925" t="str">
        <f>IF(ISNUMBER(S88),'Cover Page'!$D$35/1000000*S88/'FX rate'!$C$24,"")</f>
        <v/>
      </c>
      <c r="CF88" s="922" t="str">
        <f>IF(ISNUMBER(T88),'Cover Page'!$D$35/1000000*T88/'FX rate'!$C$24,"")</f>
        <v/>
      </c>
      <c r="CG88" s="924">
        <f>IF(ISNUMBER(U88),'Cover Page'!$D$35/1000000*U88/'FX rate'!$C$24,"")</f>
        <v>0</v>
      </c>
      <c r="CH88" s="923">
        <f>IF(ISNUMBER(V88),'Cover Page'!$D$35/1000000*V88/'FX rate'!$C$24,"")</f>
        <v>0</v>
      </c>
      <c r="CI88" s="747">
        <f>IF(ISNUMBER(W88),'Cover Page'!$D$35/1000000*W88/'FX rate'!$C$24,"")</f>
        <v>0</v>
      </c>
      <c r="CJ88" s="640"/>
      <c r="CK88" s="640"/>
      <c r="CL88" s="640"/>
      <c r="CM88" s="640"/>
      <c r="CN88" s="640"/>
      <c r="CO88" s="640"/>
      <c r="CP88" s="640"/>
      <c r="CQ88" s="640"/>
      <c r="CR88" s="640"/>
      <c r="CS88" s="640"/>
    </row>
    <row r="89" spans="1:97" s="2" customFormat="1" ht="14" x14ac:dyDescent="0.3">
      <c r="A89" s="6"/>
      <c r="B89" s="77">
        <v>2004</v>
      </c>
      <c r="C89" s="170"/>
      <c r="D89" s="116"/>
      <c r="E89" s="115"/>
      <c r="F89" s="166"/>
      <c r="G89" s="116"/>
      <c r="H89" s="115"/>
      <c r="I89" s="166"/>
      <c r="J89" s="116"/>
      <c r="K89" s="115"/>
      <c r="L89" s="166"/>
      <c r="M89" s="116"/>
      <c r="N89" s="115"/>
      <c r="O89" s="166"/>
      <c r="P89" s="116"/>
      <c r="Q89" s="115"/>
      <c r="R89" s="166"/>
      <c r="S89" s="116"/>
      <c r="T89" s="116"/>
      <c r="U89" s="409">
        <f t="shared" si="11"/>
        <v>0</v>
      </c>
      <c r="V89" s="413">
        <f t="shared" si="12"/>
        <v>0</v>
      </c>
      <c r="W89" s="397">
        <f t="shared" si="13"/>
        <v>0</v>
      </c>
      <c r="AH89" s="633">
        <v>2004</v>
      </c>
      <c r="AI89" s="715" t="str">
        <f>IF(ISNUMBER(C89),'Cover Page'!$D$35/1000000*'4 classification'!C89/'FX rate'!$C9,"")</f>
        <v/>
      </c>
      <c r="AJ89" s="933" t="str">
        <f>IF(ISNUMBER(D89),'Cover Page'!$D$35/1000000*'4 classification'!D89/'FX rate'!$C9,"")</f>
        <v/>
      </c>
      <c r="AK89" s="718" t="str">
        <f>IF(ISNUMBER(E89),'Cover Page'!$D$35/1000000*'4 classification'!E89/'FX rate'!$C9,"")</f>
        <v/>
      </c>
      <c r="AL89" s="934" t="str">
        <f>IF(ISNUMBER(F89),'Cover Page'!$D$35/1000000*'4 classification'!F89/'FX rate'!$C9,"")</f>
        <v/>
      </c>
      <c r="AM89" s="933" t="str">
        <f>IF(ISNUMBER(G89),'Cover Page'!$D$35/1000000*'4 classification'!G89/'FX rate'!$C9,"")</f>
        <v/>
      </c>
      <c r="AN89" s="718" t="str">
        <f>IF(ISNUMBER(H89),'Cover Page'!$D$35/1000000*'4 classification'!H89/'FX rate'!$C9,"")</f>
        <v/>
      </c>
      <c r="AO89" s="934" t="str">
        <f>IF(ISNUMBER(I89),'Cover Page'!$D$35/1000000*'4 classification'!I89/'FX rate'!$C9,"")</f>
        <v/>
      </c>
      <c r="AP89" s="933" t="str">
        <f>IF(ISNUMBER(J89),'Cover Page'!$D$35/1000000*'4 classification'!J89/'FX rate'!$C9,"")</f>
        <v/>
      </c>
      <c r="AQ89" s="718" t="str">
        <f>IF(ISNUMBER(K89),'Cover Page'!$D$35/1000000*'4 classification'!K89/'FX rate'!$C9,"")</f>
        <v/>
      </c>
      <c r="AR89" s="934" t="str">
        <f>IF(ISNUMBER(L89),'Cover Page'!$D$35/1000000*'4 classification'!L89/'FX rate'!$C9,"")</f>
        <v/>
      </c>
      <c r="AS89" s="933" t="str">
        <f>IF(ISNUMBER(M89),'Cover Page'!$D$35/1000000*'4 classification'!M89/'FX rate'!$C9,"")</f>
        <v/>
      </c>
      <c r="AT89" s="718" t="str">
        <f>IF(ISNUMBER(N89),'Cover Page'!$D$35/1000000*'4 classification'!N89/'FX rate'!$C9,"")</f>
        <v/>
      </c>
      <c r="AU89" s="934" t="str">
        <f>IF(ISNUMBER(O89),'Cover Page'!$D$35/1000000*'4 classification'!O89/'FX rate'!$C9,"")</f>
        <v/>
      </c>
      <c r="AV89" s="933" t="str">
        <f>IF(ISNUMBER(P89),'Cover Page'!$D$35/1000000*'4 classification'!P89/'FX rate'!$C9,"")</f>
        <v/>
      </c>
      <c r="AW89" s="718" t="str">
        <f>IF(ISNUMBER(Q89),'Cover Page'!$D$35/1000000*'4 classification'!Q89/'FX rate'!$C9,"")</f>
        <v/>
      </c>
      <c r="AX89" s="934" t="str">
        <f>IF(ISNUMBER(R89),'Cover Page'!$D$35/1000000*'4 classification'!R89/'FX rate'!$C9,"")</f>
        <v/>
      </c>
      <c r="AY89" s="933" t="str">
        <f>IF(ISNUMBER(S89),'Cover Page'!$D$35/1000000*'4 classification'!S89/'FX rate'!$C9,"")</f>
        <v/>
      </c>
      <c r="AZ89" s="940" t="str">
        <f>IF(ISNUMBER(T89),'Cover Page'!$D$35/1000000*'4 classification'!T89/'FX rate'!$C9,"")</f>
        <v/>
      </c>
      <c r="BA89" s="932">
        <f>IF(ISNUMBER(U89),'Cover Page'!$D$35/1000000*'4 classification'!U89/'FX rate'!$C9,"")</f>
        <v>0</v>
      </c>
      <c r="BB89" s="931">
        <f>IF(ISNUMBER(V89),'Cover Page'!$D$35/1000000*'4 classification'!V89/'FX rate'!$C9,"")</f>
        <v>0</v>
      </c>
      <c r="BC89" s="716">
        <f>IF(ISNUMBER(W89),'Cover Page'!$D$35/1000000*'4 classification'!W89/'FX rate'!$C9,"")</f>
        <v>0</v>
      </c>
      <c r="BD89" s="567"/>
      <c r="BE89" s="567"/>
      <c r="BF89" s="567"/>
      <c r="BG89" s="567"/>
      <c r="BH89" s="567"/>
      <c r="BI89" s="567"/>
      <c r="BN89" s="705">
        <v>2004</v>
      </c>
      <c r="BO89" s="746" t="str">
        <f>IF(ISNUMBER(C89),'Cover Page'!$D$35/1000000*C89/'FX rate'!$C$24,"")</f>
        <v/>
      </c>
      <c r="BP89" s="925" t="str">
        <f>IF(ISNUMBER(D89),'Cover Page'!$D$35/1000000*D89/'FX rate'!$C$24,"")</f>
        <v/>
      </c>
      <c r="BQ89" s="749" t="str">
        <f>IF(ISNUMBER(E89),'Cover Page'!$D$35/1000000*E89/'FX rate'!$C$24,"")</f>
        <v/>
      </c>
      <c r="BR89" s="926" t="str">
        <f>IF(ISNUMBER(F89),'Cover Page'!$D$35/1000000*F89/'FX rate'!$C$24,"")</f>
        <v/>
      </c>
      <c r="BS89" s="925" t="str">
        <f>IF(ISNUMBER(G89),'Cover Page'!$D$35/1000000*G89/'FX rate'!$C$24,"")</f>
        <v/>
      </c>
      <c r="BT89" s="749" t="str">
        <f>IF(ISNUMBER(H89),'Cover Page'!$D$35/1000000*H89/'FX rate'!$C$24,"")</f>
        <v/>
      </c>
      <c r="BU89" s="926" t="str">
        <f>IF(ISNUMBER(I89),'Cover Page'!$D$35/1000000*I89/'FX rate'!$C$24,"")</f>
        <v/>
      </c>
      <c r="BV89" s="925" t="str">
        <f>IF(ISNUMBER(J89),'Cover Page'!$D$35/1000000*J89/'FX rate'!$C$24,"")</f>
        <v/>
      </c>
      <c r="BW89" s="749" t="str">
        <f>IF(ISNUMBER(K89),'Cover Page'!$D$35/1000000*K89/'FX rate'!$C$24,"")</f>
        <v/>
      </c>
      <c r="BX89" s="926" t="str">
        <f>IF(ISNUMBER(L89),'Cover Page'!$D$35/1000000*L89/'FX rate'!$C$24,"")</f>
        <v/>
      </c>
      <c r="BY89" s="925" t="str">
        <f>IF(ISNUMBER(M89),'Cover Page'!$D$35/1000000*M89/'FX rate'!$C$24,"")</f>
        <v/>
      </c>
      <c r="BZ89" s="749" t="str">
        <f>IF(ISNUMBER(N89),'Cover Page'!$D$35/1000000*N89/'FX rate'!$C$24,"")</f>
        <v/>
      </c>
      <c r="CA89" s="926" t="str">
        <f>IF(ISNUMBER(O89),'Cover Page'!$D$35/1000000*O89/'FX rate'!$C$24,"")</f>
        <v/>
      </c>
      <c r="CB89" s="925" t="str">
        <f>IF(ISNUMBER(P89),'Cover Page'!$D$35/1000000*P89/'FX rate'!$C$24,"")</f>
        <v/>
      </c>
      <c r="CC89" s="749" t="str">
        <f>IF(ISNUMBER(Q89),'Cover Page'!$D$35/1000000*Q89/'FX rate'!$C$24,"")</f>
        <v/>
      </c>
      <c r="CD89" s="926" t="str">
        <f>IF(ISNUMBER(R89),'Cover Page'!$D$35/1000000*R89/'FX rate'!$C$24,"")</f>
        <v/>
      </c>
      <c r="CE89" s="925" t="str">
        <f>IF(ISNUMBER(S89),'Cover Page'!$D$35/1000000*S89/'FX rate'!$C$24,"")</f>
        <v/>
      </c>
      <c r="CF89" s="922" t="str">
        <f>IF(ISNUMBER(T89),'Cover Page'!$D$35/1000000*T89/'FX rate'!$C$24,"")</f>
        <v/>
      </c>
      <c r="CG89" s="924">
        <f>IF(ISNUMBER(U89),'Cover Page'!$D$35/1000000*U89/'FX rate'!$C$24,"")</f>
        <v>0</v>
      </c>
      <c r="CH89" s="923">
        <f>IF(ISNUMBER(V89),'Cover Page'!$D$35/1000000*V89/'FX rate'!$C$24,"")</f>
        <v>0</v>
      </c>
      <c r="CI89" s="747">
        <f>IF(ISNUMBER(W89),'Cover Page'!$D$35/1000000*W89/'FX rate'!$C$24,"")</f>
        <v>0</v>
      </c>
      <c r="CJ89" s="640"/>
      <c r="CK89" s="640"/>
      <c r="CL89" s="640"/>
      <c r="CM89" s="640"/>
      <c r="CN89" s="640"/>
      <c r="CO89" s="640"/>
      <c r="CP89" s="640"/>
      <c r="CQ89" s="640"/>
      <c r="CR89" s="640"/>
      <c r="CS89" s="640"/>
    </row>
    <row r="90" spans="1:97" s="2" customFormat="1" ht="14" x14ac:dyDescent="0.3">
      <c r="A90" s="6"/>
      <c r="B90" s="77">
        <v>2005</v>
      </c>
      <c r="C90" s="170"/>
      <c r="D90" s="116"/>
      <c r="E90" s="115"/>
      <c r="F90" s="166"/>
      <c r="G90" s="116"/>
      <c r="H90" s="115"/>
      <c r="I90" s="166"/>
      <c r="J90" s="116"/>
      <c r="K90" s="115"/>
      <c r="L90" s="166"/>
      <c r="M90" s="116"/>
      <c r="N90" s="115"/>
      <c r="O90" s="166"/>
      <c r="P90" s="116"/>
      <c r="Q90" s="115"/>
      <c r="R90" s="166"/>
      <c r="S90" s="116"/>
      <c r="T90" s="116"/>
      <c r="U90" s="409">
        <f t="shared" si="11"/>
        <v>0</v>
      </c>
      <c r="V90" s="413">
        <f t="shared" si="12"/>
        <v>0</v>
      </c>
      <c r="W90" s="397">
        <f t="shared" si="13"/>
        <v>0</v>
      </c>
      <c r="AH90" s="633">
        <v>2005</v>
      </c>
      <c r="AI90" s="715" t="str">
        <f>IF(ISNUMBER(C90),'Cover Page'!$D$35/1000000*'4 classification'!C90/'FX rate'!$C10,"")</f>
        <v/>
      </c>
      <c r="AJ90" s="933" t="str">
        <f>IF(ISNUMBER(D90),'Cover Page'!$D$35/1000000*'4 classification'!D90/'FX rate'!$C10,"")</f>
        <v/>
      </c>
      <c r="AK90" s="718" t="str">
        <f>IF(ISNUMBER(E90),'Cover Page'!$D$35/1000000*'4 classification'!E90/'FX rate'!$C10,"")</f>
        <v/>
      </c>
      <c r="AL90" s="934" t="str">
        <f>IF(ISNUMBER(F90),'Cover Page'!$D$35/1000000*'4 classification'!F90/'FX rate'!$C10,"")</f>
        <v/>
      </c>
      <c r="AM90" s="933" t="str">
        <f>IF(ISNUMBER(G90),'Cover Page'!$D$35/1000000*'4 classification'!G90/'FX rate'!$C10,"")</f>
        <v/>
      </c>
      <c r="AN90" s="718" t="str">
        <f>IF(ISNUMBER(H90),'Cover Page'!$D$35/1000000*'4 classification'!H90/'FX rate'!$C10,"")</f>
        <v/>
      </c>
      <c r="AO90" s="934" t="str">
        <f>IF(ISNUMBER(I90),'Cover Page'!$D$35/1000000*'4 classification'!I90/'FX rate'!$C10,"")</f>
        <v/>
      </c>
      <c r="AP90" s="933" t="str">
        <f>IF(ISNUMBER(J90),'Cover Page'!$D$35/1000000*'4 classification'!J90/'FX rate'!$C10,"")</f>
        <v/>
      </c>
      <c r="AQ90" s="718" t="str">
        <f>IF(ISNUMBER(K90),'Cover Page'!$D$35/1000000*'4 classification'!K90/'FX rate'!$C10,"")</f>
        <v/>
      </c>
      <c r="AR90" s="934" t="str">
        <f>IF(ISNUMBER(L90),'Cover Page'!$D$35/1000000*'4 classification'!L90/'FX rate'!$C10,"")</f>
        <v/>
      </c>
      <c r="AS90" s="933" t="str">
        <f>IF(ISNUMBER(M90),'Cover Page'!$D$35/1000000*'4 classification'!M90/'FX rate'!$C10,"")</f>
        <v/>
      </c>
      <c r="AT90" s="718" t="str">
        <f>IF(ISNUMBER(N90),'Cover Page'!$D$35/1000000*'4 classification'!N90/'FX rate'!$C10,"")</f>
        <v/>
      </c>
      <c r="AU90" s="934" t="str">
        <f>IF(ISNUMBER(O90),'Cover Page'!$D$35/1000000*'4 classification'!O90/'FX rate'!$C10,"")</f>
        <v/>
      </c>
      <c r="AV90" s="933" t="str">
        <f>IF(ISNUMBER(P90),'Cover Page'!$D$35/1000000*'4 classification'!P90/'FX rate'!$C10,"")</f>
        <v/>
      </c>
      <c r="AW90" s="718" t="str">
        <f>IF(ISNUMBER(Q90),'Cover Page'!$D$35/1000000*'4 classification'!Q90/'FX rate'!$C10,"")</f>
        <v/>
      </c>
      <c r="AX90" s="934" t="str">
        <f>IF(ISNUMBER(R90),'Cover Page'!$D$35/1000000*'4 classification'!R90/'FX rate'!$C10,"")</f>
        <v/>
      </c>
      <c r="AY90" s="933" t="str">
        <f>IF(ISNUMBER(S90),'Cover Page'!$D$35/1000000*'4 classification'!S90/'FX rate'!$C10,"")</f>
        <v/>
      </c>
      <c r="AZ90" s="940" t="str">
        <f>IF(ISNUMBER(T90),'Cover Page'!$D$35/1000000*'4 classification'!T90/'FX rate'!$C10,"")</f>
        <v/>
      </c>
      <c r="BA90" s="932">
        <f>IF(ISNUMBER(U90),'Cover Page'!$D$35/1000000*'4 classification'!U90/'FX rate'!$C10,"")</f>
        <v>0</v>
      </c>
      <c r="BB90" s="931">
        <f>IF(ISNUMBER(V90),'Cover Page'!$D$35/1000000*'4 classification'!V90/'FX rate'!$C10,"")</f>
        <v>0</v>
      </c>
      <c r="BC90" s="716">
        <f>IF(ISNUMBER(W90),'Cover Page'!$D$35/1000000*'4 classification'!W90/'FX rate'!$C10,"")</f>
        <v>0</v>
      </c>
      <c r="BD90" s="567"/>
      <c r="BE90" s="567"/>
      <c r="BF90" s="567"/>
      <c r="BG90" s="567"/>
      <c r="BH90" s="567"/>
      <c r="BI90" s="567"/>
      <c r="BN90" s="705">
        <v>2005</v>
      </c>
      <c r="BO90" s="746" t="str">
        <f>IF(ISNUMBER(C90),'Cover Page'!$D$35/1000000*C90/'FX rate'!$C$24,"")</f>
        <v/>
      </c>
      <c r="BP90" s="925" t="str">
        <f>IF(ISNUMBER(D90),'Cover Page'!$D$35/1000000*D90/'FX rate'!$C$24,"")</f>
        <v/>
      </c>
      <c r="BQ90" s="749" t="str">
        <f>IF(ISNUMBER(E90),'Cover Page'!$D$35/1000000*E90/'FX rate'!$C$24,"")</f>
        <v/>
      </c>
      <c r="BR90" s="926" t="str">
        <f>IF(ISNUMBER(F90),'Cover Page'!$D$35/1000000*F90/'FX rate'!$C$24,"")</f>
        <v/>
      </c>
      <c r="BS90" s="925" t="str">
        <f>IF(ISNUMBER(G90),'Cover Page'!$D$35/1000000*G90/'FX rate'!$C$24,"")</f>
        <v/>
      </c>
      <c r="BT90" s="749" t="str">
        <f>IF(ISNUMBER(H90),'Cover Page'!$D$35/1000000*H90/'FX rate'!$C$24,"")</f>
        <v/>
      </c>
      <c r="BU90" s="926" t="str">
        <f>IF(ISNUMBER(I90),'Cover Page'!$D$35/1000000*I90/'FX rate'!$C$24,"")</f>
        <v/>
      </c>
      <c r="BV90" s="925" t="str">
        <f>IF(ISNUMBER(J90),'Cover Page'!$D$35/1000000*J90/'FX rate'!$C$24,"")</f>
        <v/>
      </c>
      <c r="BW90" s="749" t="str">
        <f>IF(ISNUMBER(K90),'Cover Page'!$D$35/1000000*K90/'FX rate'!$C$24,"")</f>
        <v/>
      </c>
      <c r="BX90" s="926" t="str">
        <f>IF(ISNUMBER(L90),'Cover Page'!$D$35/1000000*L90/'FX rate'!$C$24,"")</f>
        <v/>
      </c>
      <c r="BY90" s="925" t="str">
        <f>IF(ISNUMBER(M90),'Cover Page'!$D$35/1000000*M90/'FX rate'!$C$24,"")</f>
        <v/>
      </c>
      <c r="BZ90" s="749" t="str">
        <f>IF(ISNUMBER(N90),'Cover Page'!$D$35/1000000*N90/'FX rate'!$C$24,"")</f>
        <v/>
      </c>
      <c r="CA90" s="926" t="str">
        <f>IF(ISNUMBER(O90),'Cover Page'!$D$35/1000000*O90/'FX rate'!$C$24,"")</f>
        <v/>
      </c>
      <c r="CB90" s="925" t="str">
        <f>IF(ISNUMBER(P90),'Cover Page'!$D$35/1000000*P90/'FX rate'!$C$24,"")</f>
        <v/>
      </c>
      <c r="CC90" s="749" t="str">
        <f>IF(ISNUMBER(Q90),'Cover Page'!$D$35/1000000*Q90/'FX rate'!$C$24,"")</f>
        <v/>
      </c>
      <c r="CD90" s="926" t="str">
        <f>IF(ISNUMBER(R90),'Cover Page'!$D$35/1000000*R90/'FX rate'!$C$24,"")</f>
        <v/>
      </c>
      <c r="CE90" s="925" t="str">
        <f>IF(ISNUMBER(S90),'Cover Page'!$D$35/1000000*S90/'FX rate'!$C$24,"")</f>
        <v/>
      </c>
      <c r="CF90" s="922" t="str">
        <f>IF(ISNUMBER(T90),'Cover Page'!$D$35/1000000*T90/'FX rate'!$C$24,"")</f>
        <v/>
      </c>
      <c r="CG90" s="924">
        <f>IF(ISNUMBER(U90),'Cover Page'!$D$35/1000000*U90/'FX rate'!$C$24,"")</f>
        <v>0</v>
      </c>
      <c r="CH90" s="923">
        <f>IF(ISNUMBER(V90),'Cover Page'!$D$35/1000000*V90/'FX rate'!$C$24,"")</f>
        <v>0</v>
      </c>
      <c r="CI90" s="747">
        <f>IF(ISNUMBER(W90),'Cover Page'!$D$35/1000000*W90/'FX rate'!$C$24,"")</f>
        <v>0</v>
      </c>
      <c r="CJ90" s="640"/>
      <c r="CK90" s="640"/>
      <c r="CL90" s="640"/>
      <c r="CM90" s="640"/>
      <c r="CN90" s="640"/>
      <c r="CO90" s="640"/>
      <c r="CP90" s="640"/>
      <c r="CQ90" s="640"/>
      <c r="CR90" s="640"/>
      <c r="CS90" s="640"/>
    </row>
    <row r="91" spans="1:97" s="2" customFormat="1" ht="14" x14ac:dyDescent="0.3">
      <c r="A91" s="6"/>
      <c r="B91" s="77">
        <v>2006</v>
      </c>
      <c r="C91" s="170"/>
      <c r="D91" s="116"/>
      <c r="E91" s="115"/>
      <c r="F91" s="166"/>
      <c r="G91" s="116"/>
      <c r="H91" s="115"/>
      <c r="I91" s="166"/>
      <c r="J91" s="116"/>
      <c r="K91" s="115"/>
      <c r="L91" s="166"/>
      <c r="M91" s="116"/>
      <c r="N91" s="115"/>
      <c r="O91" s="166"/>
      <c r="P91" s="116"/>
      <c r="Q91" s="115"/>
      <c r="R91" s="166"/>
      <c r="S91" s="116"/>
      <c r="T91" s="116"/>
      <c r="U91" s="409">
        <f t="shared" si="11"/>
        <v>0</v>
      </c>
      <c r="V91" s="413">
        <f t="shared" si="12"/>
        <v>0</v>
      </c>
      <c r="W91" s="397">
        <f t="shared" si="13"/>
        <v>0</v>
      </c>
      <c r="AH91" s="633">
        <v>2006</v>
      </c>
      <c r="AI91" s="715" t="str">
        <f>IF(ISNUMBER(C91),'Cover Page'!$D$35/1000000*'4 classification'!C91/'FX rate'!$C11,"")</f>
        <v/>
      </c>
      <c r="AJ91" s="933" t="str">
        <f>IF(ISNUMBER(D91),'Cover Page'!$D$35/1000000*'4 classification'!D91/'FX rate'!$C11,"")</f>
        <v/>
      </c>
      <c r="AK91" s="718" t="str">
        <f>IF(ISNUMBER(E91),'Cover Page'!$D$35/1000000*'4 classification'!E91/'FX rate'!$C11,"")</f>
        <v/>
      </c>
      <c r="AL91" s="934" t="str">
        <f>IF(ISNUMBER(F91),'Cover Page'!$D$35/1000000*'4 classification'!F91/'FX rate'!$C11,"")</f>
        <v/>
      </c>
      <c r="AM91" s="933" t="str">
        <f>IF(ISNUMBER(G91),'Cover Page'!$D$35/1000000*'4 classification'!G91/'FX rate'!$C11,"")</f>
        <v/>
      </c>
      <c r="AN91" s="718" t="str">
        <f>IF(ISNUMBER(H91),'Cover Page'!$D$35/1000000*'4 classification'!H91/'FX rate'!$C11,"")</f>
        <v/>
      </c>
      <c r="AO91" s="934" t="str">
        <f>IF(ISNUMBER(I91),'Cover Page'!$D$35/1000000*'4 classification'!I91/'FX rate'!$C11,"")</f>
        <v/>
      </c>
      <c r="AP91" s="933" t="str">
        <f>IF(ISNUMBER(J91),'Cover Page'!$D$35/1000000*'4 classification'!J91/'FX rate'!$C11,"")</f>
        <v/>
      </c>
      <c r="AQ91" s="718" t="str">
        <f>IF(ISNUMBER(K91),'Cover Page'!$D$35/1000000*'4 classification'!K91/'FX rate'!$C11,"")</f>
        <v/>
      </c>
      <c r="AR91" s="934" t="str">
        <f>IF(ISNUMBER(L91),'Cover Page'!$D$35/1000000*'4 classification'!L91/'FX rate'!$C11,"")</f>
        <v/>
      </c>
      <c r="AS91" s="933" t="str">
        <f>IF(ISNUMBER(M91),'Cover Page'!$D$35/1000000*'4 classification'!M91/'FX rate'!$C11,"")</f>
        <v/>
      </c>
      <c r="AT91" s="718" t="str">
        <f>IF(ISNUMBER(N91),'Cover Page'!$D$35/1000000*'4 classification'!N91/'FX rate'!$C11,"")</f>
        <v/>
      </c>
      <c r="AU91" s="934" t="str">
        <f>IF(ISNUMBER(O91),'Cover Page'!$D$35/1000000*'4 classification'!O91/'FX rate'!$C11,"")</f>
        <v/>
      </c>
      <c r="AV91" s="933" t="str">
        <f>IF(ISNUMBER(P91),'Cover Page'!$D$35/1000000*'4 classification'!P91/'FX rate'!$C11,"")</f>
        <v/>
      </c>
      <c r="AW91" s="718" t="str">
        <f>IF(ISNUMBER(Q91),'Cover Page'!$D$35/1000000*'4 classification'!Q91/'FX rate'!$C11,"")</f>
        <v/>
      </c>
      <c r="AX91" s="934" t="str">
        <f>IF(ISNUMBER(R91),'Cover Page'!$D$35/1000000*'4 classification'!R91/'FX rate'!$C11,"")</f>
        <v/>
      </c>
      <c r="AY91" s="933" t="str">
        <f>IF(ISNUMBER(S91),'Cover Page'!$D$35/1000000*'4 classification'!S91/'FX rate'!$C11,"")</f>
        <v/>
      </c>
      <c r="AZ91" s="940" t="str">
        <f>IF(ISNUMBER(T91),'Cover Page'!$D$35/1000000*'4 classification'!T91/'FX rate'!$C11,"")</f>
        <v/>
      </c>
      <c r="BA91" s="932">
        <f>IF(ISNUMBER(U91),'Cover Page'!$D$35/1000000*'4 classification'!U91/'FX rate'!$C11,"")</f>
        <v>0</v>
      </c>
      <c r="BB91" s="931">
        <f>IF(ISNUMBER(V91),'Cover Page'!$D$35/1000000*'4 classification'!V91/'FX rate'!$C11,"")</f>
        <v>0</v>
      </c>
      <c r="BC91" s="716">
        <f>IF(ISNUMBER(W91),'Cover Page'!$D$35/1000000*'4 classification'!W91/'FX rate'!$C11,"")</f>
        <v>0</v>
      </c>
      <c r="BD91" s="567"/>
      <c r="BE91" s="567"/>
      <c r="BF91" s="567"/>
      <c r="BG91" s="567"/>
      <c r="BH91" s="567"/>
      <c r="BI91" s="567"/>
      <c r="BN91" s="705">
        <v>2006</v>
      </c>
      <c r="BO91" s="746" t="str">
        <f>IF(ISNUMBER(C91),'Cover Page'!$D$35/1000000*C91/'FX rate'!$C$24,"")</f>
        <v/>
      </c>
      <c r="BP91" s="925" t="str">
        <f>IF(ISNUMBER(D91),'Cover Page'!$D$35/1000000*D91/'FX rate'!$C$24,"")</f>
        <v/>
      </c>
      <c r="BQ91" s="749" t="str">
        <f>IF(ISNUMBER(E91),'Cover Page'!$D$35/1000000*E91/'FX rate'!$C$24,"")</f>
        <v/>
      </c>
      <c r="BR91" s="926" t="str">
        <f>IF(ISNUMBER(F91),'Cover Page'!$D$35/1000000*F91/'FX rate'!$C$24,"")</f>
        <v/>
      </c>
      <c r="BS91" s="925" t="str">
        <f>IF(ISNUMBER(G91),'Cover Page'!$D$35/1000000*G91/'FX rate'!$C$24,"")</f>
        <v/>
      </c>
      <c r="BT91" s="749" t="str">
        <f>IF(ISNUMBER(H91),'Cover Page'!$D$35/1000000*H91/'FX rate'!$C$24,"")</f>
        <v/>
      </c>
      <c r="BU91" s="926" t="str">
        <f>IF(ISNUMBER(I91),'Cover Page'!$D$35/1000000*I91/'FX rate'!$C$24,"")</f>
        <v/>
      </c>
      <c r="BV91" s="925" t="str">
        <f>IF(ISNUMBER(J91),'Cover Page'!$D$35/1000000*J91/'FX rate'!$C$24,"")</f>
        <v/>
      </c>
      <c r="BW91" s="749" t="str">
        <f>IF(ISNUMBER(K91),'Cover Page'!$D$35/1000000*K91/'FX rate'!$C$24,"")</f>
        <v/>
      </c>
      <c r="BX91" s="926" t="str">
        <f>IF(ISNUMBER(L91),'Cover Page'!$D$35/1000000*L91/'FX rate'!$C$24,"")</f>
        <v/>
      </c>
      <c r="BY91" s="925" t="str">
        <f>IF(ISNUMBER(M91),'Cover Page'!$D$35/1000000*M91/'FX rate'!$C$24,"")</f>
        <v/>
      </c>
      <c r="BZ91" s="749" t="str">
        <f>IF(ISNUMBER(N91),'Cover Page'!$D$35/1000000*N91/'FX rate'!$C$24,"")</f>
        <v/>
      </c>
      <c r="CA91" s="926" t="str">
        <f>IF(ISNUMBER(O91),'Cover Page'!$D$35/1000000*O91/'FX rate'!$C$24,"")</f>
        <v/>
      </c>
      <c r="CB91" s="925" t="str">
        <f>IF(ISNUMBER(P91),'Cover Page'!$D$35/1000000*P91/'FX rate'!$C$24,"")</f>
        <v/>
      </c>
      <c r="CC91" s="749" t="str">
        <f>IF(ISNUMBER(Q91),'Cover Page'!$D$35/1000000*Q91/'FX rate'!$C$24,"")</f>
        <v/>
      </c>
      <c r="CD91" s="926" t="str">
        <f>IF(ISNUMBER(R91),'Cover Page'!$D$35/1000000*R91/'FX rate'!$C$24,"")</f>
        <v/>
      </c>
      <c r="CE91" s="925" t="str">
        <f>IF(ISNUMBER(S91),'Cover Page'!$D$35/1000000*S91/'FX rate'!$C$24,"")</f>
        <v/>
      </c>
      <c r="CF91" s="922" t="str">
        <f>IF(ISNUMBER(T91),'Cover Page'!$D$35/1000000*T91/'FX rate'!$C$24,"")</f>
        <v/>
      </c>
      <c r="CG91" s="924">
        <f>IF(ISNUMBER(U91),'Cover Page'!$D$35/1000000*U91/'FX rate'!$C$24,"")</f>
        <v>0</v>
      </c>
      <c r="CH91" s="923">
        <f>IF(ISNUMBER(V91),'Cover Page'!$D$35/1000000*V91/'FX rate'!$C$24,"")</f>
        <v>0</v>
      </c>
      <c r="CI91" s="747">
        <f>IF(ISNUMBER(W91),'Cover Page'!$D$35/1000000*W91/'FX rate'!$C$24,"")</f>
        <v>0</v>
      </c>
      <c r="CJ91" s="640"/>
      <c r="CK91" s="640"/>
      <c r="CL91" s="640"/>
      <c r="CM91" s="640"/>
      <c r="CN91" s="640"/>
      <c r="CO91" s="640"/>
      <c r="CP91" s="640"/>
      <c r="CQ91" s="640"/>
      <c r="CR91" s="640"/>
      <c r="CS91" s="640"/>
    </row>
    <row r="92" spans="1:97" s="2" customFormat="1" ht="14" x14ac:dyDescent="0.3">
      <c r="A92" s="6"/>
      <c r="B92" s="77">
        <v>2007</v>
      </c>
      <c r="C92" s="170"/>
      <c r="D92" s="116"/>
      <c r="E92" s="115"/>
      <c r="F92" s="166"/>
      <c r="G92" s="116"/>
      <c r="H92" s="115"/>
      <c r="I92" s="166"/>
      <c r="J92" s="116"/>
      <c r="K92" s="115"/>
      <c r="L92" s="166"/>
      <c r="M92" s="116"/>
      <c r="N92" s="115"/>
      <c r="O92" s="166"/>
      <c r="P92" s="116"/>
      <c r="Q92" s="115"/>
      <c r="R92" s="166"/>
      <c r="S92" s="116"/>
      <c r="T92" s="116"/>
      <c r="U92" s="409">
        <f t="shared" si="11"/>
        <v>0</v>
      </c>
      <c r="V92" s="413">
        <f t="shared" si="12"/>
        <v>0</v>
      </c>
      <c r="W92" s="397">
        <f t="shared" si="13"/>
        <v>0</v>
      </c>
      <c r="AH92" s="633">
        <v>2007</v>
      </c>
      <c r="AI92" s="715" t="str">
        <f>IF(ISNUMBER(C92),'Cover Page'!$D$35/1000000*'4 classification'!C92/'FX rate'!$C12,"")</f>
        <v/>
      </c>
      <c r="AJ92" s="933" t="str">
        <f>IF(ISNUMBER(D92),'Cover Page'!$D$35/1000000*'4 classification'!D92/'FX rate'!$C12,"")</f>
        <v/>
      </c>
      <c r="AK92" s="718" t="str">
        <f>IF(ISNUMBER(E92),'Cover Page'!$D$35/1000000*'4 classification'!E92/'FX rate'!$C12,"")</f>
        <v/>
      </c>
      <c r="AL92" s="934" t="str">
        <f>IF(ISNUMBER(F92),'Cover Page'!$D$35/1000000*'4 classification'!F92/'FX rate'!$C12,"")</f>
        <v/>
      </c>
      <c r="AM92" s="933" t="str">
        <f>IF(ISNUMBER(G92),'Cover Page'!$D$35/1000000*'4 classification'!G92/'FX rate'!$C12,"")</f>
        <v/>
      </c>
      <c r="AN92" s="718" t="str">
        <f>IF(ISNUMBER(H92),'Cover Page'!$D$35/1000000*'4 classification'!H92/'FX rate'!$C12,"")</f>
        <v/>
      </c>
      <c r="AO92" s="934" t="str">
        <f>IF(ISNUMBER(I92),'Cover Page'!$D$35/1000000*'4 classification'!I92/'FX rate'!$C12,"")</f>
        <v/>
      </c>
      <c r="AP92" s="933" t="str">
        <f>IF(ISNUMBER(J92),'Cover Page'!$D$35/1000000*'4 classification'!J92/'FX rate'!$C12,"")</f>
        <v/>
      </c>
      <c r="AQ92" s="718" t="str">
        <f>IF(ISNUMBER(K92),'Cover Page'!$D$35/1000000*'4 classification'!K92/'FX rate'!$C12,"")</f>
        <v/>
      </c>
      <c r="AR92" s="934" t="str">
        <f>IF(ISNUMBER(L92),'Cover Page'!$D$35/1000000*'4 classification'!L92/'FX rate'!$C12,"")</f>
        <v/>
      </c>
      <c r="AS92" s="933" t="str">
        <f>IF(ISNUMBER(M92),'Cover Page'!$D$35/1000000*'4 classification'!M92/'FX rate'!$C12,"")</f>
        <v/>
      </c>
      <c r="AT92" s="718" t="str">
        <f>IF(ISNUMBER(N92),'Cover Page'!$D$35/1000000*'4 classification'!N92/'FX rate'!$C12,"")</f>
        <v/>
      </c>
      <c r="AU92" s="934" t="str">
        <f>IF(ISNUMBER(O92),'Cover Page'!$D$35/1000000*'4 classification'!O92/'FX rate'!$C12,"")</f>
        <v/>
      </c>
      <c r="AV92" s="933" t="str">
        <f>IF(ISNUMBER(P92),'Cover Page'!$D$35/1000000*'4 classification'!P92/'FX rate'!$C12,"")</f>
        <v/>
      </c>
      <c r="AW92" s="718" t="str">
        <f>IF(ISNUMBER(Q92),'Cover Page'!$D$35/1000000*'4 classification'!Q92/'FX rate'!$C12,"")</f>
        <v/>
      </c>
      <c r="AX92" s="934" t="str">
        <f>IF(ISNUMBER(R92),'Cover Page'!$D$35/1000000*'4 classification'!R92/'FX rate'!$C12,"")</f>
        <v/>
      </c>
      <c r="AY92" s="933" t="str">
        <f>IF(ISNUMBER(S92),'Cover Page'!$D$35/1000000*'4 classification'!S92/'FX rate'!$C12,"")</f>
        <v/>
      </c>
      <c r="AZ92" s="940" t="str">
        <f>IF(ISNUMBER(T92),'Cover Page'!$D$35/1000000*'4 classification'!T92/'FX rate'!$C12,"")</f>
        <v/>
      </c>
      <c r="BA92" s="932">
        <f>IF(ISNUMBER(U92),'Cover Page'!$D$35/1000000*'4 classification'!U92/'FX rate'!$C12,"")</f>
        <v>0</v>
      </c>
      <c r="BB92" s="931">
        <f>IF(ISNUMBER(V92),'Cover Page'!$D$35/1000000*'4 classification'!V92/'FX rate'!$C12,"")</f>
        <v>0</v>
      </c>
      <c r="BC92" s="716">
        <f>IF(ISNUMBER(W92),'Cover Page'!$D$35/1000000*'4 classification'!W92/'FX rate'!$C12,"")</f>
        <v>0</v>
      </c>
      <c r="BD92" s="567"/>
      <c r="BE92" s="567"/>
      <c r="BF92" s="567"/>
      <c r="BG92" s="567"/>
      <c r="BH92" s="567"/>
      <c r="BI92" s="567"/>
      <c r="BN92" s="705">
        <v>2007</v>
      </c>
      <c r="BO92" s="746" t="str">
        <f>IF(ISNUMBER(C92),'Cover Page'!$D$35/1000000*C92/'FX rate'!$C$24,"")</f>
        <v/>
      </c>
      <c r="BP92" s="925" t="str">
        <f>IF(ISNUMBER(D92),'Cover Page'!$D$35/1000000*D92/'FX rate'!$C$24,"")</f>
        <v/>
      </c>
      <c r="BQ92" s="749" t="str">
        <f>IF(ISNUMBER(E92),'Cover Page'!$D$35/1000000*E92/'FX rate'!$C$24,"")</f>
        <v/>
      </c>
      <c r="BR92" s="926" t="str">
        <f>IF(ISNUMBER(F92),'Cover Page'!$D$35/1000000*F92/'FX rate'!$C$24,"")</f>
        <v/>
      </c>
      <c r="BS92" s="925" t="str">
        <f>IF(ISNUMBER(G92),'Cover Page'!$D$35/1000000*G92/'FX rate'!$C$24,"")</f>
        <v/>
      </c>
      <c r="BT92" s="749" t="str">
        <f>IF(ISNUMBER(H92),'Cover Page'!$D$35/1000000*H92/'FX rate'!$C$24,"")</f>
        <v/>
      </c>
      <c r="BU92" s="926" t="str">
        <f>IF(ISNUMBER(I92),'Cover Page'!$D$35/1000000*I92/'FX rate'!$C$24,"")</f>
        <v/>
      </c>
      <c r="BV92" s="925" t="str">
        <f>IF(ISNUMBER(J92),'Cover Page'!$D$35/1000000*J92/'FX rate'!$C$24,"")</f>
        <v/>
      </c>
      <c r="BW92" s="749" t="str">
        <f>IF(ISNUMBER(K92),'Cover Page'!$D$35/1000000*K92/'FX rate'!$C$24,"")</f>
        <v/>
      </c>
      <c r="BX92" s="926" t="str">
        <f>IF(ISNUMBER(L92),'Cover Page'!$D$35/1000000*L92/'FX rate'!$C$24,"")</f>
        <v/>
      </c>
      <c r="BY92" s="925" t="str">
        <f>IF(ISNUMBER(M92),'Cover Page'!$D$35/1000000*M92/'FX rate'!$C$24,"")</f>
        <v/>
      </c>
      <c r="BZ92" s="749" t="str">
        <f>IF(ISNUMBER(N92),'Cover Page'!$D$35/1000000*N92/'FX rate'!$C$24,"")</f>
        <v/>
      </c>
      <c r="CA92" s="926" t="str">
        <f>IF(ISNUMBER(O92),'Cover Page'!$D$35/1000000*O92/'FX rate'!$C$24,"")</f>
        <v/>
      </c>
      <c r="CB92" s="925" t="str">
        <f>IF(ISNUMBER(P92),'Cover Page'!$D$35/1000000*P92/'FX rate'!$C$24,"")</f>
        <v/>
      </c>
      <c r="CC92" s="749" t="str">
        <f>IF(ISNUMBER(Q92),'Cover Page'!$D$35/1000000*Q92/'FX rate'!$C$24,"")</f>
        <v/>
      </c>
      <c r="CD92" s="926" t="str">
        <f>IF(ISNUMBER(R92),'Cover Page'!$D$35/1000000*R92/'FX rate'!$C$24,"")</f>
        <v/>
      </c>
      <c r="CE92" s="925" t="str">
        <f>IF(ISNUMBER(S92),'Cover Page'!$D$35/1000000*S92/'FX rate'!$C$24,"")</f>
        <v/>
      </c>
      <c r="CF92" s="922" t="str">
        <f>IF(ISNUMBER(T92),'Cover Page'!$D$35/1000000*T92/'FX rate'!$C$24,"")</f>
        <v/>
      </c>
      <c r="CG92" s="924">
        <f>IF(ISNUMBER(U92),'Cover Page'!$D$35/1000000*U92/'FX rate'!$C$24,"")</f>
        <v>0</v>
      </c>
      <c r="CH92" s="923">
        <f>IF(ISNUMBER(V92),'Cover Page'!$D$35/1000000*V92/'FX rate'!$C$24,"")</f>
        <v>0</v>
      </c>
      <c r="CI92" s="747">
        <f>IF(ISNUMBER(W92),'Cover Page'!$D$35/1000000*W92/'FX rate'!$C$24,"")</f>
        <v>0</v>
      </c>
      <c r="CJ92" s="640"/>
      <c r="CK92" s="640"/>
      <c r="CL92" s="640"/>
      <c r="CM92" s="640"/>
      <c r="CN92" s="640"/>
      <c r="CO92" s="640"/>
      <c r="CP92" s="640"/>
      <c r="CQ92" s="640"/>
      <c r="CR92" s="640"/>
      <c r="CS92" s="640"/>
    </row>
    <row r="93" spans="1:97" s="2" customFormat="1" ht="14" x14ac:dyDescent="0.3">
      <c r="A93" s="6"/>
      <c r="B93" s="77">
        <v>2008</v>
      </c>
      <c r="C93" s="170"/>
      <c r="D93" s="116"/>
      <c r="E93" s="115"/>
      <c r="F93" s="166"/>
      <c r="G93" s="116"/>
      <c r="H93" s="115"/>
      <c r="I93" s="166"/>
      <c r="J93" s="116"/>
      <c r="K93" s="115"/>
      <c r="L93" s="166"/>
      <c r="M93" s="116"/>
      <c r="N93" s="115"/>
      <c r="O93" s="166"/>
      <c r="P93" s="116"/>
      <c r="Q93" s="115"/>
      <c r="R93" s="166"/>
      <c r="S93" s="116"/>
      <c r="T93" s="116"/>
      <c r="U93" s="409">
        <f t="shared" si="11"/>
        <v>0</v>
      </c>
      <c r="V93" s="413">
        <f t="shared" si="12"/>
        <v>0</v>
      </c>
      <c r="W93" s="397">
        <f t="shared" si="13"/>
        <v>0</v>
      </c>
      <c r="AH93" s="633">
        <v>2008</v>
      </c>
      <c r="AI93" s="715" t="str">
        <f>IF(ISNUMBER(C93),'Cover Page'!$D$35/1000000*'4 classification'!C93/'FX rate'!$C13,"")</f>
        <v/>
      </c>
      <c r="AJ93" s="933" t="str">
        <f>IF(ISNUMBER(D93),'Cover Page'!$D$35/1000000*'4 classification'!D93/'FX rate'!$C13,"")</f>
        <v/>
      </c>
      <c r="AK93" s="718" t="str">
        <f>IF(ISNUMBER(E93),'Cover Page'!$D$35/1000000*'4 classification'!E93/'FX rate'!$C13,"")</f>
        <v/>
      </c>
      <c r="AL93" s="934" t="str">
        <f>IF(ISNUMBER(F93),'Cover Page'!$D$35/1000000*'4 classification'!F93/'FX rate'!$C13,"")</f>
        <v/>
      </c>
      <c r="AM93" s="933" t="str">
        <f>IF(ISNUMBER(G93),'Cover Page'!$D$35/1000000*'4 classification'!G93/'FX rate'!$C13,"")</f>
        <v/>
      </c>
      <c r="AN93" s="718" t="str">
        <f>IF(ISNUMBER(H93),'Cover Page'!$D$35/1000000*'4 classification'!H93/'FX rate'!$C13,"")</f>
        <v/>
      </c>
      <c r="AO93" s="934" t="str">
        <f>IF(ISNUMBER(I93),'Cover Page'!$D$35/1000000*'4 classification'!I93/'FX rate'!$C13,"")</f>
        <v/>
      </c>
      <c r="AP93" s="933" t="str">
        <f>IF(ISNUMBER(J93),'Cover Page'!$D$35/1000000*'4 classification'!J93/'FX rate'!$C13,"")</f>
        <v/>
      </c>
      <c r="AQ93" s="718" t="str">
        <f>IF(ISNUMBER(K93),'Cover Page'!$D$35/1000000*'4 classification'!K93/'FX rate'!$C13,"")</f>
        <v/>
      </c>
      <c r="AR93" s="934" t="str">
        <f>IF(ISNUMBER(L93),'Cover Page'!$D$35/1000000*'4 classification'!L93/'FX rate'!$C13,"")</f>
        <v/>
      </c>
      <c r="AS93" s="933" t="str">
        <f>IF(ISNUMBER(M93),'Cover Page'!$D$35/1000000*'4 classification'!M93/'FX rate'!$C13,"")</f>
        <v/>
      </c>
      <c r="AT93" s="718" t="str">
        <f>IF(ISNUMBER(N93),'Cover Page'!$D$35/1000000*'4 classification'!N93/'FX rate'!$C13,"")</f>
        <v/>
      </c>
      <c r="AU93" s="934" t="str">
        <f>IF(ISNUMBER(O93),'Cover Page'!$D$35/1000000*'4 classification'!O93/'FX rate'!$C13,"")</f>
        <v/>
      </c>
      <c r="AV93" s="933" t="str">
        <f>IF(ISNUMBER(P93),'Cover Page'!$D$35/1000000*'4 classification'!P93/'FX rate'!$C13,"")</f>
        <v/>
      </c>
      <c r="AW93" s="718" t="str">
        <f>IF(ISNUMBER(Q93),'Cover Page'!$D$35/1000000*'4 classification'!Q93/'FX rate'!$C13,"")</f>
        <v/>
      </c>
      <c r="AX93" s="934" t="str">
        <f>IF(ISNUMBER(R93),'Cover Page'!$D$35/1000000*'4 classification'!R93/'FX rate'!$C13,"")</f>
        <v/>
      </c>
      <c r="AY93" s="933" t="str">
        <f>IF(ISNUMBER(S93),'Cover Page'!$D$35/1000000*'4 classification'!S93/'FX rate'!$C13,"")</f>
        <v/>
      </c>
      <c r="AZ93" s="940" t="str">
        <f>IF(ISNUMBER(T93),'Cover Page'!$D$35/1000000*'4 classification'!T93/'FX rate'!$C13,"")</f>
        <v/>
      </c>
      <c r="BA93" s="932">
        <f>IF(ISNUMBER(U93),'Cover Page'!$D$35/1000000*'4 classification'!U93/'FX rate'!$C13,"")</f>
        <v>0</v>
      </c>
      <c r="BB93" s="931">
        <f>IF(ISNUMBER(V93),'Cover Page'!$D$35/1000000*'4 classification'!V93/'FX rate'!$C13,"")</f>
        <v>0</v>
      </c>
      <c r="BC93" s="716">
        <f>IF(ISNUMBER(W93),'Cover Page'!$D$35/1000000*'4 classification'!W93/'FX rate'!$C13,"")</f>
        <v>0</v>
      </c>
      <c r="BD93" s="567"/>
      <c r="BE93" s="567"/>
      <c r="BF93" s="567"/>
      <c r="BG93" s="567"/>
      <c r="BH93" s="567"/>
      <c r="BI93" s="567"/>
      <c r="BN93" s="705">
        <v>2008</v>
      </c>
      <c r="BO93" s="746" t="str">
        <f>IF(ISNUMBER(C93),'Cover Page'!$D$35/1000000*C93/'FX rate'!$C$24,"")</f>
        <v/>
      </c>
      <c r="BP93" s="925" t="str">
        <f>IF(ISNUMBER(D93),'Cover Page'!$D$35/1000000*D93/'FX rate'!$C$24,"")</f>
        <v/>
      </c>
      <c r="BQ93" s="749" t="str">
        <f>IF(ISNUMBER(E93),'Cover Page'!$D$35/1000000*E93/'FX rate'!$C$24,"")</f>
        <v/>
      </c>
      <c r="BR93" s="926" t="str">
        <f>IF(ISNUMBER(F93),'Cover Page'!$D$35/1000000*F93/'FX rate'!$C$24,"")</f>
        <v/>
      </c>
      <c r="BS93" s="925" t="str">
        <f>IF(ISNUMBER(G93),'Cover Page'!$D$35/1000000*G93/'FX rate'!$C$24,"")</f>
        <v/>
      </c>
      <c r="BT93" s="749" t="str">
        <f>IF(ISNUMBER(H93),'Cover Page'!$D$35/1000000*H93/'FX rate'!$C$24,"")</f>
        <v/>
      </c>
      <c r="BU93" s="926" t="str">
        <f>IF(ISNUMBER(I93),'Cover Page'!$D$35/1000000*I93/'FX rate'!$C$24,"")</f>
        <v/>
      </c>
      <c r="BV93" s="925" t="str">
        <f>IF(ISNUMBER(J93),'Cover Page'!$D$35/1000000*J93/'FX rate'!$C$24,"")</f>
        <v/>
      </c>
      <c r="BW93" s="749" t="str">
        <f>IF(ISNUMBER(K93),'Cover Page'!$D$35/1000000*K93/'FX rate'!$C$24,"")</f>
        <v/>
      </c>
      <c r="BX93" s="926" t="str">
        <f>IF(ISNUMBER(L93),'Cover Page'!$D$35/1000000*L93/'FX rate'!$C$24,"")</f>
        <v/>
      </c>
      <c r="BY93" s="925" t="str">
        <f>IF(ISNUMBER(M93),'Cover Page'!$D$35/1000000*M93/'FX rate'!$C$24,"")</f>
        <v/>
      </c>
      <c r="BZ93" s="749" t="str">
        <f>IF(ISNUMBER(N93),'Cover Page'!$D$35/1000000*N93/'FX rate'!$C$24,"")</f>
        <v/>
      </c>
      <c r="CA93" s="926" t="str">
        <f>IF(ISNUMBER(O93),'Cover Page'!$D$35/1000000*O93/'FX rate'!$C$24,"")</f>
        <v/>
      </c>
      <c r="CB93" s="925" t="str">
        <f>IF(ISNUMBER(P93),'Cover Page'!$D$35/1000000*P93/'FX rate'!$C$24,"")</f>
        <v/>
      </c>
      <c r="CC93" s="749" t="str">
        <f>IF(ISNUMBER(Q93),'Cover Page'!$D$35/1000000*Q93/'FX rate'!$C$24,"")</f>
        <v/>
      </c>
      <c r="CD93" s="926" t="str">
        <f>IF(ISNUMBER(R93),'Cover Page'!$D$35/1000000*R93/'FX rate'!$C$24,"")</f>
        <v/>
      </c>
      <c r="CE93" s="925" t="str">
        <f>IF(ISNUMBER(S93),'Cover Page'!$D$35/1000000*S93/'FX rate'!$C$24,"")</f>
        <v/>
      </c>
      <c r="CF93" s="922" t="str">
        <f>IF(ISNUMBER(T93),'Cover Page'!$D$35/1000000*T93/'FX rate'!$C$24,"")</f>
        <v/>
      </c>
      <c r="CG93" s="924">
        <f>IF(ISNUMBER(U93),'Cover Page'!$D$35/1000000*U93/'FX rate'!$C$24,"")</f>
        <v>0</v>
      </c>
      <c r="CH93" s="923">
        <f>IF(ISNUMBER(V93),'Cover Page'!$D$35/1000000*V93/'FX rate'!$C$24,"")</f>
        <v>0</v>
      </c>
      <c r="CI93" s="747">
        <f>IF(ISNUMBER(W93),'Cover Page'!$D$35/1000000*W93/'FX rate'!$C$24,"")</f>
        <v>0</v>
      </c>
      <c r="CJ93" s="640"/>
      <c r="CK93" s="640"/>
      <c r="CL93" s="640"/>
      <c r="CM93" s="640"/>
      <c r="CN93" s="640"/>
      <c r="CO93" s="640"/>
      <c r="CP93" s="640"/>
      <c r="CQ93" s="640"/>
      <c r="CR93" s="640"/>
      <c r="CS93" s="640"/>
    </row>
    <row r="94" spans="1:97" s="2" customFormat="1" ht="14" x14ac:dyDescent="0.3">
      <c r="A94" s="6"/>
      <c r="B94" s="77">
        <v>2009</v>
      </c>
      <c r="C94" s="170"/>
      <c r="D94" s="116"/>
      <c r="E94" s="115"/>
      <c r="F94" s="166"/>
      <c r="G94" s="116"/>
      <c r="H94" s="115"/>
      <c r="I94" s="166"/>
      <c r="J94" s="116"/>
      <c r="K94" s="115"/>
      <c r="L94" s="166"/>
      <c r="M94" s="116"/>
      <c r="N94" s="115"/>
      <c r="O94" s="166"/>
      <c r="P94" s="116"/>
      <c r="Q94" s="115"/>
      <c r="R94" s="166"/>
      <c r="S94" s="116"/>
      <c r="T94" s="116"/>
      <c r="U94" s="409">
        <f t="shared" si="11"/>
        <v>0</v>
      </c>
      <c r="V94" s="413">
        <f t="shared" si="12"/>
        <v>0</v>
      </c>
      <c r="W94" s="397">
        <f t="shared" si="13"/>
        <v>0</v>
      </c>
      <c r="AH94" s="633">
        <v>2009</v>
      </c>
      <c r="AI94" s="715" t="str">
        <f>IF(ISNUMBER(C94),'Cover Page'!$D$35/1000000*'4 classification'!C94/'FX rate'!$C14,"")</f>
        <v/>
      </c>
      <c r="AJ94" s="933" t="str">
        <f>IF(ISNUMBER(D94),'Cover Page'!$D$35/1000000*'4 classification'!D94/'FX rate'!$C14,"")</f>
        <v/>
      </c>
      <c r="AK94" s="718" t="str">
        <f>IF(ISNUMBER(E94),'Cover Page'!$D$35/1000000*'4 classification'!E94/'FX rate'!$C14,"")</f>
        <v/>
      </c>
      <c r="AL94" s="934" t="str">
        <f>IF(ISNUMBER(F94),'Cover Page'!$D$35/1000000*'4 classification'!F94/'FX rate'!$C14,"")</f>
        <v/>
      </c>
      <c r="AM94" s="933" t="str">
        <f>IF(ISNUMBER(G94),'Cover Page'!$D$35/1000000*'4 classification'!G94/'FX rate'!$C14,"")</f>
        <v/>
      </c>
      <c r="AN94" s="718" t="str">
        <f>IF(ISNUMBER(H94),'Cover Page'!$D$35/1000000*'4 classification'!H94/'FX rate'!$C14,"")</f>
        <v/>
      </c>
      <c r="AO94" s="934" t="str">
        <f>IF(ISNUMBER(I94),'Cover Page'!$D$35/1000000*'4 classification'!I94/'FX rate'!$C14,"")</f>
        <v/>
      </c>
      <c r="AP94" s="933" t="str">
        <f>IF(ISNUMBER(J94),'Cover Page'!$D$35/1000000*'4 classification'!J94/'FX rate'!$C14,"")</f>
        <v/>
      </c>
      <c r="AQ94" s="718" t="str">
        <f>IF(ISNUMBER(K94),'Cover Page'!$D$35/1000000*'4 classification'!K94/'FX rate'!$C14,"")</f>
        <v/>
      </c>
      <c r="AR94" s="934" t="str">
        <f>IF(ISNUMBER(L94),'Cover Page'!$D$35/1000000*'4 classification'!L94/'FX rate'!$C14,"")</f>
        <v/>
      </c>
      <c r="AS94" s="933" t="str">
        <f>IF(ISNUMBER(M94),'Cover Page'!$D$35/1000000*'4 classification'!M94/'FX rate'!$C14,"")</f>
        <v/>
      </c>
      <c r="AT94" s="718" t="str">
        <f>IF(ISNUMBER(N94),'Cover Page'!$D$35/1000000*'4 classification'!N94/'FX rate'!$C14,"")</f>
        <v/>
      </c>
      <c r="AU94" s="934" t="str">
        <f>IF(ISNUMBER(O94),'Cover Page'!$D$35/1000000*'4 classification'!O94/'FX rate'!$C14,"")</f>
        <v/>
      </c>
      <c r="AV94" s="933" t="str">
        <f>IF(ISNUMBER(P94),'Cover Page'!$D$35/1000000*'4 classification'!P94/'FX rate'!$C14,"")</f>
        <v/>
      </c>
      <c r="AW94" s="718" t="str">
        <f>IF(ISNUMBER(Q94),'Cover Page'!$D$35/1000000*'4 classification'!Q94/'FX rate'!$C14,"")</f>
        <v/>
      </c>
      <c r="AX94" s="934" t="str">
        <f>IF(ISNUMBER(R94),'Cover Page'!$D$35/1000000*'4 classification'!R94/'FX rate'!$C14,"")</f>
        <v/>
      </c>
      <c r="AY94" s="933" t="str">
        <f>IF(ISNUMBER(S94),'Cover Page'!$D$35/1000000*'4 classification'!S94/'FX rate'!$C14,"")</f>
        <v/>
      </c>
      <c r="AZ94" s="940" t="str">
        <f>IF(ISNUMBER(T94),'Cover Page'!$D$35/1000000*'4 classification'!T94/'FX rate'!$C14,"")</f>
        <v/>
      </c>
      <c r="BA94" s="932">
        <f>IF(ISNUMBER(U94),'Cover Page'!$D$35/1000000*'4 classification'!U94/'FX rate'!$C14,"")</f>
        <v>0</v>
      </c>
      <c r="BB94" s="931">
        <f>IF(ISNUMBER(V94),'Cover Page'!$D$35/1000000*'4 classification'!V94/'FX rate'!$C14,"")</f>
        <v>0</v>
      </c>
      <c r="BC94" s="716">
        <f>IF(ISNUMBER(W94),'Cover Page'!$D$35/1000000*'4 classification'!W94/'FX rate'!$C14,"")</f>
        <v>0</v>
      </c>
      <c r="BD94" s="567"/>
      <c r="BE94" s="567"/>
      <c r="BF94" s="567"/>
      <c r="BG94" s="567"/>
      <c r="BH94" s="567"/>
      <c r="BI94" s="567"/>
      <c r="BN94" s="705">
        <v>2009</v>
      </c>
      <c r="BO94" s="746" t="str">
        <f>IF(ISNUMBER(C94),'Cover Page'!$D$35/1000000*C94/'FX rate'!$C$24,"")</f>
        <v/>
      </c>
      <c r="BP94" s="925" t="str">
        <f>IF(ISNUMBER(D94),'Cover Page'!$D$35/1000000*D94/'FX rate'!$C$24,"")</f>
        <v/>
      </c>
      <c r="BQ94" s="749" t="str">
        <f>IF(ISNUMBER(E94),'Cover Page'!$D$35/1000000*E94/'FX rate'!$C$24,"")</f>
        <v/>
      </c>
      <c r="BR94" s="926" t="str">
        <f>IF(ISNUMBER(F94),'Cover Page'!$D$35/1000000*F94/'FX rate'!$C$24,"")</f>
        <v/>
      </c>
      <c r="BS94" s="925" t="str">
        <f>IF(ISNUMBER(G94),'Cover Page'!$D$35/1000000*G94/'FX rate'!$C$24,"")</f>
        <v/>
      </c>
      <c r="BT94" s="749" t="str">
        <f>IF(ISNUMBER(H94),'Cover Page'!$D$35/1000000*H94/'FX rate'!$C$24,"")</f>
        <v/>
      </c>
      <c r="BU94" s="926" t="str">
        <f>IF(ISNUMBER(I94),'Cover Page'!$D$35/1000000*I94/'FX rate'!$C$24,"")</f>
        <v/>
      </c>
      <c r="BV94" s="925" t="str">
        <f>IF(ISNUMBER(J94),'Cover Page'!$D$35/1000000*J94/'FX rate'!$C$24,"")</f>
        <v/>
      </c>
      <c r="BW94" s="749" t="str">
        <f>IF(ISNUMBER(K94),'Cover Page'!$D$35/1000000*K94/'FX rate'!$C$24,"")</f>
        <v/>
      </c>
      <c r="BX94" s="926" t="str">
        <f>IF(ISNUMBER(L94),'Cover Page'!$D$35/1000000*L94/'FX rate'!$C$24,"")</f>
        <v/>
      </c>
      <c r="BY94" s="925" t="str">
        <f>IF(ISNUMBER(M94),'Cover Page'!$D$35/1000000*M94/'FX rate'!$C$24,"")</f>
        <v/>
      </c>
      <c r="BZ94" s="749" t="str">
        <f>IF(ISNUMBER(N94),'Cover Page'!$D$35/1000000*N94/'FX rate'!$C$24,"")</f>
        <v/>
      </c>
      <c r="CA94" s="926" t="str">
        <f>IF(ISNUMBER(O94),'Cover Page'!$D$35/1000000*O94/'FX rate'!$C$24,"")</f>
        <v/>
      </c>
      <c r="CB94" s="925" t="str">
        <f>IF(ISNUMBER(P94),'Cover Page'!$D$35/1000000*P94/'FX rate'!$C$24,"")</f>
        <v/>
      </c>
      <c r="CC94" s="749" t="str">
        <f>IF(ISNUMBER(Q94),'Cover Page'!$D$35/1000000*Q94/'FX rate'!$C$24,"")</f>
        <v/>
      </c>
      <c r="CD94" s="926" t="str">
        <f>IF(ISNUMBER(R94),'Cover Page'!$D$35/1000000*R94/'FX rate'!$C$24,"")</f>
        <v/>
      </c>
      <c r="CE94" s="925" t="str">
        <f>IF(ISNUMBER(S94),'Cover Page'!$D$35/1000000*S94/'FX rate'!$C$24,"")</f>
        <v/>
      </c>
      <c r="CF94" s="922" t="str">
        <f>IF(ISNUMBER(T94),'Cover Page'!$D$35/1000000*T94/'FX rate'!$C$24,"")</f>
        <v/>
      </c>
      <c r="CG94" s="924">
        <f>IF(ISNUMBER(U94),'Cover Page'!$D$35/1000000*U94/'FX rate'!$C$24,"")</f>
        <v>0</v>
      </c>
      <c r="CH94" s="923">
        <f>IF(ISNUMBER(V94),'Cover Page'!$D$35/1000000*V94/'FX rate'!$C$24,"")</f>
        <v>0</v>
      </c>
      <c r="CI94" s="747">
        <f>IF(ISNUMBER(W94),'Cover Page'!$D$35/1000000*W94/'FX rate'!$C$24,"")</f>
        <v>0</v>
      </c>
      <c r="CJ94" s="640"/>
      <c r="CK94" s="640"/>
      <c r="CL94" s="640"/>
      <c r="CM94" s="640"/>
      <c r="CN94" s="640"/>
      <c r="CO94" s="640"/>
      <c r="CP94" s="640"/>
      <c r="CQ94" s="640"/>
      <c r="CR94" s="640"/>
      <c r="CS94" s="640"/>
    </row>
    <row r="95" spans="1:97" s="2" customFormat="1" ht="14" x14ac:dyDescent="0.3">
      <c r="A95" s="6"/>
      <c r="B95" s="77">
        <v>2010</v>
      </c>
      <c r="C95" s="170"/>
      <c r="D95" s="116"/>
      <c r="E95" s="115"/>
      <c r="F95" s="166"/>
      <c r="G95" s="116"/>
      <c r="H95" s="115"/>
      <c r="I95" s="166"/>
      <c r="J95" s="116"/>
      <c r="K95" s="115"/>
      <c r="L95" s="166"/>
      <c r="M95" s="116"/>
      <c r="N95" s="115"/>
      <c r="O95" s="166"/>
      <c r="P95" s="116"/>
      <c r="Q95" s="115"/>
      <c r="R95" s="166"/>
      <c r="S95" s="116"/>
      <c r="T95" s="116"/>
      <c r="U95" s="409">
        <f t="shared" si="11"/>
        <v>0</v>
      </c>
      <c r="V95" s="413">
        <f t="shared" si="12"/>
        <v>0</v>
      </c>
      <c r="W95" s="397">
        <f t="shared" si="13"/>
        <v>0</v>
      </c>
      <c r="AH95" s="633">
        <v>2010</v>
      </c>
      <c r="AI95" s="715" t="str">
        <f>IF(ISNUMBER(C95),'Cover Page'!$D$35/1000000*'4 classification'!C95/'FX rate'!$C15,"")</f>
        <v/>
      </c>
      <c r="AJ95" s="933" t="str">
        <f>IF(ISNUMBER(D95),'Cover Page'!$D$35/1000000*'4 classification'!D95/'FX rate'!$C15,"")</f>
        <v/>
      </c>
      <c r="AK95" s="718" t="str">
        <f>IF(ISNUMBER(E95),'Cover Page'!$D$35/1000000*'4 classification'!E95/'FX rate'!$C15,"")</f>
        <v/>
      </c>
      <c r="AL95" s="934" t="str">
        <f>IF(ISNUMBER(F95),'Cover Page'!$D$35/1000000*'4 classification'!F95/'FX rate'!$C15,"")</f>
        <v/>
      </c>
      <c r="AM95" s="933" t="str">
        <f>IF(ISNUMBER(G95),'Cover Page'!$D$35/1000000*'4 classification'!G95/'FX rate'!$C15,"")</f>
        <v/>
      </c>
      <c r="AN95" s="718" t="str">
        <f>IF(ISNUMBER(H95),'Cover Page'!$D$35/1000000*'4 classification'!H95/'FX rate'!$C15,"")</f>
        <v/>
      </c>
      <c r="AO95" s="934" t="str">
        <f>IF(ISNUMBER(I95),'Cover Page'!$D$35/1000000*'4 classification'!I95/'FX rate'!$C15,"")</f>
        <v/>
      </c>
      <c r="AP95" s="933" t="str">
        <f>IF(ISNUMBER(J95),'Cover Page'!$D$35/1000000*'4 classification'!J95/'FX rate'!$C15,"")</f>
        <v/>
      </c>
      <c r="AQ95" s="718" t="str">
        <f>IF(ISNUMBER(K95),'Cover Page'!$D$35/1000000*'4 classification'!K95/'FX rate'!$C15,"")</f>
        <v/>
      </c>
      <c r="AR95" s="934" t="str">
        <f>IF(ISNUMBER(L95),'Cover Page'!$D$35/1000000*'4 classification'!L95/'FX rate'!$C15,"")</f>
        <v/>
      </c>
      <c r="AS95" s="933" t="str">
        <f>IF(ISNUMBER(M95),'Cover Page'!$D$35/1000000*'4 classification'!M95/'FX rate'!$C15,"")</f>
        <v/>
      </c>
      <c r="AT95" s="718" t="str">
        <f>IF(ISNUMBER(N95),'Cover Page'!$D$35/1000000*'4 classification'!N95/'FX rate'!$C15,"")</f>
        <v/>
      </c>
      <c r="AU95" s="934" t="str">
        <f>IF(ISNUMBER(O95),'Cover Page'!$D$35/1000000*'4 classification'!O95/'FX rate'!$C15,"")</f>
        <v/>
      </c>
      <c r="AV95" s="933" t="str">
        <f>IF(ISNUMBER(P95),'Cover Page'!$D$35/1000000*'4 classification'!P95/'FX rate'!$C15,"")</f>
        <v/>
      </c>
      <c r="AW95" s="718" t="str">
        <f>IF(ISNUMBER(Q95),'Cover Page'!$D$35/1000000*'4 classification'!Q95/'FX rate'!$C15,"")</f>
        <v/>
      </c>
      <c r="AX95" s="934" t="str">
        <f>IF(ISNUMBER(R95),'Cover Page'!$D$35/1000000*'4 classification'!R95/'FX rate'!$C15,"")</f>
        <v/>
      </c>
      <c r="AY95" s="933" t="str">
        <f>IF(ISNUMBER(S95),'Cover Page'!$D$35/1000000*'4 classification'!S95/'FX rate'!$C15,"")</f>
        <v/>
      </c>
      <c r="AZ95" s="940" t="str">
        <f>IF(ISNUMBER(T95),'Cover Page'!$D$35/1000000*'4 classification'!T95/'FX rate'!$C15,"")</f>
        <v/>
      </c>
      <c r="BA95" s="932">
        <f>IF(ISNUMBER(U95),'Cover Page'!$D$35/1000000*'4 classification'!U95/'FX rate'!$C15,"")</f>
        <v>0</v>
      </c>
      <c r="BB95" s="931">
        <f>IF(ISNUMBER(V95),'Cover Page'!$D$35/1000000*'4 classification'!V95/'FX rate'!$C15,"")</f>
        <v>0</v>
      </c>
      <c r="BC95" s="716">
        <f>IF(ISNUMBER(W95),'Cover Page'!$D$35/1000000*'4 classification'!W95/'FX rate'!$C15,"")</f>
        <v>0</v>
      </c>
      <c r="BD95" s="567"/>
      <c r="BE95" s="567"/>
      <c r="BF95" s="567"/>
      <c r="BG95" s="567"/>
      <c r="BH95" s="567"/>
      <c r="BI95" s="567"/>
      <c r="BN95" s="705">
        <v>2010</v>
      </c>
      <c r="BO95" s="746" t="str">
        <f>IF(ISNUMBER(C95),'Cover Page'!$D$35/1000000*C95/'FX rate'!$C$24,"")</f>
        <v/>
      </c>
      <c r="BP95" s="925" t="str">
        <f>IF(ISNUMBER(D95),'Cover Page'!$D$35/1000000*D95/'FX rate'!$C$24,"")</f>
        <v/>
      </c>
      <c r="BQ95" s="749" t="str">
        <f>IF(ISNUMBER(E95),'Cover Page'!$D$35/1000000*E95/'FX rate'!$C$24,"")</f>
        <v/>
      </c>
      <c r="BR95" s="926" t="str">
        <f>IF(ISNUMBER(F95),'Cover Page'!$D$35/1000000*F95/'FX rate'!$C$24,"")</f>
        <v/>
      </c>
      <c r="BS95" s="925" t="str">
        <f>IF(ISNUMBER(G95),'Cover Page'!$D$35/1000000*G95/'FX rate'!$C$24,"")</f>
        <v/>
      </c>
      <c r="BT95" s="749" t="str">
        <f>IF(ISNUMBER(H95),'Cover Page'!$D$35/1000000*H95/'FX rate'!$C$24,"")</f>
        <v/>
      </c>
      <c r="BU95" s="926" t="str">
        <f>IF(ISNUMBER(I95),'Cover Page'!$D$35/1000000*I95/'FX rate'!$C$24,"")</f>
        <v/>
      </c>
      <c r="BV95" s="925" t="str">
        <f>IF(ISNUMBER(J95),'Cover Page'!$D$35/1000000*J95/'FX rate'!$C$24,"")</f>
        <v/>
      </c>
      <c r="BW95" s="749" t="str">
        <f>IF(ISNUMBER(K95),'Cover Page'!$D$35/1000000*K95/'FX rate'!$C$24,"")</f>
        <v/>
      </c>
      <c r="BX95" s="926" t="str">
        <f>IF(ISNUMBER(L95),'Cover Page'!$D$35/1000000*L95/'FX rate'!$C$24,"")</f>
        <v/>
      </c>
      <c r="BY95" s="925" t="str">
        <f>IF(ISNUMBER(M95),'Cover Page'!$D$35/1000000*M95/'FX rate'!$C$24,"")</f>
        <v/>
      </c>
      <c r="BZ95" s="749" t="str">
        <f>IF(ISNUMBER(N95),'Cover Page'!$D$35/1000000*N95/'FX rate'!$C$24,"")</f>
        <v/>
      </c>
      <c r="CA95" s="926" t="str">
        <f>IF(ISNUMBER(O95),'Cover Page'!$D$35/1000000*O95/'FX rate'!$C$24,"")</f>
        <v/>
      </c>
      <c r="CB95" s="925" t="str">
        <f>IF(ISNUMBER(P95),'Cover Page'!$D$35/1000000*P95/'FX rate'!$C$24,"")</f>
        <v/>
      </c>
      <c r="CC95" s="749" t="str">
        <f>IF(ISNUMBER(Q95),'Cover Page'!$D$35/1000000*Q95/'FX rate'!$C$24,"")</f>
        <v/>
      </c>
      <c r="CD95" s="926" t="str">
        <f>IF(ISNUMBER(R95),'Cover Page'!$D$35/1000000*R95/'FX rate'!$C$24,"")</f>
        <v/>
      </c>
      <c r="CE95" s="925" t="str">
        <f>IF(ISNUMBER(S95),'Cover Page'!$D$35/1000000*S95/'FX rate'!$C$24,"")</f>
        <v/>
      </c>
      <c r="CF95" s="922" t="str">
        <f>IF(ISNUMBER(T95),'Cover Page'!$D$35/1000000*T95/'FX rate'!$C$24,"")</f>
        <v/>
      </c>
      <c r="CG95" s="924">
        <f>IF(ISNUMBER(U95),'Cover Page'!$D$35/1000000*U95/'FX rate'!$C$24,"")</f>
        <v>0</v>
      </c>
      <c r="CH95" s="923">
        <f>IF(ISNUMBER(V95),'Cover Page'!$D$35/1000000*V95/'FX rate'!$C$24,"")</f>
        <v>0</v>
      </c>
      <c r="CI95" s="747">
        <f>IF(ISNUMBER(W95),'Cover Page'!$D$35/1000000*W95/'FX rate'!$C$24,"")</f>
        <v>0</v>
      </c>
      <c r="CJ95" s="640"/>
      <c r="CK95" s="640"/>
      <c r="CL95" s="640"/>
      <c r="CM95" s="640"/>
      <c r="CN95" s="640"/>
      <c r="CO95" s="640"/>
      <c r="CP95" s="640"/>
      <c r="CQ95" s="640"/>
      <c r="CR95" s="640"/>
      <c r="CS95" s="640"/>
    </row>
    <row r="96" spans="1:97" s="2" customFormat="1" ht="14" x14ac:dyDescent="0.3">
      <c r="A96" s="6"/>
      <c r="B96" s="77">
        <v>2011</v>
      </c>
      <c r="C96" s="170"/>
      <c r="D96" s="116"/>
      <c r="E96" s="115"/>
      <c r="F96" s="166"/>
      <c r="G96" s="116"/>
      <c r="H96" s="115"/>
      <c r="I96" s="166"/>
      <c r="J96" s="116"/>
      <c r="K96" s="115"/>
      <c r="L96" s="166"/>
      <c r="M96" s="116"/>
      <c r="N96" s="115"/>
      <c r="O96" s="166"/>
      <c r="P96" s="116"/>
      <c r="Q96" s="115"/>
      <c r="R96" s="166"/>
      <c r="S96" s="116"/>
      <c r="T96" s="116"/>
      <c r="U96" s="409">
        <f t="shared" si="11"/>
        <v>0</v>
      </c>
      <c r="V96" s="413">
        <f t="shared" si="12"/>
        <v>0</v>
      </c>
      <c r="W96" s="397">
        <f t="shared" si="13"/>
        <v>0</v>
      </c>
      <c r="AH96" s="633">
        <v>2011</v>
      </c>
      <c r="AI96" s="715" t="str">
        <f>IF(ISNUMBER(C96),'Cover Page'!$D$35/1000000*'4 classification'!C96/'FX rate'!$C16,"")</f>
        <v/>
      </c>
      <c r="AJ96" s="933" t="str">
        <f>IF(ISNUMBER(D96),'Cover Page'!$D$35/1000000*'4 classification'!D96/'FX rate'!$C16,"")</f>
        <v/>
      </c>
      <c r="AK96" s="718" t="str">
        <f>IF(ISNUMBER(E96),'Cover Page'!$D$35/1000000*'4 classification'!E96/'FX rate'!$C16,"")</f>
        <v/>
      </c>
      <c r="AL96" s="934" t="str">
        <f>IF(ISNUMBER(F96),'Cover Page'!$D$35/1000000*'4 classification'!F96/'FX rate'!$C16,"")</f>
        <v/>
      </c>
      <c r="AM96" s="933" t="str">
        <f>IF(ISNUMBER(G96),'Cover Page'!$D$35/1000000*'4 classification'!G96/'FX rate'!$C16,"")</f>
        <v/>
      </c>
      <c r="AN96" s="718" t="str">
        <f>IF(ISNUMBER(H96),'Cover Page'!$D$35/1000000*'4 classification'!H96/'FX rate'!$C16,"")</f>
        <v/>
      </c>
      <c r="AO96" s="934" t="str">
        <f>IF(ISNUMBER(I96),'Cover Page'!$D$35/1000000*'4 classification'!I96/'FX rate'!$C16,"")</f>
        <v/>
      </c>
      <c r="AP96" s="933" t="str">
        <f>IF(ISNUMBER(J96),'Cover Page'!$D$35/1000000*'4 classification'!J96/'FX rate'!$C16,"")</f>
        <v/>
      </c>
      <c r="AQ96" s="718" t="str">
        <f>IF(ISNUMBER(K96),'Cover Page'!$D$35/1000000*'4 classification'!K96/'FX rate'!$C16,"")</f>
        <v/>
      </c>
      <c r="AR96" s="934" t="str">
        <f>IF(ISNUMBER(L96),'Cover Page'!$D$35/1000000*'4 classification'!L96/'FX rate'!$C16,"")</f>
        <v/>
      </c>
      <c r="AS96" s="933" t="str">
        <f>IF(ISNUMBER(M96),'Cover Page'!$D$35/1000000*'4 classification'!M96/'FX rate'!$C16,"")</f>
        <v/>
      </c>
      <c r="AT96" s="718" t="str">
        <f>IF(ISNUMBER(N96),'Cover Page'!$D$35/1000000*'4 classification'!N96/'FX rate'!$C16,"")</f>
        <v/>
      </c>
      <c r="AU96" s="934" t="str">
        <f>IF(ISNUMBER(O96),'Cover Page'!$D$35/1000000*'4 classification'!O96/'FX rate'!$C16,"")</f>
        <v/>
      </c>
      <c r="AV96" s="933" t="str">
        <f>IF(ISNUMBER(P96),'Cover Page'!$D$35/1000000*'4 classification'!P96/'FX rate'!$C16,"")</f>
        <v/>
      </c>
      <c r="AW96" s="718" t="str">
        <f>IF(ISNUMBER(Q96),'Cover Page'!$D$35/1000000*'4 classification'!Q96/'FX rate'!$C16,"")</f>
        <v/>
      </c>
      <c r="AX96" s="934" t="str">
        <f>IF(ISNUMBER(R96),'Cover Page'!$D$35/1000000*'4 classification'!R96/'FX rate'!$C16,"")</f>
        <v/>
      </c>
      <c r="AY96" s="933" t="str">
        <f>IF(ISNUMBER(S96),'Cover Page'!$D$35/1000000*'4 classification'!S96/'FX rate'!$C16,"")</f>
        <v/>
      </c>
      <c r="AZ96" s="940" t="str">
        <f>IF(ISNUMBER(T96),'Cover Page'!$D$35/1000000*'4 classification'!T96/'FX rate'!$C16,"")</f>
        <v/>
      </c>
      <c r="BA96" s="932">
        <f>IF(ISNUMBER(U96),'Cover Page'!$D$35/1000000*'4 classification'!U96/'FX rate'!$C16,"")</f>
        <v>0</v>
      </c>
      <c r="BB96" s="931">
        <f>IF(ISNUMBER(V96),'Cover Page'!$D$35/1000000*'4 classification'!V96/'FX rate'!$C16,"")</f>
        <v>0</v>
      </c>
      <c r="BC96" s="716">
        <f>IF(ISNUMBER(W96),'Cover Page'!$D$35/1000000*'4 classification'!W96/'FX rate'!$C16,"")</f>
        <v>0</v>
      </c>
      <c r="BD96" s="567"/>
      <c r="BE96" s="567"/>
      <c r="BF96" s="567"/>
      <c r="BG96" s="567"/>
      <c r="BH96" s="567"/>
      <c r="BI96" s="567"/>
      <c r="BN96" s="705">
        <v>2011</v>
      </c>
      <c r="BO96" s="746" t="str">
        <f>IF(ISNUMBER(C96),'Cover Page'!$D$35/1000000*C96/'FX rate'!$C$24,"")</f>
        <v/>
      </c>
      <c r="BP96" s="925" t="str">
        <f>IF(ISNUMBER(D96),'Cover Page'!$D$35/1000000*D96/'FX rate'!$C$24,"")</f>
        <v/>
      </c>
      <c r="BQ96" s="749" t="str">
        <f>IF(ISNUMBER(E96),'Cover Page'!$D$35/1000000*E96/'FX rate'!$C$24,"")</f>
        <v/>
      </c>
      <c r="BR96" s="926" t="str">
        <f>IF(ISNUMBER(F96),'Cover Page'!$D$35/1000000*F96/'FX rate'!$C$24,"")</f>
        <v/>
      </c>
      <c r="BS96" s="925" t="str">
        <f>IF(ISNUMBER(G96),'Cover Page'!$D$35/1000000*G96/'FX rate'!$C$24,"")</f>
        <v/>
      </c>
      <c r="BT96" s="749" t="str">
        <f>IF(ISNUMBER(H96),'Cover Page'!$D$35/1000000*H96/'FX rate'!$C$24,"")</f>
        <v/>
      </c>
      <c r="BU96" s="926" t="str">
        <f>IF(ISNUMBER(I96),'Cover Page'!$D$35/1000000*I96/'FX rate'!$C$24,"")</f>
        <v/>
      </c>
      <c r="BV96" s="925" t="str">
        <f>IF(ISNUMBER(J96),'Cover Page'!$D$35/1000000*J96/'FX rate'!$C$24,"")</f>
        <v/>
      </c>
      <c r="BW96" s="749" t="str">
        <f>IF(ISNUMBER(K96),'Cover Page'!$D$35/1000000*K96/'FX rate'!$C$24,"")</f>
        <v/>
      </c>
      <c r="BX96" s="926" t="str">
        <f>IF(ISNUMBER(L96),'Cover Page'!$D$35/1000000*L96/'FX rate'!$C$24,"")</f>
        <v/>
      </c>
      <c r="BY96" s="925" t="str">
        <f>IF(ISNUMBER(M96),'Cover Page'!$D$35/1000000*M96/'FX rate'!$C$24,"")</f>
        <v/>
      </c>
      <c r="BZ96" s="749" t="str">
        <f>IF(ISNUMBER(N96),'Cover Page'!$D$35/1000000*N96/'FX rate'!$C$24,"")</f>
        <v/>
      </c>
      <c r="CA96" s="926" t="str">
        <f>IF(ISNUMBER(O96),'Cover Page'!$D$35/1000000*O96/'FX rate'!$C$24,"")</f>
        <v/>
      </c>
      <c r="CB96" s="925" t="str">
        <f>IF(ISNUMBER(P96),'Cover Page'!$D$35/1000000*P96/'FX rate'!$C$24,"")</f>
        <v/>
      </c>
      <c r="CC96" s="749" t="str">
        <f>IF(ISNUMBER(Q96),'Cover Page'!$D$35/1000000*Q96/'FX rate'!$C$24,"")</f>
        <v/>
      </c>
      <c r="CD96" s="926" t="str">
        <f>IF(ISNUMBER(R96),'Cover Page'!$D$35/1000000*R96/'FX rate'!$C$24,"")</f>
        <v/>
      </c>
      <c r="CE96" s="925" t="str">
        <f>IF(ISNUMBER(S96),'Cover Page'!$D$35/1000000*S96/'FX rate'!$C$24,"")</f>
        <v/>
      </c>
      <c r="CF96" s="922" t="str">
        <f>IF(ISNUMBER(T96),'Cover Page'!$D$35/1000000*T96/'FX rate'!$C$24,"")</f>
        <v/>
      </c>
      <c r="CG96" s="924">
        <f>IF(ISNUMBER(U96),'Cover Page'!$D$35/1000000*U96/'FX rate'!$C$24,"")</f>
        <v>0</v>
      </c>
      <c r="CH96" s="923">
        <f>IF(ISNUMBER(V96),'Cover Page'!$D$35/1000000*V96/'FX rate'!$C$24,"")</f>
        <v>0</v>
      </c>
      <c r="CI96" s="747">
        <f>IF(ISNUMBER(W96),'Cover Page'!$D$35/1000000*W96/'FX rate'!$C$24,"")</f>
        <v>0</v>
      </c>
      <c r="CJ96" s="640"/>
      <c r="CK96" s="640"/>
      <c r="CL96" s="640"/>
      <c r="CM96" s="640"/>
      <c r="CN96" s="640"/>
      <c r="CO96" s="640"/>
      <c r="CP96" s="640"/>
      <c r="CQ96" s="640"/>
      <c r="CR96" s="640"/>
      <c r="CS96" s="640"/>
    </row>
    <row r="97" spans="1:97" s="2" customFormat="1" ht="14" x14ac:dyDescent="0.3">
      <c r="A97" s="6"/>
      <c r="B97" s="77">
        <v>2012</v>
      </c>
      <c r="C97" s="170"/>
      <c r="D97" s="116"/>
      <c r="E97" s="115"/>
      <c r="F97" s="166"/>
      <c r="G97" s="116"/>
      <c r="H97" s="115"/>
      <c r="I97" s="166"/>
      <c r="J97" s="116"/>
      <c r="K97" s="115"/>
      <c r="L97" s="166"/>
      <c r="M97" s="116"/>
      <c r="N97" s="115"/>
      <c r="O97" s="166"/>
      <c r="P97" s="116"/>
      <c r="Q97" s="115"/>
      <c r="R97" s="166"/>
      <c r="S97" s="116"/>
      <c r="T97" s="116"/>
      <c r="U97" s="409">
        <f t="shared" si="11"/>
        <v>0</v>
      </c>
      <c r="V97" s="413">
        <f t="shared" si="12"/>
        <v>0</v>
      </c>
      <c r="W97" s="397">
        <f t="shared" si="13"/>
        <v>0</v>
      </c>
      <c r="AH97" s="633">
        <v>2012</v>
      </c>
      <c r="AI97" s="715" t="str">
        <f>IF(ISNUMBER(C97),'Cover Page'!$D$35/1000000*'4 classification'!C97/'FX rate'!$C17,"")</f>
        <v/>
      </c>
      <c r="AJ97" s="933" t="str">
        <f>IF(ISNUMBER(D97),'Cover Page'!$D$35/1000000*'4 classification'!D97/'FX rate'!$C17,"")</f>
        <v/>
      </c>
      <c r="AK97" s="718" t="str">
        <f>IF(ISNUMBER(E97),'Cover Page'!$D$35/1000000*'4 classification'!E97/'FX rate'!$C17,"")</f>
        <v/>
      </c>
      <c r="AL97" s="934" t="str">
        <f>IF(ISNUMBER(F97),'Cover Page'!$D$35/1000000*'4 classification'!F97/'FX rate'!$C17,"")</f>
        <v/>
      </c>
      <c r="AM97" s="933" t="str">
        <f>IF(ISNUMBER(G97),'Cover Page'!$D$35/1000000*'4 classification'!G97/'FX rate'!$C17,"")</f>
        <v/>
      </c>
      <c r="AN97" s="718" t="str">
        <f>IF(ISNUMBER(H97),'Cover Page'!$D$35/1000000*'4 classification'!H97/'FX rate'!$C17,"")</f>
        <v/>
      </c>
      <c r="AO97" s="934" t="str">
        <f>IF(ISNUMBER(I97),'Cover Page'!$D$35/1000000*'4 classification'!I97/'FX rate'!$C17,"")</f>
        <v/>
      </c>
      <c r="AP97" s="933" t="str">
        <f>IF(ISNUMBER(J97),'Cover Page'!$D$35/1000000*'4 classification'!J97/'FX rate'!$C17,"")</f>
        <v/>
      </c>
      <c r="AQ97" s="718" t="str">
        <f>IF(ISNUMBER(K97),'Cover Page'!$D$35/1000000*'4 classification'!K97/'FX rate'!$C17,"")</f>
        <v/>
      </c>
      <c r="AR97" s="934" t="str">
        <f>IF(ISNUMBER(L97),'Cover Page'!$D$35/1000000*'4 classification'!L97/'FX rate'!$C17,"")</f>
        <v/>
      </c>
      <c r="AS97" s="933" t="str">
        <f>IF(ISNUMBER(M97),'Cover Page'!$D$35/1000000*'4 classification'!M97/'FX rate'!$C17,"")</f>
        <v/>
      </c>
      <c r="AT97" s="718" t="str">
        <f>IF(ISNUMBER(N97),'Cover Page'!$D$35/1000000*'4 classification'!N97/'FX rate'!$C17,"")</f>
        <v/>
      </c>
      <c r="AU97" s="934" t="str">
        <f>IF(ISNUMBER(O97),'Cover Page'!$D$35/1000000*'4 classification'!O97/'FX rate'!$C17,"")</f>
        <v/>
      </c>
      <c r="AV97" s="933" t="str">
        <f>IF(ISNUMBER(P97),'Cover Page'!$D$35/1000000*'4 classification'!P97/'FX rate'!$C17,"")</f>
        <v/>
      </c>
      <c r="AW97" s="718" t="str">
        <f>IF(ISNUMBER(Q97),'Cover Page'!$D$35/1000000*'4 classification'!Q97/'FX rate'!$C17,"")</f>
        <v/>
      </c>
      <c r="AX97" s="934" t="str">
        <f>IF(ISNUMBER(R97),'Cover Page'!$D$35/1000000*'4 classification'!R97/'FX rate'!$C17,"")</f>
        <v/>
      </c>
      <c r="AY97" s="933" t="str">
        <f>IF(ISNUMBER(S97),'Cover Page'!$D$35/1000000*'4 classification'!S97/'FX rate'!$C17,"")</f>
        <v/>
      </c>
      <c r="AZ97" s="940" t="str">
        <f>IF(ISNUMBER(T97),'Cover Page'!$D$35/1000000*'4 classification'!T97/'FX rate'!$C17,"")</f>
        <v/>
      </c>
      <c r="BA97" s="932">
        <f>IF(ISNUMBER(U97),'Cover Page'!$D$35/1000000*'4 classification'!U97/'FX rate'!$C17,"")</f>
        <v>0</v>
      </c>
      <c r="BB97" s="931">
        <f>IF(ISNUMBER(V97),'Cover Page'!$D$35/1000000*'4 classification'!V97/'FX rate'!$C17,"")</f>
        <v>0</v>
      </c>
      <c r="BC97" s="716">
        <f>IF(ISNUMBER(W97),'Cover Page'!$D$35/1000000*'4 classification'!W97/'FX rate'!$C17,"")</f>
        <v>0</v>
      </c>
      <c r="BD97" s="567"/>
      <c r="BE97" s="567"/>
      <c r="BF97" s="567"/>
      <c r="BG97" s="567"/>
      <c r="BH97" s="567"/>
      <c r="BI97" s="567"/>
      <c r="BN97" s="705">
        <v>2012</v>
      </c>
      <c r="BO97" s="746" t="str">
        <f>IF(ISNUMBER(C97),'Cover Page'!$D$35/1000000*C97/'FX rate'!$C$24,"")</f>
        <v/>
      </c>
      <c r="BP97" s="925" t="str">
        <f>IF(ISNUMBER(D97),'Cover Page'!$D$35/1000000*D97/'FX rate'!$C$24,"")</f>
        <v/>
      </c>
      <c r="BQ97" s="749" t="str">
        <f>IF(ISNUMBER(E97),'Cover Page'!$D$35/1000000*E97/'FX rate'!$C$24,"")</f>
        <v/>
      </c>
      <c r="BR97" s="926" t="str">
        <f>IF(ISNUMBER(F97),'Cover Page'!$D$35/1000000*F97/'FX rate'!$C$24,"")</f>
        <v/>
      </c>
      <c r="BS97" s="925" t="str">
        <f>IF(ISNUMBER(G97),'Cover Page'!$D$35/1000000*G97/'FX rate'!$C$24,"")</f>
        <v/>
      </c>
      <c r="BT97" s="749" t="str">
        <f>IF(ISNUMBER(H97),'Cover Page'!$D$35/1000000*H97/'FX rate'!$C$24,"")</f>
        <v/>
      </c>
      <c r="BU97" s="926" t="str">
        <f>IF(ISNUMBER(I97),'Cover Page'!$D$35/1000000*I97/'FX rate'!$C$24,"")</f>
        <v/>
      </c>
      <c r="BV97" s="925" t="str">
        <f>IF(ISNUMBER(J97),'Cover Page'!$D$35/1000000*J97/'FX rate'!$C$24,"")</f>
        <v/>
      </c>
      <c r="BW97" s="749" t="str">
        <f>IF(ISNUMBER(K97),'Cover Page'!$D$35/1000000*K97/'FX rate'!$C$24,"")</f>
        <v/>
      </c>
      <c r="BX97" s="926" t="str">
        <f>IF(ISNUMBER(L97),'Cover Page'!$D$35/1000000*L97/'FX rate'!$C$24,"")</f>
        <v/>
      </c>
      <c r="BY97" s="925" t="str">
        <f>IF(ISNUMBER(M97),'Cover Page'!$D$35/1000000*M97/'FX rate'!$C$24,"")</f>
        <v/>
      </c>
      <c r="BZ97" s="749" t="str">
        <f>IF(ISNUMBER(N97),'Cover Page'!$D$35/1000000*N97/'FX rate'!$C$24,"")</f>
        <v/>
      </c>
      <c r="CA97" s="926" t="str">
        <f>IF(ISNUMBER(O97),'Cover Page'!$D$35/1000000*O97/'FX rate'!$C$24,"")</f>
        <v/>
      </c>
      <c r="CB97" s="925" t="str">
        <f>IF(ISNUMBER(P97),'Cover Page'!$D$35/1000000*P97/'FX rate'!$C$24,"")</f>
        <v/>
      </c>
      <c r="CC97" s="749" t="str">
        <f>IF(ISNUMBER(Q97),'Cover Page'!$D$35/1000000*Q97/'FX rate'!$C$24,"")</f>
        <v/>
      </c>
      <c r="CD97" s="926" t="str">
        <f>IF(ISNUMBER(R97),'Cover Page'!$D$35/1000000*R97/'FX rate'!$C$24,"")</f>
        <v/>
      </c>
      <c r="CE97" s="925" t="str">
        <f>IF(ISNUMBER(S97),'Cover Page'!$D$35/1000000*S97/'FX rate'!$C$24,"")</f>
        <v/>
      </c>
      <c r="CF97" s="922" t="str">
        <f>IF(ISNUMBER(T97),'Cover Page'!$D$35/1000000*T97/'FX rate'!$C$24,"")</f>
        <v/>
      </c>
      <c r="CG97" s="924">
        <f>IF(ISNUMBER(U97),'Cover Page'!$D$35/1000000*U97/'FX rate'!$C$24,"")</f>
        <v>0</v>
      </c>
      <c r="CH97" s="923">
        <f>IF(ISNUMBER(V97),'Cover Page'!$D$35/1000000*V97/'FX rate'!$C$24,"")</f>
        <v>0</v>
      </c>
      <c r="CI97" s="747">
        <f>IF(ISNUMBER(W97),'Cover Page'!$D$35/1000000*W97/'FX rate'!$C$24,"")</f>
        <v>0</v>
      </c>
      <c r="CJ97" s="640"/>
      <c r="CK97" s="640"/>
      <c r="CL97" s="640"/>
      <c r="CM97" s="640"/>
      <c r="CN97" s="640"/>
      <c r="CO97" s="640"/>
      <c r="CP97" s="640"/>
      <c r="CQ97" s="640"/>
      <c r="CR97" s="640"/>
      <c r="CS97" s="640"/>
    </row>
    <row r="98" spans="1:97" s="2" customFormat="1" ht="14" x14ac:dyDescent="0.3">
      <c r="A98" s="6"/>
      <c r="B98" s="77">
        <v>2013</v>
      </c>
      <c r="C98" s="170"/>
      <c r="D98" s="116"/>
      <c r="E98" s="115"/>
      <c r="F98" s="166"/>
      <c r="G98" s="116"/>
      <c r="H98" s="115"/>
      <c r="I98" s="166"/>
      <c r="J98" s="116"/>
      <c r="K98" s="115"/>
      <c r="L98" s="166"/>
      <c r="M98" s="116"/>
      <c r="N98" s="115"/>
      <c r="O98" s="166"/>
      <c r="P98" s="116"/>
      <c r="Q98" s="115"/>
      <c r="R98" s="166"/>
      <c r="S98" s="116"/>
      <c r="T98" s="116"/>
      <c r="U98" s="409">
        <f t="shared" si="11"/>
        <v>0</v>
      </c>
      <c r="V98" s="413">
        <f t="shared" si="12"/>
        <v>0</v>
      </c>
      <c r="W98" s="397">
        <f t="shared" si="13"/>
        <v>0</v>
      </c>
      <c r="AH98" s="633">
        <v>2013</v>
      </c>
      <c r="AI98" s="715" t="str">
        <f>IF(ISNUMBER(C98),'Cover Page'!$D$35/1000000*'4 classification'!C98/'FX rate'!$C18,"")</f>
        <v/>
      </c>
      <c r="AJ98" s="933" t="str">
        <f>IF(ISNUMBER(D98),'Cover Page'!$D$35/1000000*'4 classification'!D98/'FX rate'!$C18,"")</f>
        <v/>
      </c>
      <c r="AK98" s="718" t="str">
        <f>IF(ISNUMBER(E98),'Cover Page'!$D$35/1000000*'4 classification'!E98/'FX rate'!$C18,"")</f>
        <v/>
      </c>
      <c r="AL98" s="934" t="str">
        <f>IF(ISNUMBER(F98),'Cover Page'!$D$35/1000000*'4 classification'!F98/'FX rate'!$C18,"")</f>
        <v/>
      </c>
      <c r="AM98" s="933" t="str">
        <f>IF(ISNUMBER(G98),'Cover Page'!$D$35/1000000*'4 classification'!G98/'FX rate'!$C18,"")</f>
        <v/>
      </c>
      <c r="AN98" s="718" t="str">
        <f>IF(ISNUMBER(H98),'Cover Page'!$D$35/1000000*'4 classification'!H98/'FX rate'!$C18,"")</f>
        <v/>
      </c>
      <c r="AO98" s="934" t="str">
        <f>IF(ISNUMBER(I98),'Cover Page'!$D$35/1000000*'4 classification'!I98/'FX rate'!$C18,"")</f>
        <v/>
      </c>
      <c r="AP98" s="933" t="str">
        <f>IF(ISNUMBER(J98),'Cover Page'!$D$35/1000000*'4 classification'!J98/'FX rate'!$C18,"")</f>
        <v/>
      </c>
      <c r="AQ98" s="718" t="str">
        <f>IF(ISNUMBER(K98),'Cover Page'!$D$35/1000000*'4 classification'!K98/'FX rate'!$C18,"")</f>
        <v/>
      </c>
      <c r="AR98" s="934" t="str">
        <f>IF(ISNUMBER(L98),'Cover Page'!$D$35/1000000*'4 classification'!L98/'FX rate'!$C18,"")</f>
        <v/>
      </c>
      <c r="AS98" s="933" t="str">
        <f>IF(ISNUMBER(M98),'Cover Page'!$D$35/1000000*'4 classification'!M98/'FX rate'!$C18,"")</f>
        <v/>
      </c>
      <c r="AT98" s="718" t="str">
        <f>IF(ISNUMBER(N98),'Cover Page'!$D$35/1000000*'4 classification'!N98/'FX rate'!$C18,"")</f>
        <v/>
      </c>
      <c r="AU98" s="934" t="str">
        <f>IF(ISNUMBER(O98),'Cover Page'!$D$35/1000000*'4 classification'!O98/'FX rate'!$C18,"")</f>
        <v/>
      </c>
      <c r="AV98" s="933" t="str">
        <f>IF(ISNUMBER(P98),'Cover Page'!$D$35/1000000*'4 classification'!P98/'FX rate'!$C18,"")</f>
        <v/>
      </c>
      <c r="AW98" s="718" t="str">
        <f>IF(ISNUMBER(Q98),'Cover Page'!$D$35/1000000*'4 classification'!Q98/'FX rate'!$C18,"")</f>
        <v/>
      </c>
      <c r="AX98" s="934" t="str">
        <f>IF(ISNUMBER(R98),'Cover Page'!$D$35/1000000*'4 classification'!R98/'FX rate'!$C18,"")</f>
        <v/>
      </c>
      <c r="AY98" s="933" t="str">
        <f>IF(ISNUMBER(S98),'Cover Page'!$D$35/1000000*'4 classification'!S98/'FX rate'!$C18,"")</f>
        <v/>
      </c>
      <c r="AZ98" s="940" t="str">
        <f>IF(ISNUMBER(T98),'Cover Page'!$D$35/1000000*'4 classification'!T98/'FX rate'!$C18,"")</f>
        <v/>
      </c>
      <c r="BA98" s="932">
        <f>IF(ISNUMBER(U98),'Cover Page'!$D$35/1000000*'4 classification'!U98/'FX rate'!$C18,"")</f>
        <v>0</v>
      </c>
      <c r="BB98" s="931">
        <f>IF(ISNUMBER(V98),'Cover Page'!$D$35/1000000*'4 classification'!V98/'FX rate'!$C18,"")</f>
        <v>0</v>
      </c>
      <c r="BC98" s="716">
        <f>IF(ISNUMBER(W98),'Cover Page'!$D$35/1000000*'4 classification'!W98/'FX rate'!$C18,"")</f>
        <v>0</v>
      </c>
      <c r="BD98" s="567"/>
      <c r="BE98" s="567"/>
      <c r="BF98" s="567"/>
      <c r="BG98" s="567"/>
      <c r="BH98" s="567"/>
      <c r="BI98" s="567"/>
      <c r="BN98" s="705">
        <v>2013</v>
      </c>
      <c r="BO98" s="746" t="str">
        <f>IF(ISNUMBER(C98),'Cover Page'!$D$35/1000000*C98/'FX rate'!$C$24,"")</f>
        <v/>
      </c>
      <c r="BP98" s="925" t="str">
        <f>IF(ISNUMBER(D98),'Cover Page'!$D$35/1000000*D98/'FX rate'!$C$24,"")</f>
        <v/>
      </c>
      <c r="BQ98" s="749" t="str">
        <f>IF(ISNUMBER(E98),'Cover Page'!$D$35/1000000*E98/'FX rate'!$C$24,"")</f>
        <v/>
      </c>
      <c r="BR98" s="926" t="str">
        <f>IF(ISNUMBER(F98),'Cover Page'!$D$35/1000000*F98/'FX rate'!$C$24,"")</f>
        <v/>
      </c>
      <c r="BS98" s="925" t="str">
        <f>IF(ISNUMBER(G98),'Cover Page'!$D$35/1000000*G98/'FX rate'!$C$24,"")</f>
        <v/>
      </c>
      <c r="BT98" s="749" t="str">
        <f>IF(ISNUMBER(H98),'Cover Page'!$D$35/1000000*H98/'FX rate'!$C$24,"")</f>
        <v/>
      </c>
      <c r="BU98" s="926" t="str">
        <f>IF(ISNUMBER(I98),'Cover Page'!$D$35/1000000*I98/'FX rate'!$C$24,"")</f>
        <v/>
      </c>
      <c r="BV98" s="925" t="str">
        <f>IF(ISNUMBER(J98),'Cover Page'!$D$35/1000000*J98/'FX rate'!$C$24,"")</f>
        <v/>
      </c>
      <c r="BW98" s="749" t="str">
        <f>IF(ISNUMBER(K98),'Cover Page'!$D$35/1000000*K98/'FX rate'!$C$24,"")</f>
        <v/>
      </c>
      <c r="BX98" s="926" t="str">
        <f>IF(ISNUMBER(L98),'Cover Page'!$D$35/1000000*L98/'FX rate'!$C$24,"")</f>
        <v/>
      </c>
      <c r="BY98" s="925" t="str">
        <f>IF(ISNUMBER(M98),'Cover Page'!$D$35/1000000*M98/'FX rate'!$C$24,"")</f>
        <v/>
      </c>
      <c r="BZ98" s="749" t="str">
        <f>IF(ISNUMBER(N98),'Cover Page'!$D$35/1000000*N98/'FX rate'!$C$24,"")</f>
        <v/>
      </c>
      <c r="CA98" s="926" t="str">
        <f>IF(ISNUMBER(O98),'Cover Page'!$D$35/1000000*O98/'FX rate'!$C$24,"")</f>
        <v/>
      </c>
      <c r="CB98" s="925" t="str">
        <f>IF(ISNUMBER(P98),'Cover Page'!$D$35/1000000*P98/'FX rate'!$C$24,"")</f>
        <v/>
      </c>
      <c r="CC98" s="749" t="str">
        <f>IF(ISNUMBER(Q98),'Cover Page'!$D$35/1000000*Q98/'FX rate'!$C$24,"")</f>
        <v/>
      </c>
      <c r="CD98" s="926" t="str">
        <f>IF(ISNUMBER(R98),'Cover Page'!$D$35/1000000*R98/'FX rate'!$C$24,"")</f>
        <v/>
      </c>
      <c r="CE98" s="925" t="str">
        <f>IF(ISNUMBER(S98),'Cover Page'!$D$35/1000000*S98/'FX rate'!$C$24,"")</f>
        <v/>
      </c>
      <c r="CF98" s="922" t="str">
        <f>IF(ISNUMBER(T98),'Cover Page'!$D$35/1000000*T98/'FX rate'!$C$24,"")</f>
        <v/>
      </c>
      <c r="CG98" s="924">
        <f>IF(ISNUMBER(U98),'Cover Page'!$D$35/1000000*U98/'FX rate'!$C$24,"")</f>
        <v>0</v>
      </c>
      <c r="CH98" s="923">
        <f>IF(ISNUMBER(V98),'Cover Page'!$D$35/1000000*V98/'FX rate'!$C$24,"")</f>
        <v>0</v>
      </c>
      <c r="CI98" s="747">
        <f>IF(ISNUMBER(W98),'Cover Page'!$D$35/1000000*W98/'FX rate'!$C$24,"")</f>
        <v>0</v>
      </c>
      <c r="CJ98" s="640"/>
      <c r="CK98" s="640"/>
      <c r="CL98" s="640"/>
      <c r="CM98" s="640"/>
      <c r="CN98" s="640"/>
      <c r="CO98" s="640"/>
      <c r="CP98" s="640"/>
      <c r="CQ98" s="640"/>
      <c r="CR98" s="640"/>
      <c r="CS98" s="640"/>
    </row>
    <row r="99" spans="1:97" s="20" customFormat="1" ht="14" x14ac:dyDescent="0.3">
      <c r="A99" s="24"/>
      <c r="B99" s="37">
        <v>2014</v>
      </c>
      <c r="C99" s="173"/>
      <c r="D99" s="118"/>
      <c r="E99" s="117"/>
      <c r="F99" s="167"/>
      <c r="G99" s="118"/>
      <c r="H99" s="117"/>
      <c r="I99" s="167"/>
      <c r="J99" s="118"/>
      <c r="K99" s="117"/>
      <c r="L99" s="167"/>
      <c r="M99" s="118"/>
      <c r="N99" s="117"/>
      <c r="O99" s="167"/>
      <c r="P99" s="118"/>
      <c r="Q99" s="117"/>
      <c r="R99" s="167"/>
      <c r="S99" s="118"/>
      <c r="T99" s="118"/>
      <c r="U99" s="409">
        <f t="shared" si="11"/>
        <v>0</v>
      </c>
      <c r="V99" s="413">
        <f t="shared" si="12"/>
        <v>0</v>
      </c>
      <c r="W99" s="397">
        <f t="shared" si="13"/>
        <v>0</v>
      </c>
      <c r="AH99" s="633">
        <v>2014</v>
      </c>
      <c r="AI99" s="715" t="str">
        <f>IF(ISNUMBER(C99),'Cover Page'!$D$35/1000000*'4 classification'!C99/'FX rate'!$C19,"")</f>
        <v/>
      </c>
      <c r="AJ99" s="933" t="str">
        <f>IF(ISNUMBER(D99),'Cover Page'!$D$35/1000000*'4 classification'!D99/'FX rate'!$C19,"")</f>
        <v/>
      </c>
      <c r="AK99" s="718" t="str">
        <f>IF(ISNUMBER(E99),'Cover Page'!$D$35/1000000*'4 classification'!E99/'FX rate'!$C19,"")</f>
        <v/>
      </c>
      <c r="AL99" s="934" t="str">
        <f>IF(ISNUMBER(F99),'Cover Page'!$D$35/1000000*'4 classification'!F99/'FX rate'!$C19,"")</f>
        <v/>
      </c>
      <c r="AM99" s="933" t="str">
        <f>IF(ISNUMBER(G99),'Cover Page'!$D$35/1000000*'4 classification'!G99/'FX rate'!$C19,"")</f>
        <v/>
      </c>
      <c r="AN99" s="718" t="str">
        <f>IF(ISNUMBER(H99),'Cover Page'!$D$35/1000000*'4 classification'!H99/'FX rate'!$C19,"")</f>
        <v/>
      </c>
      <c r="AO99" s="934" t="str">
        <f>IF(ISNUMBER(I99),'Cover Page'!$D$35/1000000*'4 classification'!I99/'FX rate'!$C19,"")</f>
        <v/>
      </c>
      <c r="AP99" s="933" t="str">
        <f>IF(ISNUMBER(J99),'Cover Page'!$D$35/1000000*'4 classification'!J99/'FX rate'!$C19,"")</f>
        <v/>
      </c>
      <c r="AQ99" s="718" t="str">
        <f>IF(ISNUMBER(K99),'Cover Page'!$D$35/1000000*'4 classification'!K99/'FX rate'!$C19,"")</f>
        <v/>
      </c>
      <c r="AR99" s="934" t="str">
        <f>IF(ISNUMBER(L99),'Cover Page'!$D$35/1000000*'4 classification'!L99/'FX rate'!$C19,"")</f>
        <v/>
      </c>
      <c r="AS99" s="933" t="str">
        <f>IF(ISNUMBER(M99),'Cover Page'!$D$35/1000000*'4 classification'!M99/'FX rate'!$C19,"")</f>
        <v/>
      </c>
      <c r="AT99" s="718" t="str">
        <f>IF(ISNUMBER(N99),'Cover Page'!$D$35/1000000*'4 classification'!N99/'FX rate'!$C19,"")</f>
        <v/>
      </c>
      <c r="AU99" s="934" t="str">
        <f>IF(ISNUMBER(O99),'Cover Page'!$D$35/1000000*'4 classification'!O99/'FX rate'!$C19,"")</f>
        <v/>
      </c>
      <c r="AV99" s="933" t="str">
        <f>IF(ISNUMBER(P99),'Cover Page'!$D$35/1000000*'4 classification'!P99/'FX rate'!$C19,"")</f>
        <v/>
      </c>
      <c r="AW99" s="718" t="str">
        <f>IF(ISNUMBER(Q99),'Cover Page'!$D$35/1000000*'4 classification'!Q99/'FX rate'!$C19,"")</f>
        <v/>
      </c>
      <c r="AX99" s="934" t="str">
        <f>IF(ISNUMBER(R99),'Cover Page'!$D$35/1000000*'4 classification'!R99/'FX rate'!$C19,"")</f>
        <v/>
      </c>
      <c r="AY99" s="933" t="str">
        <f>IF(ISNUMBER(S99),'Cover Page'!$D$35/1000000*'4 classification'!S99/'FX rate'!$C19,"")</f>
        <v/>
      </c>
      <c r="AZ99" s="940" t="str">
        <f>IF(ISNUMBER(T99),'Cover Page'!$D$35/1000000*'4 classification'!T99/'FX rate'!$C19,"")</f>
        <v/>
      </c>
      <c r="BA99" s="932">
        <f>IF(ISNUMBER(U99),'Cover Page'!$D$35/1000000*'4 classification'!U99/'FX rate'!$C19,"")</f>
        <v>0</v>
      </c>
      <c r="BB99" s="931">
        <f>IF(ISNUMBER(V99),'Cover Page'!$D$35/1000000*'4 classification'!V99/'FX rate'!$C19,"")</f>
        <v>0</v>
      </c>
      <c r="BC99" s="716">
        <f>IF(ISNUMBER(W99),'Cover Page'!$D$35/1000000*'4 classification'!W99/'FX rate'!$C19,"")</f>
        <v>0</v>
      </c>
      <c r="BD99" s="567"/>
      <c r="BE99" s="567"/>
      <c r="BF99" s="567"/>
      <c r="BG99" s="567"/>
      <c r="BH99" s="567"/>
      <c r="BI99" s="567"/>
      <c r="BN99" s="705">
        <v>2014</v>
      </c>
      <c r="BO99" s="746" t="str">
        <f>IF(ISNUMBER(C99),'Cover Page'!$D$35/1000000*C99/'FX rate'!$C$24,"")</f>
        <v/>
      </c>
      <c r="BP99" s="925" t="str">
        <f>IF(ISNUMBER(D99),'Cover Page'!$D$35/1000000*D99/'FX rate'!$C$24,"")</f>
        <v/>
      </c>
      <c r="BQ99" s="749" t="str">
        <f>IF(ISNUMBER(E99),'Cover Page'!$D$35/1000000*E99/'FX rate'!$C$24,"")</f>
        <v/>
      </c>
      <c r="BR99" s="926" t="str">
        <f>IF(ISNUMBER(F99),'Cover Page'!$D$35/1000000*F99/'FX rate'!$C$24,"")</f>
        <v/>
      </c>
      <c r="BS99" s="925" t="str">
        <f>IF(ISNUMBER(G99),'Cover Page'!$D$35/1000000*G99/'FX rate'!$C$24,"")</f>
        <v/>
      </c>
      <c r="BT99" s="749" t="str">
        <f>IF(ISNUMBER(H99),'Cover Page'!$D$35/1000000*H99/'FX rate'!$C$24,"")</f>
        <v/>
      </c>
      <c r="BU99" s="926" t="str">
        <f>IF(ISNUMBER(I99),'Cover Page'!$D$35/1000000*I99/'FX rate'!$C$24,"")</f>
        <v/>
      </c>
      <c r="BV99" s="925" t="str">
        <f>IF(ISNUMBER(J99),'Cover Page'!$D$35/1000000*J99/'FX rate'!$C$24,"")</f>
        <v/>
      </c>
      <c r="BW99" s="749" t="str">
        <f>IF(ISNUMBER(K99),'Cover Page'!$D$35/1000000*K99/'FX rate'!$C$24,"")</f>
        <v/>
      </c>
      <c r="BX99" s="926" t="str">
        <f>IF(ISNUMBER(L99),'Cover Page'!$D$35/1000000*L99/'FX rate'!$C$24,"")</f>
        <v/>
      </c>
      <c r="BY99" s="925" t="str">
        <f>IF(ISNUMBER(M99),'Cover Page'!$D$35/1000000*M99/'FX rate'!$C$24,"")</f>
        <v/>
      </c>
      <c r="BZ99" s="749" t="str">
        <f>IF(ISNUMBER(N99),'Cover Page'!$D$35/1000000*N99/'FX rate'!$C$24,"")</f>
        <v/>
      </c>
      <c r="CA99" s="926" t="str">
        <f>IF(ISNUMBER(O99),'Cover Page'!$D$35/1000000*O99/'FX rate'!$C$24,"")</f>
        <v/>
      </c>
      <c r="CB99" s="925" t="str">
        <f>IF(ISNUMBER(P99),'Cover Page'!$D$35/1000000*P99/'FX rate'!$C$24,"")</f>
        <v/>
      </c>
      <c r="CC99" s="749" t="str">
        <f>IF(ISNUMBER(Q99),'Cover Page'!$D$35/1000000*Q99/'FX rate'!$C$24,"")</f>
        <v/>
      </c>
      <c r="CD99" s="926" t="str">
        <f>IF(ISNUMBER(R99),'Cover Page'!$D$35/1000000*R99/'FX rate'!$C$24,"")</f>
        <v/>
      </c>
      <c r="CE99" s="925" t="str">
        <f>IF(ISNUMBER(S99),'Cover Page'!$D$35/1000000*S99/'FX rate'!$C$24,"")</f>
        <v/>
      </c>
      <c r="CF99" s="922" t="str">
        <f>IF(ISNUMBER(T99),'Cover Page'!$D$35/1000000*T99/'FX rate'!$C$24,"")</f>
        <v/>
      </c>
      <c r="CG99" s="924">
        <f>IF(ISNUMBER(U99),'Cover Page'!$D$35/1000000*U99/'FX rate'!$C$24,"")</f>
        <v>0</v>
      </c>
      <c r="CH99" s="923">
        <f>IF(ISNUMBER(V99),'Cover Page'!$D$35/1000000*V99/'FX rate'!$C$24,"")</f>
        <v>0</v>
      </c>
      <c r="CI99" s="747">
        <f>IF(ISNUMBER(W99),'Cover Page'!$D$35/1000000*W99/'FX rate'!$C$24,"")</f>
        <v>0</v>
      </c>
      <c r="CJ99" s="640"/>
      <c r="CK99" s="640"/>
      <c r="CL99" s="640"/>
      <c r="CM99" s="640"/>
      <c r="CN99" s="640"/>
      <c r="CO99" s="640"/>
      <c r="CP99" s="640"/>
      <c r="CQ99" s="640"/>
      <c r="CR99" s="640"/>
      <c r="CS99" s="640"/>
    </row>
    <row r="100" spans="1:97" s="20" customFormat="1" ht="14" x14ac:dyDescent="0.3">
      <c r="A100" s="24"/>
      <c r="B100" s="77">
        <v>2015</v>
      </c>
      <c r="C100" s="170"/>
      <c r="D100" s="116"/>
      <c r="E100" s="115"/>
      <c r="F100" s="166"/>
      <c r="G100" s="116"/>
      <c r="H100" s="115"/>
      <c r="I100" s="166"/>
      <c r="J100" s="116"/>
      <c r="K100" s="115"/>
      <c r="L100" s="166"/>
      <c r="M100" s="116"/>
      <c r="N100" s="115"/>
      <c r="O100" s="166"/>
      <c r="P100" s="116"/>
      <c r="Q100" s="115"/>
      <c r="R100" s="166"/>
      <c r="S100" s="116"/>
      <c r="T100" s="116"/>
      <c r="U100" s="410">
        <f t="shared" si="11"/>
        <v>0</v>
      </c>
      <c r="V100" s="412">
        <f t="shared" si="12"/>
        <v>0</v>
      </c>
      <c r="W100" s="398">
        <f t="shared" si="13"/>
        <v>0</v>
      </c>
      <c r="AH100" s="633">
        <v>2015</v>
      </c>
      <c r="AI100" s="715" t="str">
        <f>IF(ISNUMBER(C100),'Cover Page'!$D$35/1000000*'4 classification'!C100/'FX rate'!$C20,"")</f>
        <v/>
      </c>
      <c r="AJ100" s="933" t="str">
        <f>IF(ISNUMBER(D100),'Cover Page'!$D$35/1000000*'4 classification'!D100/'FX rate'!$C20,"")</f>
        <v/>
      </c>
      <c r="AK100" s="718" t="str">
        <f>IF(ISNUMBER(E100),'Cover Page'!$D$35/1000000*'4 classification'!E100/'FX rate'!$C20,"")</f>
        <v/>
      </c>
      <c r="AL100" s="934" t="str">
        <f>IF(ISNUMBER(F100),'Cover Page'!$D$35/1000000*'4 classification'!F100/'FX rate'!$C20,"")</f>
        <v/>
      </c>
      <c r="AM100" s="933" t="str">
        <f>IF(ISNUMBER(G100),'Cover Page'!$D$35/1000000*'4 classification'!G100/'FX rate'!$C20,"")</f>
        <v/>
      </c>
      <c r="AN100" s="718" t="str">
        <f>IF(ISNUMBER(H100),'Cover Page'!$D$35/1000000*'4 classification'!H100/'FX rate'!$C20,"")</f>
        <v/>
      </c>
      <c r="AO100" s="934" t="str">
        <f>IF(ISNUMBER(I100),'Cover Page'!$D$35/1000000*'4 classification'!I100/'FX rate'!$C20,"")</f>
        <v/>
      </c>
      <c r="AP100" s="933" t="str">
        <f>IF(ISNUMBER(J100),'Cover Page'!$D$35/1000000*'4 classification'!J100/'FX rate'!$C20,"")</f>
        <v/>
      </c>
      <c r="AQ100" s="718" t="str">
        <f>IF(ISNUMBER(K100),'Cover Page'!$D$35/1000000*'4 classification'!K100/'FX rate'!$C20,"")</f>
        <v/>
      </c>
      <c r="AR100" s="934" t="str">
        <f>IF(ISNUMBER(L100),'Cover Page'!$D$35/1000000*'4 classification'!L100/'FX rate'!$C20,"")</f>
        <v/>
      </c>
      <c r="AS100" s="933" t="str">
        <f>IF(ISNUMBER(M100),'Cover Page'!$D$35/1000000*'4 classification'!M100/'FX rate'!$C20,"")</f>
        <v/>
      </c>
      <c r="AT100" s="718" t="str">
        <f>IF(ISNUMBER(N100),'Cover Page'!$D$35/1000000*'4 classification'!N100/'FX rate'!$C20,"")</f>
        <v/>
      </c>
      <c r="AU100" s="934" t="str">
        <f>IF(ISNUMBER(O100),'Cover Page'!$D$35/1000000*'4 classification'!O100/'FX rate'!$C20,"")</f>
        <v/>
      </c>
      <c r="AV100" s="933" t="str">
        <f>IF(ISNUMBER(P100),'Cover Page'!$D$35/1000000*'4 classification'!P100/'FX rate'!$C20,"")</f>
        <v/>
      </c>
      <c r="AW100" s="718" t="str">
        <f>IF(ISNUMBER(Q100),'Cover Page'!$D$35/1000000*'4 classification'!Q100/'FX rate'!$C20,"")</f>
        <v/>
      </c>
      <c r="AX100" s="934" t="str">
        <f>IF(ISNUMBER(R100),'Cover Page'!$D$35/1000000*'4 classification'!R100/'FX rate'!$C20,"")</f>
        <v/>
      </c>
      <c r="AY100" s="933" t="str">
        <f>IF(ISNUMBER(S100),'Cover Page'!$D$35/1000000*'4 classification'!S100/'FX rate'!$C20,"")</f>
        <v/>
      </c>
      <c r="AZ100" s="940" t="str">
        <f>IF(ISNUMBER(T100),'Cover Page'!$D$35/1000000*'4 classification'!T100/'FX rate'!$C20,"")</f>
        <v/>
      </c>
      <c r="BA100" s="932">
        <f>IF(ISNUMBER(U100),'Cover Page'!$D$35/1000000*'4 classification'!U100/'FX rate'!$C20,"")</f>
        <v>0</v>
      </c>
      <c r="BB100" s="931">
        <f>IF(ISNUMBER(V100),'Cover Page'!$D$35/1000000*'4 classification'!V100/'FX rate'!$C20,"")</f>
        <v>0</v>
      </c>
      <c r="BC100" s="716">
        <f>IF(ISNUMBER(W100),'Cover Page'!$D$35/1000000*'4 classification'!W100/'FX rate'!$C20,"")</f>
        <v>0</v>
      </c>
      <c r="BD100" s="567"/>
      <c r="BE100" s="567"/>
      <c r="BF100" s="567"/>
      <c r="BG100" s="567"/>
      <c r="BH100" s="567"/>
      <c r="BI100" s="567"/>
      <c r="BN100" s="705">
        <v>2015</v>
      </c>
      <c r="BO100" s="746" t="str">
        <f>IF(ISNUMBER(C100),'Cover Page'!$D$35/1000000*C100/'FX rate'!$C$24,"")</f>
        <v/>
      </c>
      <c r="BP100" s="925" t="str">
        <f>IF(ISNUMBER(D100),'Cover Page'!$D$35/1000000*D100/'FX rate'!$C$24,"")</f>
        <v/>
      </c>
      <c r="BQ100" s="749" t="str">
        <f>IF(ISNUMBER(E100),'Cover Page'!$D$35/1000000*E100/'FX rate'!$C$24,"")</f>
        <v/>
      </c>
      <c r="BR100" s="926" t="str">
        <f>IF(ISNUMBER(F100),'Cover Page'!$D$35/1000000*F100/'FX rate'!$C$24,"")</f>
        <v/>
      </c>
      <c r="BS100" s="925" t="str">
        <f>IF(ISNUMBER(G100),'Cover Page'!$D$35/1000000*G100/'FX rate'!$C$24,"")</f>
        <v/>
      </c>
      <c r="BT100" s="749" t="str">
        <f>IF(ISNUMBER(H100),'Cover Page'!$D$35/1000000*H100/'FX rate'!$C$24,"")</f>
        <v/>
      </c>
      <c r="BU100" s="926" t="str">
        <f>IF(ISNUMBER(I100),'Cover Page'!$D$35/1000000*I100/'FX rate'!$C$24,"")</f>
        <v/>
      </c>
      <c r="BV100" s="925" t="str">
        <f>IF(ISNUMBER(J100),'Cover Page'!$D$35/1000000*J100/'FX rate'!$C$24,"")</f>
        <v/>
      </c>
      <c r="BW100" s="749" t="str">
        <f>IF(ISNUMBER(K100),'Cover Page'!$D$35/1000000*K100/'FX rate'!$C$24,"")</f>
        <v/>
      </c>
      <c r="BX100" s="926" t="str">
        <f>IF(ISNUMBER(L100),'Cover Page'!$D$35/1000000*L100/'FX rate'!$C$24,"")</f>
        <v/>
      </c>
      <c r="BY100" s="925" t="str">
        <f>IF(ISNUMBER(M100),'Cover Page'!$D$35/1000000*M100/'FX rate'!$C$24,"")</f>
        <v/>
      </c>
      <c r="BZ100" s="749" t="str">
        <f>IF(ISNUMBER(N100),'Cover Page'!$D$35/1000000*N100/'FX rate'!$C$24,"")</f>
        <v/>
      </c>
      <c r="CA100" s="926" t="str">
        <f>IF(ISNUMBER(O100),'Cover Page'!$D$35/1000000*O100/'FX rate'!$C$24,"")</f>
        <v/>
      </c>
      <c r="CB100" s="925" t="str">
        <f>IF(ISNUMBER(P100),'Cover Page'!$D$35/1000000*P100/'FX rate'!$C$24,"")</f>
        <v/>
      </c>
      <c r="CC100" s="749" t="str">
        <f>IF(ISNUMBER(Q100),'Cover Page'!$D$35/1000000*Q100/'FX rate'!$C$24,"")</f>
        <v/>
      </c>
      <c r="CD100" s="926" t="str">
        <f>IF(ISNUMBER(R100),'Cover Page'!$D$35/1000000*R100/'FX rate'!$C$24,"")</f>
        <v/>
      </c>
      <c r="CE100" s="925" t="str">
        <f>IF(ISNUMBER(S100),'Cover Page'!$D$35/1000000*S100/'FX rate'!$C$24,"")</f>
        <v/>
      </c>
      <c r="CF100" s="922" t="str">
        <f>IF(ISNUMBER(T100),'Cover Page'!$D$35/1000000*T100/'FX rate'!$C$24,"")</f>
        <v/>
      </c>
      <c r="CG100" s="924">
        <f>IF(ISNUMBER(U100),'Cover Page'!$D$35/1000000*U100/'FX rate'!$C$24,"")</f>
        <v>0</v>
      </c>
      <c r="CH100" s="923">
        <f>IF(ISNUMBER(V100),'Cover Page'!$D$35/1000000*V100/'FX rate'!$C$24,"")</f>
        <v>0</v>
      </c>
      <c r="CI100" s="747">
        <f>IF(ISNUMBER(W100),'Cover Page'!$D$35/1000000*W100/'FX rate'!$C$24,"")</f>
        <v>0</v>
      </c>
      <c r="CJ100" s="640"/>
      <c r="CK100" s="640"/>
      <c r="CL100" s="640"/>
      <c r="CM100" s="640"/>
      <c r="CN100" s="640"/>
      <c r="CO100" s="640"/>
      <c r="CP100" s="640"/>
      <c r="CQ100" s="640"/>
      <c r="CR100" s="640"/>
      <c r="CS100" s="640"/>
    </row>
    <row r="101" spans="1:97" s="20" customFormat="1" ht="14" x14ac:dyDescent="0.3">
      <c r="A101" s="24"/>
      <c r="B101" s="77">
        <v>2016</v>
      </c>
      <c r="C101" s="170"/>
      <c r="D101" s="116"/>
      <c r="E101" s="115"/>
      <c r="F101" s="166"/>
      <c r="G101" s="116"/>
      <c r="H101" s="115"/>
      <c r="I101" s="166"/>
      <c r="J101" s="116"/>
      <c r="K101" s="115"/>
      <c r="L101" s="166"/>
      <c r="M101" s="116"/>
      <c r="N101" s="115"/>
      <c r="O101" s="166"/>
      <c r="P101" s="116"/>
      <c r="Q101" s="115"/>
      <c r="R101" s="166"/>
      <c r="S101" s="116"/>
      <c r="T101" s="116"/>
      <c r="U101" s="410">
        <f t="shared" si="11"/>
        <v>0</v>
      </c>
      <c r="V101" s="412">
        <f t="shared" si="12"/>
        <v>0</v>
      </c>
      <c r="W101" s="398">
        <f t="shared" si="13"/>
        <v>0</v>
      </c>
      <c r="AH101" s="636">
        <v>2016</v>
      </c>
      <c r="AI101" s="715" t="str">
        <f>IF(ISNUMBER(C101),'Cover Page'!$D$35/1000000*'4 classification'!C101/'FX rate'!$C21,"")</f>
        <v/>
      </c>
      <c r="AJ101" s="933" t="str">
        <f>IF(ISNUMBER(D101),'Cover Page'!$D$35/1000000*'4 classification'!D101/'FX rate'!$C21,"")</f>
        <v/>
      </c>
      <c r="AK101" s="718" t="str">
        <f>IF(ISNUMBER(E101),'Cover Page'!$D$35/1000000*'4 classification'!E101/'FX rate'!$C21,"")</f>
        <v/>
      </c>
      <c r="AL101" s="934" t="str">
        <f>IF(ISNUMBER(F101),'Cover Page'!$D$35/1000000*'4 classification'!F101/'FX rate'!$C21,"")</f>
        <v/>
      </c>
      <c r="AM101" s="933" t="str">
        <f>IF(ISNUMBER(G101),'Cover Page'!$D$35/1000000*'4 classification'!G101/'FX rate'!$C21,"")</f>
        <v/>
      </c>
      <c r="AN101" s="718" t="str">
        <f>IF(ISNUMBER(H101),'Cover Page'!$D$35/1000000*'4 classification'!H101/'FX rate'!$C21,"")</f>
        <v/>
      </c>
      <c r="AO101" s="934" t="str">
        <f>IF(ISNUMBER(I101),'Cover Page'!$D$35/1000000*'4 classification'!I101/'FX rate'!$C21,"")</f>
        <v/>
      </c>
      <c r="AP101" s="933" t="str">
        <f>IF(ISNUMBER(J101),'Cover Page'!$D$35/1000000*'4 classification'!J101/'FX rate'!$C21,"")</f>
        <v/>
      </c>
      <c r="AQ101" s="718" t="str">
        <f>IF(ISNUMBER(K101),'Cover Page'!$D$35/1000000*'4 classification'!K101/'FX rate'!$C21,"")</f>
        <v/>
      </c>
      <c r="AR101" s="934" t="str">
        <f>IF(ISNUMBER(L101),'Cover Page'!$D$35/1000000*'4 classification'!L101/'FX rate'!$C21,"")</f>
        <v/>
      </c>
      <c r="AS101" s="933" t="str">
        <f>IF(ISNUMBER(M101),'Cover Page'!$D$35/1000000*'4 classification'!M101/'FX rate'!$C21,"")</f>
        <v/>
      </c>
      <c r="AT101" s="718" t="str">
        <f>IF(ISNUMBER(N101),'Cover Page'!$D$35/1000000*'4 classification'!N101/'FX rate'!$C21,"")</f>
        <v/>
      </c>
      <c r="AU101" s="934" t="str">
        <f>IF(ISNUMBER(O101),'Cover Page'!$D$35/1000000*'4 classification'!O101/'FX rate'!$C21,"")</f>
        <v/>
      </c>
      <c r="AV101" s="933" t="str">
        <f>IF(ISNUMBER(P101),'Cover Page'!$D$35/1000000*'4 classification'!P101/'FX rate'!$C21,"")</f>
        <v/>
      </c>
      <c r="AW101" s="718" t="str">
        <f>IF(ISNUMBER(Q101),'Cover Page'!$D$35/1000000*'4 classification'!Q101/'FX rate'!$C21,"")</f>
        <v/>
      </c>
      <c r="AX101" s="934" t="str">
        <f>IF(ISNUMBER(R101),'Cover Page'!$D$35/1000000*'4 classification'!R101/'FX rate'!$C21,"")</f>
        <v/>
      </c>
      <c r="AY101" s="933" t="str">
        <f>IF(ISNUMBER(S101),'Cover Page'!$D$35/1000000*'4 classification'!S101/'FX rate'!$C21,"")</f>
        <v/>
      </c>
      <c r="AZ101" s="940" t="str">
        <f>IF(ISNUMBER(T101),'Cover Page'!$D$35/1000000*'4 classification'!T101/'FX rate'!$C21,"")</f>
        <v/>
      </c>
      <c r="BA101" s="932">
        <f>IF(ISNUMBER(U101),'Cover Page'!$D$35/1000000*'4 classification'!U101/'FX rate'!$C21,"")</f>
        <v>0</v>
      </c>
      <c r="BB101" s="931">
        <f>IF(ISNUMBER(V101),'Cover Page'!$D$35/1000000*'4 classification'!V101/'FX rate'!$C21,"")</f>
        <v>0</v>
      </c>
      <c r="BC101" s="716">
        <f>IF(ISNUMBER(W101),'Cover Page'!$D$35/1000000*'4 classification'!W101/'FX rate'!$C21,"")</f>
        <v>0</v>
      </c>
      <c r="BD101" s="567"/>
      <c r="BE101" s="567"/>
      <c r="BF101" s="567"/>
      <c r="BG101" s="567"/>
      <c r="BH101" s="567"/>
      <c r="BI101" s="567"/>
      <c r="BN101" s="708">
        <v>2016</v>
      </c>
      <c r="BO101" s="746" t="str">
        <f>IF(ISNUMBER(C101),'Cover Page'!$D$35/1000000*C101/'FX rate'!$C$24,"")</f>
        <v/>
      </c>
      <c r="BP101" s="925" t="str">
        <f>IF(ISNUMBER(D101),'Cover Page'!$D$35/1000000*D101/'FX rate'!$C$24,"")</f>
        <v/>
      </c>
      <c r="BQ101" s="749" t="str">
        <f>IF(ISNUMBER(E101),'Cover Page'!$D$35/1000000*E101/'FX rate'!$C$24,"")</f>
        <v/>
      </c>
      <c r="BR101" s="926" t="str">
        <f>IF(ISNUMBER(F101),'Cover Page'!$D$35/1000000*F101/'FX rate'!$C$24,"")</f>
        <v/>
      </c>
      <c r="BS101" s="925" t="str">
        <f>IF(ISNUMBER(G101),'Cover Page'!$D$35/1000000*G101/'FX rate'!$C$24,"")</f>
        <v/>
      </c>
      <c r="BT101" s="749" t="str">
        <f>IF(ISNUMBER(H101),'Cover Page'!$D$35/1000000*H101/'FX rate'!$C$24,"")</f>
        <v/>
      </c>
      <c r="BU101" s="926" t="str">
        <f>IF(ISNUMBER(I101),'Cover Page'!$D$35/1000000*I101/'FX rate'!$C$24,"")</f>
        <v/>
      </c>
      <c r="BV101" s="925" t="str">
        <f>IF(ISNUMBER(J101),'Cover Page'!$D$35/1000000*J101/'FX rate'!$C$24,"")</f>
        <v/>
      </c>
      <c r="BW101" s="749" t="str">
        <f>IF(ISNUMBER(K101),'Cover Page'!$D$35/1000000*K101/'FX rate'!$C$24,"")</f>
        <v/>
      </c>
      <c r="BX101" s="926" t="str">
        <f>IF(ISNUMBER(L101),'Cover Page'!$D$35/1000000*L101/'FX rate'!$C$24,"")</f>
        <v/>
      </c>
      <c r="BY101" s="925" t="str">
        <f>IF(ISNUMBER(M101),'Cover Page'!$D$35/1000000*M101/'FX rate'!$C$24,"")</f>
        <v/>
      </c>
      <c r="BZ101" s="749" t="str">
        <f>IF(ISNUMBER(N101),'Cover Page'!$D$35/1000000*N101/'FX rate'!$C$24,"")</f>
        <v/>
      </c>
      <c r="CA101" s="926" t="str">
        <f>IF(ISNUMBER(O101),'Cover Page'!$D$35/1000000*O101/'FX rate'!$C$24,"")</f>
        <v/>
      </c>
      <c r="CB101" s="925" t="str">
        <f>IF(ISNUMBER(P101),'Cover Page'!$D$35/1000000*P101/'FX rate'!$C$24,"")</f>
        <v/>
      </c>
      <c r="CC101" s="749" t="str">
        <f>IF(ISNUMBER(Q101),'Cover Page'!$D$35/1000000*Q101/'FX rate'!$C$24,"")</f>
        <v/>
      </c>
      <c r="CD101" s="926" t="str">
        <f>IF(ISNUMBER(R101),'Cover Page'!$D$35/1000000*R101/'FX rate'!$C$24,"")</f>
        <v/>
      </c>
      <c r="CE101" s="925" t="str">
        <f>IF(ISNUMBER(S101),'Cover Page'!$D$35/1000000*S101/'FX rate'!$C$24,"")</f>
        <v/>
      </c>
      <c r="CF101" s="922" t="str">
        <f>IF(ISNUMBER(T101),'Cover Page'!$D$35/1000000*T101/'FX rate'!$C$24,"")</f>
        <v/>
      </c>
      <c r="CG101" s="924">
        <f>IF(ISNUMBER(U101),'Cover Page'!$D$35/1000000*U101/'FX rate'!$C$24,"")</f>
        <v>0</v>
      </c>
      <c r="CH101" s="923">
        <f>IF(ISNUMBER(V101),'Cover Page'!$D$35/1000000*V101/'FX rate'!$C$24,"")</f>
        <v>0</v>
      </c>
      <c r="CI101" s="747">
        <f>IF(ISNUMBER(W101),'Cover Page'!$D$35/1000000*W101/'FX rate'!$C$24,"")</f>
        <v>0</v>
      </c>
      <c r="CJ101" s="640"/>
      <c r="CK101" s="640"/>
      <c r="CL101" s="640"/>
      <c r="CM101" s="640"/>
      <c r="CN101" s="640"/>
      <c r="CO101" s="640"/>
      <c r="CP101" s="640"/>
      <c r="CQ101" s="640"/>
      <c r="CR101" s="640"/>
      <c r="CS101" s="640"/>
    </row>
    <row r="102" spans="1:97" s="20" customFormat="1" ht="14" x14ac:dyDescent="0.3">
      <c r="A102" s="24"/>
      <c r="B102" s="37">
        <v>2017</v>
      </c>
      <c r="C102" s="170"/>
      <c r="D102" s="116"/>
      <c r="E102" s="115"/>
      <c r="F102" s="166"/>
      <c r="G102" s="116"/>
      <c r="H102" s="115"/>
      <c r="I102" s="166"/>
      <c r="J102" s="116"/>
      <c r="K102" s="115"/>
      <c r="L102" s="166"/>
      <c r="M102" s="116"/>
      <c r="N102" s="115"/>
      <c r="O102" s="166"/>
      <c r="P102" s="116"/>
      <c r="Q102" s="115"/>
      <c r="R102" s="166"/>
      <c r="S102" s="116"/>
      <c r="T102" s="116"/>
      <c r="U102" s="410">
        <f t="shared" si="11"/>
        <v>0</v>
      </c>
      <c r="V102" s="412">
        <f t="shared" si="12"/>
        <v>0</v>
      </c>
      <c r="W102" s="398">
        <f t="shared" si="13"/>
        <v>0</v>
      </c>
      <c r="AH102" s="633">
        <v>2017</v>
      </c>
      <c r="AI102" s="715" t="str">
        <f>IF(ISNUMBER(C102),'Cover Page'!$D$35/1000000*'4 classification'!C102/'FX rate'!$C22,"")</f>
        <v/>
      </c>
      <c r="AJ102" s="933" t="str">
        <f>IF(ISNUMBER(D102),'Cover Page'!$D$35/1000000*'4 classification'!D102/'FX rate'!$C22,"")</f>
        <v/>
      </c>
      <c r="AK102" s="718" t="str">
        <f>IF(ISNUMBER(E102),'Cover Page'!$D$35/1000000*'4 classification'!E102/'FX rate'!$C22,"")</f>
        <v/>
      </c>
      <c r="AL102" s="934" t="str">
        <f>IF(ISNUMBER(F102),'Cover Page'!$D$35/1000000*'4 classification'!F102/'FX rate'!$C22,"")</f>
        <v/>
      </c>
      <c r="AM102" s="933" t="str">
        <f>IF(ISNUMBER(G102),'Cover Page'!$D$35/1000000*'4 classification'!G102/'FX rate'!$C22,"")</f>
        <v/>
      </c>
      <c r="AN102" s="718" t="str">
        <f>IF(ISNUMBER(H102),'Cover Page'!$D$35/1000000*'4 classification'!H102/'FX rate'!$C22,"")</f>
        <v/>
      </c>
      <c r="AO102" s="934" t="str">
        <f>IF(ISNUMBER(I102),'Cover Page'!$D$35/1000000*'4 classification'!I102/'FX rate'!$C22,"")</f>
        <v/>
      </c>
      <c r="AP102" s="933" t="str">
        <f>IF(ISNUMBER(J102),'Cover Page'!$D$35/1000000*'4 classification'!J102/'FX rate'!$C22,"")</f>
        <v/>
      </c>
      <c r="AQ102" s="718" t="str">
        <f>IF(ISNUMBER(K102),'Cover Page'!$D$35/1000000*'4 classification'!K102/'FX rate'!$C22,"")</f>
        <v/>
      </c>
      <c r="AR102" s="934" t="str">
        <f>IF(ISNUMBER(L102),'Cover Page'!$D$35/1000000*'4 classification'!L102/'FX rate'!$C22,"")</f>
        <v/>
      </c>
      <c r="AS102" s="933" t="str">
        <f>IF(ISNUMBER(M102),'Cover Page'!$D$35/1000000*'4 classification'!M102/'FX rate'!$C22,"")</f>
        <v/>
      </c>
      <c r="AT102" s="718" t="str">
        <f>IF(ISNUMBER(N102),'Cover Page'!$D$35/1000000*'4 classification'!N102/'FX rate'!$C22,"")</f>
        <v/>
      </c>
      <c r="AU102" s="934" t="str">
        <f>IF(ISNUMBER(O102),'Cover Page'!$D$35/1000000*'4 classification'!O102/'FX rate'!$C22,"")</f>
        <v/>
      </c>
      <c r="AV102" s="933" t="str">
        <f>IF(ISNUMBER(P102),'Cover Page'!$D$35/1000000*'4 classification'!P102/'FX rate'!$C22,"")</f>
        <v/>
      </c>
      <c r="AW102" s="718" t="str">
        <f>IF(ISNUMBER(Q102),'Cover Page'!$D$35/1000000*'4 classification'!Q102/'FX rate'!$C22,"")</f>
        <v/>
      </c>
      <c r="AX102" s="934" t="str">
        <f>IF(ISNUMBER(R102),'Cover Page'!$D$35/1000000*'4 classification'!R102/'FX rate'!$C22,"")</f>
        <v/>
      </c>
      <c r="AY102" s="933" t="str">
        <f>IF(ISNUMBER(S102),'Cover Page'!$D$35/1000000*'4 classification'!S102/'FX rate'!$C22,"")</f>
        <v/>
      </c>
      <c r="AZ102" s="940" t="str">
        <f>IF(ISNUMBER(T102),'Cover Page'!$D$35/1000000*'4 classification'!T102/'FX rate'!$C22,"")</f>
        <v/>
      </c>
      <c r="BA102" s="932">
        <f>IF(ISNUMBER(U102),'Cover Page'!$D$35/1000000*'4 classification'!U102/'FX rate'!$C22,"")</f>
        <v>0</v>
      </c>
      <c r="BB102" s="931">
        <f>IF(ISNUMBER(V102),'Cover Page'!$D$35/1000000*'4 classification'!V102/'FX rate'!$C22,"")</f>
        <v>0</v>
      </c>
      <c r="BC102" s="716">
        <f>IF(ISNUMBER(W102),'Cover Page'!$D$35/1000000*'4 classification'!W102/'FX rate'!$C22,"")</f>
        <v>0</v>
      </c>
      <c r="BD102" s="567"/>
      <c r="BE102" s="567"/>
      <c r="BF102" s="567"/>
      <c r="BG102" s="567"/>
      <c r="BH102" s="567"/>
      <c r="BI102" s="567"/>
      <c r="BN102" s="705">
        <v>2017</v>
      </c>
      <c r="BO102" s="746" t="str">
        <f>IF(ISNUMBER(C102),'Cover Page'!$D$35/1000000*C102/'FX rate'!$C$24,"")</f>
        <v/>
      </c>
      <c r="BP102" s="925" t="str">
        <f>IF(ISNUMBER(D102),'Cover Page'!$D$35/1000000*D102/'FX rate'!$C$24,"")</f>
        <v/>
      </c>
      <c r="BQ102" s="749" t="str">
        <f>IF(ISNUMBER(E102),'Cover Page'!$D$35/1000000*E102/'FX rate'!$C$24,"")</f>
        <v/>
      </c>
      <c r="BR102" s="926" t="str">
        <f>IF(ISNUMBER(F102),'Cover Page'!$D$35/1000000*F102/'FX rate'!$C$24,"")</f>
        <v/>
      </c>
      <c r="BS102" s="925" t="str">
        <f>IF(ISNUMBER(G102),'Cover Page'!$D$35/1000000*G102/'FX rate'!$C$24,"")</f>
        <v/>
      </c>
      <c r="BT102" s="749" t="str">
        <f>IF(ISNUMBER(H102),'Cover Page'!$D$35/1000000*H102/'FX rate'!$C$24,"")</f>
        <v/>
      </c>
      <c r="BU102" s="926" t="str">
        <f>IF(ISNUMBER(I102),'Cover Page'!$D$35/1000000*I102/'FX rate'!$C$24,"")</f>
        <v/>
      </c>
      <c r="BV102" s="925" t="str">
        <f>IF(ISNUMBER(J102),'Cover Page'!$D$35/1000000*J102/'FX rate'!$C$24,"")</f>
        <v/>
      </c>
      <c r="BW102" s="749" t="str">
        <f>IF(ISNUMBER(K102),'Cover Page'!$D$35/1000000*K102/'FX rate'!$C$24,"")</f>
        <v/>
      </c>
      <c r="BX102" s="926" t="str">
        <f>IF(ISNUMBER(L102),'Cover Page'!$D$35/1000000*L102/'FX rate'!$C$24,"")</f>
        <v/>
      </c>
      <c r="BY102" s="925" t="str">
        <f>IF(ISNUMBER(M102),'Cover Page'!$D$35/1000000*M102/'FX rate'!$C$24,"")</f>
        <v/>
      </c>
      <c r="BZ102" s="749" t="str">
        <f>IF(ISNUMBER(N102),'Cover Page'!$D$35/1000000*N102/'FX rate'!$C$24,"")</f>
        <v/>
      </c>
      <c r="CA102" s="926" t="str">
        <f>IF(ISNUMBER(O102),'Cover Page'!$D$35/1000000*O102/'FX rate'!$C$24,"")</f>
        <v/>
      </c>
      <c r="CB102" s="925" t="str">
        <f>IF(ISNUMBER(P102),'Cover Page'!$D$35/1000000*P102/'FX rate'!$C$24,"")</f>
        <v/>
      </c>
      <c r="CC102" s="749" t="str">
        <f>IF(ISNUMBER(Q102),'Cover Page'!$D$35/1000000*Q102/'FX rate'!$C$24,"")</f>
        <v/>
      </c>
      <c r="CD102" s="926" t="str">
        <f>IF(ISNUMBER(R102),'Cover Page'!$D$35/1000000*R102/'FX rate'!$C$24,"")</f>
        <v/>
      </c>
      <c r="CE102" s="925" t="str">
        <f>IF(ISNUMBER(S102),'Cover Page'!$D$35/1000000*S102/'FX rate'!$C$24,"")</f>
        <v/>
      </c>
      <c r="CF102" s="922" t="str">
        <f>IF(ISNUMBER(T102),'Cover Page'!$D$35/1000000*T102/'FX rate'!$C$24,"")</f>
        <v/>
      </c>
      <c r="CG102" s="924">
        <f>IF(ISNUMBER(U102),'Cover Page'!$D$35/1000000*U102/'FX rate'!$C$24,"")</f>
        <v>0</v>
      </c>
      <c r="CH102" s="923">
        <f>IF(ISNUMBER(V102),'Cover Page'!$D$35/1000000*V102/'FX rate'!$C$24,"")</f>
        <v>0</v>
      </c>
      <c r="CI102" s="747">
        <f>IF(ISNUMBER(W102),'Cover Page'!$D$35/1000000*W102/'FX rate'!$C$24,"")</f>
        <v>0</v>
      </c>
      <c r="CJ102" s="640"/>
      <c r="CK102" s="640"/>
      <c r="CL102" s="640"/>
      <c r="CM102" s="640"/>
      <c r="CN102" s="640"/>
      <c r="CO102" s="640"/>
      <c r="CP102" s="640"/>
      <c r="CQ102" s="640"/>
      <c r="CR102" s="640"/>
      <c r="CS102" s="640"/>
    </row>
    <row r="103" spans="1:97" s="20" customFormat="1" ht="14" x14ac:dyDescent="0.3">
      <c r="A103" s="24"/>
      <c r="B103" s="77">
        <v>2018</v>
      </c>
      <c r="C103" s="170"/>
      <c r="D103" s="116"/>
      <c r="E103" s="115"/>
      <c r="F103" s="166"/>
      <c r="G103" s="116"/>
      <c r="H103" s="115"/>
      <c r="I103" s="166"/>
      <c r="J103" s="116"/>
      <c r="K103" s="115"/>
      <c r="L103" s="166"/>
      <c r="M103" s="116"/>
      <c r="N103" s="115"/>
      <c r="O103" s="166"/>
      <c r="P103" s="116"/>
      <c r="Q103" s="115"/>
      <c r="R103" s="166"/>
      <c r="S103" s="116"/>
      <c r="T103" s="116"/>
      <c r="U103" s="410">
        <f t="shared" si="11"/>
        <v>0</v>
      </c>
      <c r="V103" s="412">
        <f t="shared" si="12"/>
        <v>0</v>
      </c>
      <c r="W103" s="398">
        <f t="shared" si="13"/>
        <v>0</v>
      </c>
      <c r="AH103" s="636">
        <v>2018</v>
      </c>
      <c r="AI103" s="715" t="str">
        <f>IF(ISNUMBER(C103),'Cover Page'!$D$35/1000000*'4 classification'!C103/'FX rate'!$C23,"")</f>
        <v/>
      </c>
      <c r="AJ103" s="933" t="str">
        <f>IF(ISNUMBER(D103),'Cover Page'!$D$35/1000000*'4 classification'!D103/'FX rate'!$C23,"")</f>
        <v/>
      </c>
      <c r="AK103" s="718" t="str">
        <f>IF(ISNUMBER(E103),'Cover Page'!$D$35/1000000*'4 classification'!E103/'FX rate'!$C23,"")</f>
        <v/>
      </c>
      <c r="AL103" s="934" t="str">
        <f>IF(ISNUMBER(F103),'Cover Page'!$D$35/1000000*'4 classification'!F103/'FX rate'!$C23,"")</f>
        <v/>
      </c>
      <c r="AM103" s="933" t="str">
        <f>IF(ISNUMBER(G103),'Cover Page'!$D$35/1000000*'4 classification'!G103/'FX rate'!$C23,"")</f>
        <v/>
      </c>
      <c r="AN103" s="718" t="str">
        <f>IF(ISNUMBER(H103),'Cover Page'!$D$35/1000000*'4 classification'!H103/'FX rate'!$C23,"")</f>
        <v/>
      </c>
      <c r="AO103" s="934" t="str">
        <f>IF(ISNUMBER(I103),'Cover Page'!$D$35/1000000*'4 classification'!I103/'FX rate'!$C23,"")</f>
        <v/>
      </c>
      <c r="AP103" s="933" t="str">
        <f>IF(ISNUMBER(J103),'Cover Page'!$D$35/1000000*'4 classification'!J103/'FX rate'!$C23,"")</f>
        <v/>
      </c>
      <c r="AQ103" s="718" t="str">
        <f>IF(ISNUMBER(K103),'Cover Page'!$D$35/1000000*'4 classification'!K103/'FX rate'!$C23,"")</f>
        <v/>
      </c>
      <c r="AR103" s="934" t="str">
        <f>IF(ISNUMBER(L103),'Cover Page'!$D$35/1000000*'4 classification'!L103/'FX rate'!$C23,"")</f>
        <v/>
      </c>
      <c r="AS103" s="933" t="str">
        <f>IF(ISNUMBER(M103),'Cover Page'!$D$35/1000000*'4 classification'!M103/'FX rate'!$C23,"")</f>
        <v/>
      </c>
      <c r="AT103" s="718" t="str">
        <f>IF(ISNUMBER(N103),'Cover Page'!$D$35/1000000*'4 classification'!N103/'FX rate'!$C23,"")</f>
        <v/>
      </c>
      <c r="AU103" s="934" t="str">
        <f>IF(ISNUMBER(O103),'Cover Page'!$D$35/1000000*'4 classification'!O103/'FX rate'!$C23,"")</f>
        <v/>
      </c>
      <c r="AV103" s="933" t="str">
        <f>IF(ISNUMBER(P103),'Cover Page'!$D$35/1000000*'4 classification'!P103/'FX rate'!$C23,"")</f>
        <v/>
      </c>
      <c r="AW103" s="718" t="str">
        <f>IF(ISNUMBER(Q103),'Cover Page'!$D$35/1000000*'4 classification'!Q103/'FX rate'!$C23,"")</f>
        <v/>
      </c>
      <c r="AX103" s="934" t="str">
        <f>IF(ISNUMBER(R103),'Cover Page'!$D$35/1000000*'4 classification'!R103/'FX rate'!$C23,"")</f>
        <v/>
      </c>
      <c r="AY103" s="933" t="str">
        <f>IF(ISNUMBER(S103),'Cover Page'!$D$35/1000000*'4 classification'!S103/'FX rate'!$C23,"")</f>
        <v/>
      </c>
      <c r="AZ103" s="940" t="str">
        <f>IF(ISNUMBER(T103),'Cover Page'!$D$35/1000000*'4 classification'!T103/'FX rate'!$C23,"")</f>
        <v/>
      </c>
      <c r="BA103" s="932">
        <f>IF(ISNUMBER(U103),'Cover Page'!$D$35/1000000*'4 classification'!U103/'FX rate'!$C23,"")</f>
        <v>0</v>
      </c>
      <c r="BB103" s="931">
        <f>IF(ISNUMBER(V103),'Cover Page'!$D$35/1000000*'4 classification'!V103/'FX rate'!$C23,"")</f>
        <v>0</v>
      </c>
      <c r="BC103" s="716">
        <f>IF(ISNUMBER(W103),'Cover Page'!$D$35/1000000*'4 classification'!W103/'FX rate'!$C23,"")</f>
        <v>0</v>
      </c>
      <c r="BD103" s="567"/>
      <c r="BE103" s="567"/>
      <c r="BF103" s="567"/>
      <c r="BG103" s="567"/>
      <c r="BH103" s="567"/>
      <c r="BI103" s="567"/>
      <c r="BN103" s="708">
        <v>2018</v>
      </c>
      <c r="BO103" s="746" t="str">
        <f>IF(ISNUMBER(C103),'Cover Page'!$D$35/1000000*C103/'FX rate'!$C$24,"")</f>
        <v/>
      </c>
      <c r="BP103" s="925" t="str">
        <f>IF(ISNUMBER(D103),'Cover Page'!$D$35/1000000*D103/'FX rate'!$C$24,"")</f>
        <v/>
      </c>
      <c r="BQ103" s="749" t="str">
        <f>IF(ISNUMBER(E103),'Cover Page'!$D$35/1000000*E103/'FX rate'!$C$24,"")</f>
        <v/>
      </c>
      <c r="BR103" s="926" t="str">
        <f>IF(ISNUMBER(F103),'Cover Page'!$D$35/1000000*F103/'FX rate'!$C$24,"")</f>
        <v/>
      </c>
      <c r="BS103" s="925" t="str">
        <f>IF(ISNUMBER(G103),'Cover Page'!$D$35/1000000*G103/'FX rate'!$C$24,"")</f>
        <v/>
      </c>
      <c r="BT103" s="749" t="str">
        <f>IF(ISNUMBER(H103),'Cover Page'!$D$35/1000000*H103/'FX rate'!$C$24,"")</f>
        <v/>
      </c>
      <c r="BU103" s="926" t="str">
        <f>IF(ISNUMBER(I103),'Cover Page'!$D$35/1000000*I103/'FX rate'!$C$24,"")</f>
        <v/>
      </c>
      <c r="BV103" s="925" t="str">
        <f>IF(ISNUMBER(J103),'Cover Page'!$D$35/1000000*J103/'FX rate'!$C$24,"")</f>
        <v/>
      </c>
      <c r="BW103" s="749" t="str">
        <f>IF(ISNUMBER(K103),'Cover Page'!$D$35/1000000*K103/'FX rate'!$C$24,"")</f>
        <v/>
      </c>
      <c r="BX103" s="926" t="str">
        <f>IF(ISNUMBER(L103),'Cover Page'!$D$35/1000000*L103/'FX rate'!$C$24,"")</f>
        <v/>
      </c>
      <c r="BY103" s="925" t="str">
        <f>IF(ISNUMBER(M103),'Cover Page'!$D$35/1000000*M103/'FX rate'!$C$24,"")</f>
        <v/>
      </c>
      <c r="BZ103" s="749" t="str">
        <f>IF(ISNUMBER(N103),'Cover Page'!$D$35/1000000*N103/'FX rate'!$C$24,"")</f>
        <v/>
      </c>
      <c r="CA103" s="926" t="str">
        <f>IF(ISNUMBER(O103),'Cover Page'!$D$35/1000000*O103/'FX rate'!$C$24,"")</f>
        <v/>
      </c>
      <c r="CB103" s="925" t="str">
        <f>IF(ISNUMBER(P103),'Cover Page'!$D$35/1000000*P103/'FX rate'!$C$24,"")</f>
        <v/>
      </c>
      <c r="CC103" s="749" t="str">
        <f>IF(ISNUMBER(Q103),'Cover Page'!$D$35/1000000*Q103/'FX rate'!$C$24,"")</f>
        <v/>
      </c>
      <c r="CD103" s="926" t="str">
        <f>IF(ISNUMBER(R103),'Cover Page'!$D$35/1000000*R103/'FX rate'!$C$24,"")</f>
        <v/>
      </c>
      <c r="CE103" s="925" t="str">
        <f>IF(ISNUMBER(S103),'Cover Page'!$D$35/1000000*S103/'FX rate'!$C$24,"")</f>
        <v/>
      </c>
      <c r="CF103" s="922" t="str">
        <f>IF(ISNUMBER(T103),'Cover Page'!$D$35/1000000*T103/'FX rate'!$C$24,"")</f>
        <v/>
      </c>
      <c r="CG103" s="924">
        <f>IF(ISNUMBER(U103),'Cover Page'!$D$35/1000000*U103/'FX rate'!$C$24,"")</f>
        <v>0</v>
      </c>
      <c r="CH103" s="923">
        <f>IF(ISNUMBER(V103),'Cover Page'!$D$35/1000000*V103/'FX rate'!$C$24,"")</f>
        <v>0</v>
      </c>
      <c r="CI103" s="747">
        <f>IF(ISNUMBER(W103),'Cover Page'!$D$35/1000000*W103/'FX rate'!$C$24,"")</f>
        <v>0</v>
      </c>
      <c r="CJ103" s="640"/>
      <c r="CK103" s="640"/>
      <c r="CL103" s="640"/>
      <c r="CM103" s="640"/>
      <c r="CN103" s="640"/>
      <c r="CO103" s="640"/>
      <c r="CP103" s="640"/>
      <c r="CQ103" s="640"/>
      <c r="CR103" s="640"/>
      <c r="CS103" s="640"/>
    </row>
    <row r="104" spans="1:97" s="20" customFormat="1" ht="14" x14ac:dyDescent="0.3">
      <c r="A104" s="24"/>
      <c r="B104" s="37">
        <v>2019</v>
      </c>
      <c r="C104" s="170"/>
      <c r="D104" s="116"/>
      <c r="E104" s="115"/>
      <c r="F104" s="166"/>
      <c r="G104" s="116"/>
      <c r="H104" s="115"/>
      <c r="I104" s="166"/>
      <c r="J104" s="116"/>
      <c r="K104" s="115"/>
      <c r="L104" s="166"/>
      <c r="M104" s="116"/>
      <c r="N104" s="115"/>
      <c r="O104" s="166"/>
      <c r="P104" s="116"/>
      <c r="Q104" s="115"/>
      <c r="R104" s="166"/>
      <c r="S104" s="116"/>
      <c r="T104" s="116"/>
      <c r="U104" s="410">
        <f t="shared" ref="U104" si="14">C104+F104+I104+L104+O104+R104</f>
        <v>0</v>
      </c>
      <c r="V104" s="412">
        <f t="shared" ref="V104" si="15">D104+G104+J104+M104+P104+S104</f>
        <v>0</v>
      </c>
      <c r="W104" s="398">
        <f t="shared" ref="W104" si="16">E104+H104+K104+N104+Q104+T104</f>
        <v>0</v>
      </c>
      <c r="AH104" s="636">
        <v>2019</v>
      </c>
      <c r="AI104" s="715" t="str">
        <f>IF(ISNUMBER(C104),'Cover Page'!$D$35/1000000*'4 classification'!C104/'FX rate'!$C24,"")</f>
        <v/>
      </c>
      <c r="AJ104" s="933" t="str">
        <f>IF(ISNUMBER(D104),'Cover Page'!$D$35/1000000*'4 classification'!D104/'FX rate'!$C24,"")</f>
        <v/>
      </c>
      <c r="AK104" s="718" t="str">
        <f>IF(ISNUMBER(E104),'Cover Page'!$D$35/1000000*'4 classification'!E104/'FX rate'!$C24,"")</f>
        <v/>
      </c>
      <c r="AL104" s="934" t="str">
        <f>IF(ISNUMBER(F104),'Cover Page'!$D$35/1000000*'4 classification'!F104/'FX rate'!$C24,"")</f>
        <v/>
      </c>
      <c r="AM104" s="933" t="str">
        <f>IF(ISNUMBER(G104),'Cover Page'!$D$35/1000000*'4 classification'!G104/'FX rate'!$C24,"")</f>
        <v/>
      </c>
      <c r="AN104" s="718" t="str">
        <f>IF(ISNUMBER(H104),'Cover Page'!$D$35/1000000*'4 classification'!H104/'FX rate'!$C24,"")</f>
        <v/>
      </c>
      <c r="AO104" s="934" t="str">
        <f>IF(ISNUMBER(I104),'Cover Page'!$D$35/1000000*'4 classification'!I104/'FX rate'!$C24,"")</f>
        <v/>
      </c>
      <c r="AP104" s="933" t="str">
        <f>IF(ISNUMBER(J104),'Cover Page'!$D$35/1000000*'4 classification'!J104/'FX rate'!$C24,"")</f>
        <v/>
      </c>
      <c r="AQ104" s="718" t="str">
        <f>IF(ISNUMBER(K104),'Cover Page'!$D$35/1000000*'4 classification'!K104/'FX rate'!$C24,"")</f>
        <v/>
      </c>
      <c r="AR104" s="934" t="str">
        <f>IF(ISNUMBER(L104),'Cover Page'!$D$35/1000000*'4 classification'!L104/'FX rate'!$C24,"")</f>
        <v/>
      </c>
      <c r="AS104" s="933" t="str">
        <f>IF(ISNUMBER(M104),'Cover Page'!$D$35/1000000*'4 classification'!M104/'FX rate'!$C24,"")</f>
        <v/>
      </c>
      <c r="AT104" s="718" t="str">
        <f>IF(ISNUMBER(N104),'Cover Page'!$D$35/1000000*'4 classification'!N104/'FX rate'!$C24,"")</f>
        <v/>
      </c>
      <c r="AU104" s="934" t="str">
        <f>IF(ISNUMBER(O104),'Cover Page'!$D$35/1000000*'4 classification'!O104/'FX rate'!$C24,"")</f>
        <v/>
      </c>
      <c r="AV104" s="933" t="str">
        <f>IF(ISNUMBER(P104),'Cover Page'!$D$35/1000000*'4 classification'!P104/'FX rate'!$C24,"")</f>
        <v/>
      </c>
      <c r="AW104" s="718" t="str">
        <f>IF(ISNUMBER(Q104),'Cover Page'!$D$35/1000000*'4 classification'!Q104/'FX rate'!$C24,"")</f>
        <v/>
      </c>
      <c r="AX104" s="934" t="str">
        <f>IF(ISNUMBER(R104),'Cover Page'!$D$35/1000000*'4 classification'!R104/'FX rate'!$C24,"")</f>
        <v/>
      </c>
      <c r="AY104" s="933" t="str">
        <f>IF(ISNUMBER(S104),'Cover Page'!$D$35/1000000*'4 classification'!S104/'FX rate'!$C24,"")</f>
        <v/>
      </c>
      <c r="AZ104" s="940" t="str">
        <f>IF(ISNUMBER(T104),'Cover Page'!$D$35/1000000*'4 classification'!T104/'FX rate'!$C24,"")</f>
        <v/>
      </c>
      <c r="BA104" s="932">
        <f>IF(ISNUMBER(U104),'Cover Page'!$D$35/1000000*'4 classification'!U104/'FX rate'!$C24,"")</f>
        <v>0</v>
      </c>
      <c r="BB104" s="931">
        <f>IF(ISNUMBER(V104),'Cover Page'!$D$35/1000000*'4 classification'!V104/'FX rate'!$C24,"")</f>
        <v>0</v>
      </c>
      <c r="BC104" s="716">
        <f>IF(ISNUMBER(W104),'Cover Page'!$D$35/1000000*'4 classification'!W104/'FX rate'!$C24,"")</f>
        <v>0</v>
      </c>
      <c r="BD104" s="567"/>
      <c r="BE104" s="567"/>
      <c r="BF104" s="567"/>
      <c r="BG104" s="567"/>
      <c r="BH104" s="567"/>
      <c r="BI104" s="567"/>
      <c r="BN104" s="705">
        <v>2019</v>
      </c>
      <c r="BO104" s="746" t="str">
        <f>IF(ISNUMBER(C104),'Cover Page'!$D$35/1000000*C104/'FX rate'!$C$24,"")</f>
        <v/>
      </c>
      <c r="BP104" s="925" t="str">
        <f>IF(ISNUMBER(D104),'Cover Page'!$D$35/1000000*D104/'FX rate'!$C$24,"")</f>
        <v/>
      </c>
      <c r="BQ104" s="749" t="str">
        <f>IF(ISNUMBER(E104),'Cover Page'!$D$35/1000000*E104/'FX rate'!$C$24,"")</f>
        <v/>
      </c>
      <c r="BR104" s="926" t="str">
        <f>IF(ISNUMBER(F104),'Cover Page'!$D$35/1000000*F104/'FX rate'!$C$24,"")</f>
        <v/>
      </c>
      <c r="BS104" s="925" t="str">
        <f>IF(ISNUMBER(G104),'Cover Page'!$D$35/1000000*G104/'FX rate'!$C$24,"")</f>
        <v/>
      </c>
      <c r="BT104" s="749" t="str">
        <f>IF(ISNUMBER(H104),'Cover Page'!$D$35/1000000*H104/'FX rate'!$C$24,"")</f>
        <v/>
      </c>
      <c r="BU104" s="926" t="str">
        <f>IF(ISNUMBER(I104),'Cover Page'!$D$35/1000000*I104/'FX rate'!$C$24,"")</f>
        <v/>
      </c>
      <c r="BV104" s="925" t="str">
        <f>IF(ISNUMBER(J104),'Cover Page'!$D$35/1000000*J104/'FX rate'!$C$24,"")</f>
        <v/>
      </c>
      <c r="BW104" s="749" t="str">
        <f>IF(ISNUMBER(K104),'Cover Page'!$D$35/1000000*K104/'FX rate'!$C$24,"")</f>
        <v/>
      </c>
      <c r="BX104" s="926" t="str">
        <f>IF(ISNUMBER(L104),'Cover Page'!$D$35/1000000*L104/'FX rate'!$C$24,"")</f>
        <v/>
      </c>
      <c r="BY104" s="925" t="str">
        <f>IF(ISNUMBER(M104),'Cover Page'!$D$35/1000000*M104/'FX rate'!$C$24,"")</f>
        <v/>
      </c>
      <c r="BZ104" s="749" t="str">
        <f>IF(ISNUMBER(N104),'Cover Page'!$D$35/1000000*N104/'FX rate'!$C$24,"")</f>
        <v/>
      </c>
      <c r="CA104" s="926" t="str">
        <f>IF(ISNUMBER(O104),'Cover Page'!$D$35/1000000*O104/'FX rate'!$C$24,"")</f>
        <v/>
      </c>
      <c r="CB104" s="925" t="str">
        <f>IF(ISNUMBER(P104),'Cover Page'!$D$35/1000000*P104/'FX rate'!$C$24,"")</f>
        <v/>
      </c>
      <c r="CC104" s="749" t="str">
        <f>IF(ISNUMBER(Q104),'Cover Page'!$D$35/1000000*Q104/'FX rate'!$C$24,"")</f>
        <v/>
      </c>
      <c r="CD104" s="926" t="str">
        <f>IF(ISNUMBER(R104),'Cover Page'!$D$35/1000000*R104/'FX rate'!$C$24,"")</f>
        <v/>
      </c>
      <c r="CE104" s="925" t="str">
        <f>IF(ISNUMBER(S104),'Cover Page'!$D$35/1000000*S104/'FX rate'!$C$24,"")</f>
        <v/>
      </c>
      <c r="CF104" s="922" t="str">
        <f>IF(ISNUMBER(T104),'Cover Page'!$D$35/1000000*T104/'FX rate'!$C$24,"")</f>
        <v/>
      </c>
      <c r="CG104" s="924">
        <f>IF(ISNUMBER(U104),'Cover Page'!$D$35/1000000*U104/'FX rate'!$C$24,"")</f>
        <v>0</v>
      </c>
      <c r="CH104" s="923">
        <f>IF(ISNUMBER(V104),'Cover Page'!$D$35/1000000*V104/'FX rate'!$C$24,"")</f>
        <v>0</v>
      </c>
      <c r="CI104" s="747">
        <f>IF(ISNUMBER(W104),'Cover Page'!$D$35/1000000*W104/'FX rate'!$C$24,"")</f>
        <v>0</v>
      </c>
      <c r="CJ104" s="640"/>
      <c r="CK104" s="640"/>
      <c r="CL104" s="640"/>
      <c r="CM104" s="640"/>
      <c r="CN104" s="640"/>
      <c r="CO104" s="640"/>
      <c r="CP104" s="640"/>
      <c r="CQ104" s="640"/>
      <c r="CR104" s="640"/>
      <c r="CS104" s="640"/>
    </row>
    <row r="105" spans="1:97" s="2" customFormat="1" ht="14.25" customHeight="1" thickBot="1" x14ac:dyDescent="0.35">
      <c r="B105" s="187" t="s">
        <v>1558</v>
      </c>
      <c r="C105" s="888"/>
      <c r="D105" s="892"/>
      <c r="E105" s="889"/>
      <c r="F105" s="893"/>
      <c r="G105" s="892"/>
      <c r="H105" s="889"/>
      <c r="I105" s="893"/>
      <c r="J105" s="892"/>
      <c r="K105" s="889"/>
      <c r="L105" s="893"/>
      <c r="M105" s="892"/>
      <c r="N105" s="889"/>
      <c r="O105" s="893"/>
      <c r="P105" s="892"/>
      <c r="Q105" s="889"/>
      <c r="R105" s="893"/>
      <c r="S105" s="892"/>
      <c r="T105" s="892"/>
      <c r="U105" s="414">
        <f t="shared" ref="U105" si="17">C105+F105+I105+L105+O105+R105</f>
        <v>0</v>
      </c>
      <c r="V105" s="415">
        <f t="shared" ref="V105" si="18">D105+G105+J105+M105+P105+S105</f>
        <v>0</v>
      </c>
      <c r="W105" s="416">
        <f t="shared" ref="W105" si="19">E105+H105+K105+N105+Q105+T105</f>
        <v>0</v>
      </c>
      <c r="AH105" s="567"/>
      <c r="AI105" s="567"/>
      <c r="AJ105" s="567"/>
      <c r="AK105" s="567"/>
      <c r="AL105" s="567"/>
      <c r="AM105" s="567"/>
      <c r="AN105" s="567"/>
      <c r="AO105" s="567"/>
      <c r="AP105" s="567"/>
      <c r="AQ105" s="567"/>
      <c r="AR105" s="567"/>
      <c r="AS105" s="567"/>
      <c r="AT105" s="567"/>
      <c r="AU105" s="567"/>
      <c r="AV105" s="567"/>
      <c r="AW105" s="567"/>
      <c r="AX105" s="567"/>
      <c r="AY105" s="567"/>
      <c r="AZ105" s="567"/>
      <c r="BA105" s="584"/>
      <c r="BB105" s="567"/>
      <c r="BC105" s="567"/>
      <c r="BD105" s="567"/>
      <c r="BE105" s="567"/>
      <c r="BF105" s="567"/>
      <c r="BG105" s="567"/>
      <c r="BH105" s="567"/>
      <c r="BI105" s="567"/>
      <c r="BN105" s="639"/>
      <c r="BO105" s="639"/>
      <c r="BP105" s="639"/>
      <c r="BQ105" s="639"/>
      <c r="BR105" s="639"/>
      <c r="BS105" s="639"/>
      <c r="BT105" s="639"/>
      <c r="BU105" s="639"/>
      <c r="BV105" s="639"/>
      <c r="BW105" s="639"/>
      <c r="BX105" s="639"/>
      <c r="BY105" s="639"/>
      <c r="BZ105" s="639"/>
      <c r="CA105" s="639"/>
      <c r="CB105" s="639"/>
      <c r="CC105" s="639"/>
      <c r="CD105" s="639"/>
      <c r="CE105" s="639"/>
      <c r="CF105" s="639"/>
      <c r="CG105" s="639"/>
      <c r="CH105" s="639"/>
      <c r="CI105" s="639"/>
      <c r="CJ105" s="640"/>
      <c r="CK105" s="640"/>
      <c r="CL105" s="640"/>
      <c r="CM105" s="640"/>
      <c r="CN105" s="640"/>
      <c r="CO105" s="640"/>
      <c r="CP105" s="640"/>
      <c r="CQ105" s="640"/>
      <c r="CR105" s="640"/>
      <c r="CS105" s="640"/>
    </row>
    <row r="106" spans="1:97" s="2" customFormat="1" ht="94.5" customHeight="1" thickBot="1" x14ac:dyDescent="0.35">
      <c r="B106" s="530" t="s">
        <v>1554</v>
      </c>
      <c r="C106" s="1490" t="str">
        <f>IF(COUNT(C103)&lt;&gt;0,IF(COUNT(C104)=0,"Please fill in value for 2019 or provide a provisional estimate (eg. 2018 figure) and the expected submission date in the notes",IF(COUNT(C105)=0,"Please provide the number of entities","")),"")</f>
        <v/>
      </c>
      <c r="D106" s="1490" t="str">
        <f>IF(COUNT(D104)&lt;&gt;0,IF(C104&lt;D104,"Prud consolidated assets &gt; total assets",IF(COUNT(D105)=0,"Please provide the number of entities","")),"")</f>
        <v/>
      </c>
      <c r="E106" s="1490" t="str">
        <f>IF(COUNT(E104)&lt;&gt;0,IF(C104&lt;E104,"Basel-equivalent prud regulation &gt; total assets",IF(COUNT(E105)=0,"Please provide the number of entities","")),"")</f>
        <v/>
      </c>
      <c r="F106" s="1490" t="str">
        <f>IF(COUNT(F103)&lt;&gt;0,IF(COUNT(F104)=0,"Please fill in value for 2019 or provide a provisional estimate (eg. 2018 figure) and the expected submission date in the notes",IF(COUNT(F105)=0,"Please provide the number of entities","")),"")</f>
        <v/>
      </c>
      <c r="G106" s="1490" t="str">
        <f>IF(COUNT(G104)&lt;&gt;0,IF(F104&lt;G104,"Prud consolidated assets &gt; total assets",IF(COUNT(G105)=0,"Please provide the number of entities","")),"")</f>
        <v/>
      </c>
      <c r="H106" s="1490" t="str">
        <f>IF(COUNT(H104)&lt;&gt;0,IF(F104&lt;H104,"Basel-equivalent prud regulation &gt; total assets",IF(COUNT(H105)=0,"Please provide the number of entities","")),"")</f>
        <v/>
      </c>
      <c r="I106" s="1490" t="str">
        <f>IF(COUNT(I103)&lt;&gt;0,IF(COUNT(I104)=0,"Please fill in value for 2019 or provide a provisional estimate (eg. 2018 figure) and the expected submission date in the notes",IF(COUNT(I105)=0,"Please provide the number of entities","")),"")</f>
        <v/>
      </c>
      <c r="J106" s="1490" t="str">
        <f>IF(COUNT(J104)&lt;&gt;0,IF(I104&lt;J104,"Prud consolidated assets &gt; total assets",IF(COUNT(J105)=0,"Please provide the number of entities","")),"")</f>
        <v/>
      </c>
      <c r="K106" s="1490" t="str">
        <f>IF(COUNT(K104)&lt;&gt;0,IF(I104&lt;K104,"Basel-equivalent prud regulation &gt; total assets",IF(COUNT(K105)=0,"Please provide the number of entities","")),"")</f>
        <v/>
      </c>
      <c r="L106" s="1490" t="str">
        <f>IF(COUNT(L103)&lt;&gt;0,IF(COUNT(L104)=0,"Please fill in value for 2019 or provide a provisional estimate (eg. 2018 figure) and the expected submission date in the notes",IF(COUNT(L105)=0,"Please provide the number of entities","")),"")</f>
        <v/>
      </c>
      <c r="M106" s="1490" t="str">
        <f>IF(COUNT(M104)&lt;&gt;0,IF(L104&lt;M104,"Prud consolidated assets &gt; total assets",IF(COUNT(M105)=0,"Please provide the number of entities","")),"")</f>
        <v/>
      </c>
      <c r="N106" s="1490" t="str">
        <f>IF(COUNT(N104)&lt;&gt;0,IF(L104&lt;N104,"Basel-equivalent prud regulation &gt; total assets",IF(COUNT(N105)=0,"Please provide the number of entities","")),"")</f>
        <v/>
      </c>
      <c r="O106" s="1490" t="str">
        <f>IF(COUNT(O103)&lt;&gt;0,IF(COUNT(O104)=0,"Please fill in value for 2019 or provide a provisional estimate (eg. 2018 figure) and the expected submission date in the notes",IF(COUNT(O105)=0,"Please provide the number of entities","")),"")</f>
        <v/>
      </c>
      <c r="P106" s="1490" t="str">
        <f>IF(COUNT(P104)&lt;&gt;0,IF(O104&lt;P104,"Prud consolidated assets &gt; total assets",IF(COUNT(P105)=0,"Please provide the number of entities","")),"")</f>
        <v/>
      </c>
      <c r="Q106" s="1490" t="str">
        <f>IF(COUNT(Q104)&lt;&gt;0,IF(O104&lt;Q104,"Basel-equivalent prud regulation &gt; total assets",IF(COUNT(Q105)=0,"Please provide the number of entities","")),"")</f>
        <v/>
      </c>
      <c r="R106" s="1490" t="str">
        <f>IF(COUNT(R103)&lt;&gt;0,IF(COUNT(R104)=0,"Please fill in value for 2019 or provide a provisional estimate (eg. 2018 figure) and the expected submission date in the notes",IF(COUNT(R105)=0,"Please provide the number of entities","")),"")</f>
        <v/>
      </c>
      <c r="S106" s="1490" t="str">
        <f>IF(COUNT(S104)&lt;&gt;0,IF(R104&lt;S104,"Prud consolidated assets &gt; total assets",IF(COUNT(S105)=0,"Please provide the number of entities","")),"")</f>
        <v/>
      </c>
      <c r="T106" s="1490" t="str">
        <f>IF(COUNT(T104)&lt;&gt;0,IF(R104&lt;T104,"Basel-equivalent prud regulation &gt; total assets",IF(COUNT(T105)=0,"Please provide the number of entities","")),"")</f>
        <v/>
      </c>
      <c r="U106" s="1525"/>
      <c r="V106" s="1526"/>
      <c r="W106" s="1527"/>
      <c r="AH106" s="567"/>
      <c r="AI106" s="567"/>
      <c r="AJ106" s="567"/>
      <c r="AK106" s="567"/>
      <c r="AL106" s="567"/>
      <c r="AM106" s="567"/>
      <c r="AN106" s="567"/>
      <c r="AO106" s="567"/>
      <c r="AP106" s="567"/>
      <c r="AQ106" s="567"/>
      <c r="AR106" s="567"/>
      <c r="AS106" s="567"/>
      <c r="AT106" s="567"/>
      <c r="AU106" s="567"/>
      <c r="AV106" s="567"/>
      <c r="AW106" s="567"/>
      <c r="AX106" s="567"/>
      <c r="AY106" s="567"/>
      <c r="AZ106" s="567"/>
      <c r="BA106" s="568"/>
      <c r="BB106" s="567"/>
      <c r="BC106" s="567"/>
      <c r="BD106" s="567"/>
      <c r="BE106" s="567"/>
      <c r="BF106" s="567"/>
      <c r="BG106" s="567"/>
      <c r="BH106" s="567"/>
      <c r="BI106" s="567"/>
      <c r="BN106" s="639"/>
      <c r="BO106" s="639"/>
      <c r="BP106" s="639"/>
      <c r="BQ106" s="639"/>
      <c r="BR106" s="639"/>
      <c r="BS106" s="639"/>
      <c r="BT106" s="639"/>
      <c r="BU106" s="639"/>
      <c r="BV106" s="639"/>
      <c r="BW106" s="639"/>
      <c r="BX106" s="639"/>
      <c r="BY106" s="639"/>
      <c r="BZ106" s="639"/>
      <c r="CA106" s="639"/>
      <c r="CB106" s="639"/>
      <c r="CC106" s="639"/>
      <c r="CD106" s="639"/>
      <c r="CE106" s="639"/>
      <c r="CF106" s="639"/>
      <c r="CG106" s="639"/>
      <c r="CH106" s="639"/>
      <c r="CI106" s="639"/>
      <c r="CJ106" s="640"/>
      <c r="CK106" s="640"/>
      <c r="CL106" s="640"/>
      <c r="CM106" s="640"/>
      <c r="CN106" s="640"/>
      <c r="CO106" s="640"/>
      <c r="CP106" s="640"/>
      <c r="CQ106" s="640"/>
      <c r="CR106" s="640"/>
      <c r="CS106" s="640"/>
    </row>
    <row r="107" spans="1:97" s="14" customFormat="1" ht="70" customHeight="1" thickBot="1" x14ac:dyDescent="0.35">
      <c r="A107" s="2"/>
      <c r="B107" s="188" t="s">
        <v>318</v>
      </c>
      <c r="C107" s="176"/>
      <c r="D107" s="189"/>
      <c r="E107" s="177"/>
      <c r="F107" s="190"/>
      <c r="G107" s="189"/>
      <c r="H107" s="177"/>
      <c r="I107" s="190"/>
      <c r="J107" s="189"/>
      <c r="K107" s="177"/>
      <c r="L107" s="190"/>
      <c r="M107" s="189"/>
      <c r="N107" s="177"/>
      <c r="O107" s="190"/>
      <c r="P107" s="189"/>
      <c r="Q107" s="177"/>
      <c r="R107" s="190"/>
      <c r="S107" s="189"/>
      <c r="T107" s="189"/>
      <c r="U107" s="1282"/>
      <c r="V107" s="1283"/>
      <c r="W107" s="1284"/>
      <c r="AH107" s="568"/>
      <c r="AI107" s="568"/>
      <c r="AJ107" s="568"/>
      <c r="AK107" s="568"/>
      <c r="AL107" s="568"/>
      <c r="AM107" s="568"/>
      <c r="AN107" s="568"/>
      <c r="AO107" s="568"/>
      <c r="AP107" s="568"/>
      <c r="AQ107" s="568"/>
      <c r="AR107" s="568"/>
      <c r="AS107" s="568"/>
      <c r="AT107" s="568"/>
      <c r="AU107" s="568"/>
      <c r="AV107" s="568"/>
      <c r="AW107" s="568"/>
      <c r="AX107" s="568"/>
      <c r="AY107" s="568"/>
      <c r="AZ107" s="568"/>
      <c r="BA107" s="568"/>
      <c r="BB107" s="568"/>
      <c r="BC107" s="568"/>
      <c r="BD107" s="567"/>
      <c r="BE107" s="567"/>
      <c r="BF107" s="567"/>
      <c r="BG107" s="567"/>
      <c r="BH107" s="567"/>
      <c r="BI107" s="567"/>
      <c r="BN107" s="640"/>
      <c r="BO107" s="640"/>
      <c r="BP107" s="640"/>
      <c r="BQ107" s="640"/>
      <c r="BR107" s="640"/>
      <c r="BS107" s="640"/>
      <c r="BT107" s="640"/>
      <c r="BU107" s="640"/>
      <c r="BV107" s="640"/>
      <c r="BW107" s="640"/>
      <c r="BX107" s="640"/>
      <c r="BY107" s="640"/>
      <c r="BZ107" s="640"/>
      <c r="CA107" s="640"/>
      <c r="CB107" s="640"/>
      <c r="CC107" s="640"/>
      <c r="CD107" s="640"/>
      <c r="CE107" s="640"/>
      <c r="CF107" s="640"/>
      <c r="CG107" s="640"/>
      <c r="CH107" s="640"/>
      <c r="CI107" s="640"/>
      <c r="CJ107" s="640"/>
      <c r="CK107" s="640"/>
      <c r="CL107" s="640"/>
      <c r="CM107" s="640"/>
      <c r="CN107" s="640"/>
      <c r="CO107" s="640"/>
      <c r="CP107" s="640"/>
      <c r="CQ107" s="640"/>
      <c r="CR107" s="640"/>
      <c r="CS107" s="640"/>
    </row>
    <row r="108" spans="1:97" s="2" customFormat="1" ht="20.149999999999999" customHeight="1" x14ac:dyDescent="0.3">
      <c r="B108" s="7"/>
      <c r="C108" s="529"/>
      <c r="D108" s="529"/>
      <c r="E108" s="529"/>
      <c r="F108" s="529"/>
      <c r="G108" s="529"/>
      <c r="H108" s="529"/>
      <c r="I108" s="529"/>
      <c r="J108" s="529"/>
      <c r="K108" s="529"/>
      <c r="L108" s="529"/>
      <c r="M108" s="529"/>
      <c r="N108" s="529"/>
      <c r="O108" s="529"/>
      <c r="P108" s="529"/>
      <c r="Q108" s="529"/>
      <c r="R108" s="529"/>
      <c r="S108" s="529"/>
      <c r="T108" s="529"/>
      <c r="U108" s="7"/>
      <c r="V108" s="7"/>
      <c r="W108" s="7"/>
      <c r="AH108" s="567"/>
      <c r="AI108" s="567"/>
      <c r="AJ108" s="567"/>
      <c r="AK108" s="567"/>
      <c r="AL108" s="567"/>
      <c r="AM108" s="567"/>
      <c r="AN108" s="567"/>
      <c r="AO108" s="567"/>
      <c r="AP108" s="567"/>
      <c r="AQ108" s="567"/>
      <c r="AR108" s="567"/>
      <c r="AS108" s="567"/>
      <c r="AT108" s="567"/>
      <c r="AU108" s="567"/>
      <c r="AV108" s="567"/>
      <c r="AW108" s="567"/>
      <c r="AX108" s="567"/>
      <c r="AY108" s="567"/>
      <c r="AZ108" s="567"/>
      <c r="BA108" s="567"/>
      <c r="BB108" s="567"/>
      <c r="BC108" s="567"/>
      <c r="BD108" s="567"/>
      <c r="BE108" s="567"/>
      <c r="BF108" s="567"/>
      <c r="BG108" s="567"/>
      <c r="BH108" s="567"/>
      <c r="BI108" s="567"/>
      <c r="BN108" s="639"/>
      <c r="BO108" s="639"/>
      <c r="BP108" s="639"/>
      <c r="BQ108" s="639"/>
      <c r="BR108" s="639"/>
      <c r="BS108" s="639"/>
      <c r="BT108" s="639"/>
      <c r="BU108" s="639"/>
      <c r="BV108" s="639"/>
      <c r="BW108" s="639"/>
      <c r="BX108" s="639"/>
      <c r="BY108" s="639"/>
      <c r="BZ108" s="639"/>
      <c r="CA108" s="639"/>
      <c r="CB108" s="639"/>
      <c r="CC108" s="639"/>
      <c r="CD108" s="639"/>
      <c r="CE108" s="639"/>
      <c r="CF108" s="639"/>
      <c r="CG108" s="639"/>
      <c r="CH108" s="639"/>
      <c r="CI108" s="639"/>
      <c r="CJ108" s="640"/>
      <c r="CK108" s="640"/>
      <c r="CL108" s="640"/>
      <c r="CM108" s="640"/>
      <c r="CN108" s="640"/>
      <c r="CO108" s="640"/>
      <c r="CP108" s="640"/>
      <c r="CQ108" s="640"/>
      <c r="CR108" s="640"/>
      <c r="CS108" s="640"/>
    </row>
    <row r="109" spans="1:97" s="2" customFormat="1" ht="20.149999999999999" customHeight="1" x14ac:dyDescent="0.3">
      <c r="B109" s="986" t="s">
        <v>570</v>
      </c>
      <c r="C109" s="987" t="s">
        <v>749</v>
      </c>
      <c r="D109" s="987" t="s">
        <v>750</v>
      </c>
      <c r="E109" s="987" t="s">
        <v>751</v>
      </c>
      <c r="F109" s="987" t="s">
        <v>752</v>
      </c>
      <c r="G109" s="987" t="s">
        <v>753</v>
      </c>
      <c r="H109" s="987" t="s">
        <v>754</v>
      </c>
      <c r="I109" s="987" t="s">
        <v>755</v>
      </c>
      <c r="J109" s="987" t="s">
        <v>756</v>
      </c>
      <c r="K109" s="987" t="s">
        <v>757</v>
      </c>
      <c r="L109" s="987" t="s">
        <v>758</v>
      </c>
      <c r="M109" s="987" t="s">
        <v>759</v>
      </c>
      <c r="N109" s="987" t="s">
        <v>760</v>
      </c>
      <c r="O109" s="987" t="s">
        <v>761</v>
      </c>
      <c r="P109" s="987" t="s">
        <v>762</v>
      </c>
      <c r="Q109" s="987" t="s">
        <v>763</v>
      </c>
      <c r="R109" s="987" t="s">
        <v>764</v>
      </c>
      <c r="S109" s="987" t="s">
        <v>765</v>
      </c>
      <c r="T109" s="987" t="s">
        <v>766</v>
      </c>
      <c r="U109" s="7"/>
      <c r="V109" s="7"/>
      <c r="W109" s="7"/>
      <c r="AH109" s="567"/>
      <c r="AI109" s="567"/>
      <c r="AJ109" s="567"/>
      <c r="AK109" s="567"/>
      <c r="AL109" s="567"/>
      <c r="AM109" s="567"/>
      <c r="AN109" s="567"/>
      <c r="AO109" s="567"/>
      <c r="AP109" s="567"/>
      <c r="AQ109" s="567"/>
      <c r="AR109" s="567"/>
      <c r="AS109" s="567"/>
      <c r="AT109" s="567"/>
      <c r="AU109" s="567"/>
      <c r="AV109" s="567"/>
      <c r="AW109" s="567"/>
      <c r="AX109" s="567"/>
      <c r="AY109" s="567"/>
      <c r="AZ109" s="567"/>
      <c r="BA109" s="567"/>
      <c r="BB109" s="567"/>
      <c r="BC109" s="567"/>
      <c r="BD109" s="567"/>
      <c r="BE109" s="567"/>
      <c r="BF109" s="567"/>
      <c r="BG109" s="567"/>
      <c r="BH109" s="567"/>
      <c r="BI109" s="567"/>
      <c r="BN109" s="639"/>
      <c r="BO109" s="639"/>
      <c r="BP109" s="639"/>
      <c r="BQ109" s="639"/>
      <c r="BR109" s="639"/>
      <c r="BS109" s="639"/>
      <c r="BT109" s="639"/>
      <c r="BU109" s="639"/>
      <c r="BV109" s="639"/>
      <c r="BW109" s="639"/>
      <c r="BX109" s="639"/>
      <c r="BY109" s="639"/>
      <c r="BZ109" s="639"/>
      <c r="CA109" s="639"/>
      <c r="CB109" s="639"/>
      <c r="CC109" s="639"/>
      <c r="CD109" s="639"/>
      <c r="CE109" s="639"/>
      <c r="CF109" s="639"/>
      <c r="CG109" s="639"/>
      <c r="CH109" s="639"/>
      <c r="CI109" s="639"/>
      <c r="CJ109" s="640"/>
      <c r="CK109" s="640"/>
      <c r="CL109" s="640"/>
      <c r="CM109" s="640"/>
      <c r="CN109" s="640"/>
      <c r="CO109" s="640"/>
      <c r="CP109" s="640"/>
      <c r="CQ109" s="640"/>
      <c r="CR109" s="640"/>
      <c r="CS109" s="640"/>
    </row>
    <row r="110" spans="1:97" s="2" customFormat="1" ht="20.149999999999999" customHeight="1" x14ac:dyDescent="0.3">
      <c r="B110" s="7"/>
      <c r="C110" s="7"/>
      <c r="D110" s="7"/>
      <c r="E110" s="7"/>
      <c r="F110" s="7"/>
      <c r="G110" s="7"/>
      <c r="H110" s="7"/>
      <c r="I110" s="7"/>
      <c r="J110" s="7"/>
      <c r="K110" s="7"/>
      <c r="L110" s="7"/>
      <c r="M110" s="7"/>
      <c r="N110" s="7"/>
      <c r="O110" s="7"/>
      <c r="P110" s="7"/>
      <c r="Q110" s="7"/>
      <c r="R110" s="7"/>
      <c r="S110" s="7"/>
      <c r="T110" s="7"/>
      <c r="U110" s="7"/>
      <c r="V110" s="7"/>
      <c r="W110" s="7"/>
      <c r="AH110" s="567"/>
      <c r="AI110" s="567"/>
      <c r="AJ110" s="567"/>
      <c r="AK110" s="567"/>
      <c r="AL110" s="567"/>
      <c r="AM110" s="567"/>
      <c r="AN110" s="567"/>
      <c r="AO110" s="567"/>
      <c r="AP110" s="567"/>
      <c r="AQ110" s="567"/>
      <c r="AR110" s="567"/>
      <c r="AS110" s="567"/>
      <c r="AT110" s="567"/>
      <c r="AU110" s="567"/>
      <c r="AV110" s="567"/>
      <c r="AW110" s="567"/>
      <c r="AX110" s="567"/>
      <c r="AY110" s="567"/>
      <c r="AZ110" s="567"/>
      <c r="BA110" s="567"/>
      <c r="BB110" s="567"/>
      <c r="BC110" s="567"/>
      <c r="BD110" s="567"/>
      <c r="BE110" s="567"/>
      <c r="BF110" s="567"/>
      <c r="BG110" s="567"/>
      <c r="BH110" s="567"/>
      <c r="BI110" s="567"/>
      <c r="BN110" s="639"/>
      <c r="BO110" s="639"/>
      <c r="BP110" s="639"/>
      <c r="BQ110" s="639"/>
      <c r="BR110" s="639"/>
      <c r="BS110" s="639"/>
      <c r="BT110" s="639"/>
      <c r="BU110" s="639"/>
      <c r="BV110" s="639"/>
      <c r="BW110" s="639"/>
      <c r="BX110" s="639"/>
      <c r="BY110" s="639"/>
      <c r="BZ110" s="639"/>
      <c r="CA110" s="639"/>
      <c r="CB110" s="639"/>
      <c r="CC110" s="639"/>
      <c r="CD110" s="639"/>
      <c r="CE110" s="639"/>
      <c r="CF110" s="639"/>
      <c r="CG110" s="639"/>
      <c r="CH110" s="639"/>
      <c r="CI110" s="639"/>
      <c r="CJ110" s="640"/>
      <c r="CK110" s="640"/>
      <c r="CL110" s="640"/>
      <c r="CM110" s="640"/>
      <c r="CN110" s="640"/>
      <c r="CO110" s="640"/>
      <c r="CP110" s="640"/>
      <c r="CQ110" s="640"/>
      <c r="CR110" s="640"/>
      <c r="CS110" s="640"/>
    </row>
    <row r="111" spans="1:97" s="2" customFormat="1" ht="14.25" customHeight="1" x14ac:dyDescent="0.35">
      <c r="B111" s="1743" t="s">
        <v>44</v>
      </c>
      <c r="C111" s="7"/>
      <c r="D111" s="7"/>
      <c r="E111" s="7"/>
      <c r="F111" s="7"/>
      <c r="G111" s="7"/>
      <c r="H111" s="7"/>
      <c r="I111" s="7"/>
      <c r="J111" s="7"/>
      <c r="K111" s="7"/>
      <c r="L111" s="7"/>
      <c r="M111" s="7"/>
      <c r="N111" s="7"/>
      <c r="O111" s="7"/>
      <c r="P111" s="7"/>
      <c r="Q111" s="7"/>
      <c r="R111" s="7"/>
      <c r="S111" s="7"/>
      <c r="T111" s="7"/>
      <c r="U111" s="7"/>
      <c r="V111" s="7"/>
      <c r="W111" s="7"/>
      <c r="AH111" s="775"/>
      <c r="AI111" s="567"/>
      <c r="AJ111" s="567"/>
      <c r="AK111" s="567"/>
      <c r="AL111" s="567"/>
      <c r="AM111" s="567"/>
      <c r="AN111" s="567"/>
      <c r="AO111" s="567"/>
      <c r="AP111" s="567"/>
      <c r="AQ111" s="567"/>
      <c r="AR111" s="567"/>
      <c r="AS111" s="567"/>
      <c r="AT111" s="567"/>
      <c r="AU111" s="567"/>
      <c r="AV111" s="567"/>
      <c r="AW111" s="567"/>
      <c r="AX111" s="567"/>
      <c r="AY111" s="567"/>
      <c r="AZ111" s="567"/>
      <c r="BA111" s="567"/>
      <c r="BB111" s="567"/>
      <c r="BC111" s="567"/>
      <c r="BD111" s="567"/>
      <c r="BE111" s="567"/>
      <c r="BF111" s="567"/>
      <c r="BG111" s="567"/>
      <c r="BH111" s="567"/>
      <c r="BI111" s="567"/>
      <c r="BN111" s="776"/>
      <c r="BO111" s="639"/>
      <c r="BP111" s="639"/>
      <c r="BQ111" s="639"/>
      <c r="BR111" s="639"/>
      <c r="BS111" s="639"/>
      <c r="BT111" s="639"/>
      <c r="BU111" s="639"/>
      <c r="BV111" s="639"/>
      <c r="BW111" s="639"/>
      <c r="BX111" s="639"/>
      <c r="BY111" s="639"/>
      <c r="BZ111" s="639"/>
      <c r="CA111" s="639"/>
      <c r="CB111" s="639"/>
      <c r="CC111" s="639"/>
      <c r="CD111" s="639"/>
      <c r="CE111" s="639"/>
      <c r="CF111" s="639"/>
      <c r="CG111" s="639"/>
      <c r="CH111" s="639"/>
      <c r="CI111" s="639"/>
      <c r="CJ111" s="640"/>
      <c r="CK111" s="640"/>
      <c r="CL111" s="640"/>
      <c r="CM111" s="640"/>
      <c r="CN111" s="640"/>
      <c r="CO111" s="640"/>
      <c r="CP111" s="640"/>
      <c r="CQ111" s="640"/>
      <c r="CR111" s="640"/>
      <c r="CS111" s="640"/>
    </row>
    <row r="112" spans="1:97" s="2" customFormat="1" ht="10" customHeight="1" x14ac:dyDescent="0.3">
      <c r="B112" s="7"/>
      <c r="C112" s="7"/>
      <c r="D112" s="7"/>
      <c r="E112" s="7"/>
      <c r="F112" s="7"/>
      <c r="G112" s="7"/>
      <c r="H112" s="7"/>
      <c r="I112" s="7"/>
      <c r="J112" s="7"/>
      <c r="K112" s="7"/>
      <c r="L112" s="7"/>
      <c r="M112" s="7"/>
      <c r="N112" s="7"/>
      <c r="O112" s="7"/>
      <c r="P112" s="7"/>
      <c r="Q112" s="7"/>
      <c r="R112" s="7"/>
      <c r="S112" s="7"/>
      <c r="T112" s="7"/>
      <c r="U112" s="7"/>
      <c r="V112" s="7"/>
      <c r="W112" s="7"/>
      <c r="Y112"/>
      <c r="Z112"/>
      <c r="AA112"/>
      <c r="AB112"/>
      <c r="AC112"/>
      <c r="AD112"/>
      <c r="AE112"/>
      <c r="AF112"/>
      <c r="AG112"/>
      <c r="AH112" s="567"/>
      <c r="AI112" s="567"/>
      <c r="AJ112" s="567"/>
      <c r="AK112" s="567"/>
      <c r="AL112" s="567"/>
      <c r="AM112" s="567"/>
      <c r="AN112" s="567"/>
      <c r="AO112" s="567"/>
      <c r="AP112" s="567"/>
      <c r="AQ112" s="567"/>
      <c r="AR112" s="567"/>
      <c r="AS112" s="567"/>
      <c r="AT112" s="567"/>
      <c r="AU112" s="567"/>
      <c r="AV112" s="567"/>
      <c r="AW112" s="567"/>
      <c r="AX112" s="567"/>
      <c r="AY112" s="567"/>
      <c r="AZ112" s="567"/>
      <c r="BA112" s="567"/>
      <c r="BB112" s="567"/>
      <c r="BC112" s="567"/>
      <c r="BD112" s="567"/>
      <c r="BE112" s="567"/>
      <c r="BF112" s="567"/>
      <c r="BG112" s="567"/>
      <c r="BH112" s="567"/>
      <c r="BI112" s="567"/>
      <c r="BN112" s="639"/>
      <c r="BO112" s="639"/>
      <c r="BP112" s="639"/>
      <c r="BQ112" s="639"/>
      <c r="BR112" s="639"/>
      <c r="BS112" s="639"/>
      <c r="BT112" s="639"/>
      <c r="BU112" s="639"/>
      <c r="BV112" s="639"/>
      <c r="BW112" s="639"/>
      <c r="BX112" s="639"/>
      <c r="BY112" s="639"/>
      <c r="BZ112" s="639"/>
      <c r="CA112" s="639"/>
      <c r="CB112" s="639"/>
      <c r="CC112" s="639"/>
      <c r="CD112" s="639"/>
      <c r="CE112" s="639"/>
      <c r="CF112" s="639"/>
      <c r="CG112" s="639"/>
      <c r="CH112" s="639"/>
      <c r="CI112" s="639"/>
      <c r="CJ112" s="640"/>
      <c r="CK112" s="640"/>
      <c r="CL112" s="640"/>
      <c r="CM112" s="640"/>
      <c r="CN112" s="640"/>
      <c r="CO112" s="640"/>
      <c r="CP112" s="640"/>
      <c r="CQ112" s="640"/>
      <c r="CR112" s="640"/>
      <c r="CS112" s="640"/>
    </row>
    <row r="113" spans="1:97" s="2" customFormat="1" ht="14.25" customHeight="1" x14ac:dyDescent="0.35">
      <c r="B113" s="2046"/>
      <c r="C113" s="156" t="s">
        <v>1</v>
      </c>
      <c r="D113" s="157" t="s">
        <v>2</v>
      </c>
      <c r="E113" s="156" t="s">
        <v>3</v>
      </c>
      <c r="F113" s="157" t="s">
        <v>85</v>
      </c>
      <c r="G113" s="156" t="s">
        <v>4</v>
      </c>
      <c r="H113" s="157" t="s">
        <v>5</v>
      </c>
      <c r="I113" s="156" t="s">
        <v>6</v>
      </c>
      <c r="J113" s="157" t="s">
        <v>7</v>
      </c>
      <c r="K113" s="156" t="s">
        <v>8</v>
      </c>
      <c r="L113" s="157" t="s">
        <v>9</v>
      </c>
      <c r="M113" s="156" t="s">
        <v>10</v>
      </c>
      <c r="N113" s="157" t="s">
        <v>11</v>
      </c>
      <c r="O113" s="157" t="s">
        <v>12</v>
      </c>
      <c r="P113" s="156" t="s">
        <v>13</v>
      </c>
      <c r="Q113" s="157" t="s">
        <v>14</v>
      </c>
      <c r="R113" s="157" t="s">
        <v>15</v>
      </c>
      <c r="S113" s="158" t="s">
        <v>16</v>
      </c>
      <c r="T113" s="159" t="s">
        <v>17</v>
      </c>
      <c r="U113" s="159" t="s">
        <v>18</v>
      </c>
      <c r="V113" s="159" t="s">
        <v>19</v>
      </c>
      <c r="Y113"/>
      <c r="Z113"/>
      <c r="AA113"/>
      <c r="AB113"/>
      <c r="AC113"/>
      <c r="AD113"/>
      <c r="AE113"/>
      <c r="AF113"/>
      <c r="AG113"/>
      <c r="AH113" s="907" t="s">
        <v>44</v>
      </c>
      <c r="AI113" s="734"/>
      <c r="AJ113" s="580"/>
      <c r="AK113" s="580"/>
      <c r="AL113" s="734"/>
      <c r="AM113" s="580"/>
      <c r="AN113" s="580"/>
      <c r="AO113" s="734"/>
      <c r="AP113" s="580"/>
      <c r="AQ113" s="580"/>
      <c r="AR113" s="734"/>
      <c r="AS113" s="567"/>
      <c r="AT113" s="567"/>
      <c r="AU113" s="567"/>
      <c r="AV113" s="567"/>
      <c r="AW113" s="567"/>
      <c r="AX113" s="567"/>
      <c r="AY113" s="580"/>
      <c r="AZ113" s="580"/>
      <c r="BA113" s="735"/>
      <c r="BB113" s="580"/>
      <c r="BC113" s="567"/>
      <c r="BD113" s="567"/>
      <c r="BE113" s="567"/>
      <c r="BF113" s="567"/>
      <c r="BG113" s="567"/>
      <c r="BH113" s="567"/>
      <c r="BI113" s="567"/>
      <c r="BN113" s="916" t="s">
        <v>44</v>
      </c>
      <c r="BO113" s="766"/>
      <c r="BP113" s="652"/>
      <c r="BQ113" s="652"/>
      <c r="BR113" s="766"/>
      <c r="BS113" s="652"/>
      <c r="BT113" s="652"/>
      <c r="BU113" s="766"/>
      <c r="BV113" s="652"/>
      <c r="BW113" s="652"/>
      <c r="BX113" s="766"/>
      <c r="BY113" s="652"/>
      <c r="BZ113" s="652"/>
      <c r="CA113" s="766"/>
      <c r="CB113" s="652"/>
      <c r="CC113" s="652"/>
      <c r="CD113" s="766"/>
      <c r="CE113" s="652"/>
      <c r="CF113" s="652"/>
      <c r="CG113" s="767"/>
      <c r="CH113" s="652"/>
      <c r="CI113" s="652"/>
      <c r="CJ113" s="640"/>
      <c r="CK113" s="640"/>
      <c r="CL113" s="640"/>
      <c r="CM113" s="640"/>
      <c r="CN113" s="640"/>
      <c r="CO113" s="640"/>
      <c r="CP113" s="640"/>
      <c r="CQ113" s="640"/>
      <c r="CR113" s="640"/>
      <c r="CS113" s="640"/>
    </row>
    <row r="114" spans="1:97" s="2" customFormat="1" ht="25.5" customHeight="1" x14ac:dyDescent="0.35">
      <c r="B114" s="2047"/>
      <c r="C114" s="2060" t="s">
        <v>45</v>
      </c>
      <c r="D114" s="2061"/>
      <c r="E114" s="2061"/>
      <c r="F114" s="2062"/>
      <c r="G114" s="2060" t="s">
        <v>57</v>
      </c>
      <c r="H114" s="2061"/>
      <c r="I114" s="2061"/>
      <c r="J114" s="2062"/>
      <c r="K114" s="2060" t="s">
        <v>63</v>
      </c>
      <c r="L114" s="2061"/>
      <c r="M114" s="2061"/>
      <c r="N114" s="2062"/>
      <c r="O114" s="2060" t="s">
        <v>101</v>
      </c>
      <c r="P114" s="2061"/>
      <c r="Q114" s="2061"/>
      <c r="R114" s="2062"/>
      <c r="S114" s="2060" t="s">
        <v>50</v>
      </c>
      <c r="T114" s="2061"/>
      <c r="U114" s="2061"/>
      <c r="V114" s="2062"/>
      <c r="W114" s="960"/>
      <c r="Y114"/>
      <c r="Z114"/>
      <c r="AA114"/>
      <c r="AB114"/>
      <c r="AC114"/>
      <c r="AD114"/>
      <c r="AE114"/>
      <c r="AF114"/>
      <c r="AG114"/>
      <c r="AH114" s="907"/>
      <c r="AI114" s="734"/>
      <c r="AJ114" s="580"/>
      <c r="AK114" s="580"/>
      <c r="AL114" s="734"/>
      <c r="AM114" s="580"/>
      <c r="AN114" s="580"/>
      <c r="AO114" s="734"/>
      <c r="AP114" s="580"/>
      <c r="AQ114" s="580"/>
      <c r="AR114" s="734"/>
      <c r="AS114" s="567"/>
      <c r="AT114" s="567"/>
      <c r="AU114" s="567"/>
      <c r="AV114" s="567"/>
      <c r="AW114" s="567"/>
      <c r="AX114" s="567"/>
      <c r="AY114" s="580"/>
      <c r="AZ114" s="580"/>
      <c r="BA114" s="735"/>
      <c r="BB114" s="580"/>
      <c r="BC114" s="567"/>
      <c r="BD114" s="567"/>
      <c r="BE114" s="567"/>
      <c r="BF114" s="567"/>
      <c r="BG114" s="567"/>
      <c r="BH114" s="567"/>
      <c r="BI114" s="567"/>
      <c r="BN114" s="912" t="s">
        <v>1557</v>
      </c>
      <c r="BO114" s="766"/>
      <c r="BP114" s="652"/>
      <c r="BQ114" s="652"/>
      <c r="BR114" s="766"/>
      <c r="BS114" s="652"/>
      <c r="BT114" s="652"/>
      <c r="BU114" s="766"/>
      <c r="BV114" s="652"/>
      <c r="BW114" s="652"/>
      <c r="BX114" s="766"/>
      <c r="BY114" s="652"/>
      <c r="BZ114" s="652"/>
      <c r="CA114" s="766"/>
      <c r="CB114" s="652"/>
      <c r="CC114" s="652"/>
      <c r="CD114" s="766"/>
      <c r="CE114" s="652"/>
      <c r="CF114" s="652"/>
      <c r="CG114" s="767"/>
      <c r="CH114" s="652"/>
      <c r="CI114" s="652"/>
      <c r="CJ114" s="640"/>
      <c r="CK114" s="640"/>
      <c r="CL114" s="640"/>
      <c r="CM114" s="640"/>
      <c r="CN114" s="640"/>
      <c r="CO114" s="640"/>
      <c r="CP114" s="640"/>
      <c r="CQ114" s="640"/>
      <c r="CR114" s="640"/>
      <c r="CS114" s="640"/>
    </row>
    <row r="115" spans="1:97" s="2" customFormat="1" ht="7.5" customHeight="1" x14ac:dyDescent="0.3">
      <c r="B115" s="2047"/>
      <c r="C115" s="951"/>
      <c r="D115" s="952"/>
      <c r="E115" s="1544"/>
      <c r="F115" s="1546"/>
      <c r="G115" s="951"/>
      <c r="H115" s="1524"/>
      <c r="I115" s="1544"/>
      <c r="J115" s="1546"/>
      <c r="K115" s="951"/>
      <c r="L115" s="1524"/>
      <c r="M115" s="1544"/>
      <c r="N115" s="1546"/>
      <c r="O115" s="951"/>
      <c r="P115" s="1524"/>
      <c r="Q115" s="1544"/>
      <c r="R115" s="1546"/>
      <c r="S115" s="951"/>
      <c r="T115" s="1524"/>
      <c r="U115" s="1544"/>
      <c r="V115" s="1546"/>
      <c r="Y115"/>
      <c r="Z115"/>
      <c r="AA115"/>
      <c r="AB115"/>
      <c r="AC115"/>
      <c r="AD115"/>
      <c r="AE115"/>
      <c r="AF115"/>
      <c r="AG115"/>
      <c r="AH115" s="903" t="s">
        <v>516</v>
      </c>
      <c r="AI115" s="734"/>
      <c r="AJ115" s="731"/>
      <c r="AK115" s="731"/>
      <c r="AL115" s="734"/>
      <c r="AM115" s="731"/>
      <c r="AN115" s="731"/>
      <c r="AO115" s="734"/>
      <c r="AP115" s="731"/>
      <c r="AQ115" s="731"/>
      <c r="AR115" s="734"/>
      <c r="AS115" s="731"/>
      <c r="AT115" s="731"/>
      <c r="AU115" s="734"/>
      <c r="AV115" s="731"/>
      <c r="AW115" s="731"/>
      <c r="AX115" s="734"/>
      <c r="AY115" s="731"/>
      <c r="AZ115" s="731"/>
      <c r="BA115" s="735"/>
      <c r="BB115" s="731"/>
      <c r="BC115" s="567"/>
      <c r="BD115" s="567"/>
      <c r="BE115" s="567"/>
      <c r="BF115" s="567"/>
      <c r="BG115" s="567"/>
      <c r="BH115" s="567"/>
      <c r="BI115" s="567"/>
      <c r="BN115" s="912"/>
      <c r="BO115" s="766"/>
      <c r="BP115" s="763"/>
      <c r="BQ115" s="763"/>
      <c r="BR115" s="766"/>
      <c r="BS115" s="763"/>
      <c r="BT115" s="763"/>
      <c r="BU115" s="766"/>
      <c r="BV115" s="763"/>
      <c r="BW115" s="763"/>
      <c r="BX115" s="766"/>
      <c r="BY115" s="763"/>
      <c r="BZ115" s="763"/>
      <c r="CA115" s="766"/>
      <c r="CB115" s="763"/>
      <c r="CC115" s="763"/>
      <c r="CD115" s="766"/>
      <c r="CE115" s="763"/>
      <c r="CF115" s="763"/>
      <c r="CG115" s="767"/>
      <c r="CH115" s="763"/>
      <c r="CI115" s="763"/>
      <c r="CJ115" s="640"/>
      <c r="CK115" s="640"/>
      <c r="CL115" s="640"/>
      <c r="CM115" s="640"/>
      <c r="CN115" s="640"/>
      <c r="CO115" s="640"/>
      <c r="CP115" s="640"/>
      <c r="CQ115" s="640"/>
      <c r="CR115" s="640"/>
      <c r="CS115" s="640"/>
    </row>
    <row r="116" spans="1:97" s="2" customFormat="1" ht="61" customHeight="1" thickBot="1" x14ac:dyDescent="0.35">
      <c r="B116" s="2048"/>
      <c r="C116" s="1788" t="s">
        <v>1620</v>
      </c>
      <c r="D116" s="1789" t="s">
        <v>1621</v>
      </c>
      <c r="E116" s="1790" t="s">
        <v>1619</v>
      </c>
      <c r="F116" s="1791" t="s">
        <v>1622</v>
      </c>
      <c r="G116" s="1788" t="s">
        <v>1620</v>
      </c>
      <c r="H116" s="1789" t="s">
        <v>1621</v>
      </c>
      <c r="I116" s="1790" t="s">
        <v>1619</v>
      </c>
      <c r="J116" s="1791" t="s">
        <v>1622</v>
      </c>
      <c r="K116" s="1788" t="s">
        <v>1620</v>
      </c>
      <c r="L116" s="1789" t="s">
        <v>1621</v>
      </c>
      <c r="M116" s="1790" t="s">
        <v>1619</v>
      </c>
      <c r="N116" s="1791" t="s">
        <v>1622</v>
      </c>
      <c r="O116" s="1788" t="s">
        <v>1620</v>
      </c>
      <c r="P116" s="1789" t="s">
        <v>1621</v>
      </c>
      <c r="Q116" s="1790" t="s">
        <v>1619</v>
      </c>
      <c r="R116" s="1791" t="s">
        <v>1622</v>
      </c>
      <c r="S116" s="1788" t="s">
        <v>1620</v>
      </c>
      <c r="T116" s="1789" t="s">
        <v>1621</v>
      </c>
      <c r="U116" s="1790" t="s">
        <v>1619</v>
      </c>
      <c r="V116" s="1791" t="s">
        <v>1622</v>
      </c>
      <c r="Y116"/>
      <c r="Z116"/>
      <c r="AA116"/>
      <c r="AB116"/>
      <c r="AC116"/>
      <c r="AD116"/>
      <c r="AE116"/>
      <c r="AF116"/>
      <c r="AG116"/>
      <c r="AH116" s="730"/>
      <c r="AI116" s="712" t="s">
        <v>1</v>
      </c>
      <c r="AJ116" s="713" t="s">
        <v>2</v>
      </c>
      <c r="AK116" s="712" t="s">
        <v>3</v>
      </c>
      <c r="AL116" s="713" t="s">
        <v>85</v>
      </c>
      <c r="AM116" s="712" t="s">
        <v>4</v>
      </c>
      <c r="AN116" s="713" t="s">
        <v>5</v>
      </c>
      <c r="AO116" s="712" t="s">
        <v>6</v>
      </c>
      <c r="AP116" s="713" t="s">
        <v>7</v>
      </c>
      <c r="AQ116" s="712" t="s">
        <v>8</v>
      </c>
      <c r="AR116" s="713" t="s">
        <v>9</v>
      </c>
      <c r="AS116" s="712" t="s">
        <v>10</v>
      </c>
      <c r="AT116" s="713" t="s">
        <v>11</v>
      </c>
      <c r="AU116" s="712" t="s">
        <v>12</v>
      </c>
      <c r="AV116" s="713" t="s">
        <v>13</v>
      </c>
      <c r="AW116" s="712" t="s">
        <v>14</v>
      </c>
      <c r="AX116" s="713" t="s">
        <v>15</v>
      </c>
      <c r="AY116" s="712" t="s">
        <v>16</v>
      </c>
      <c r="AZ116" s="713" t="s">
        <v>17</v>
      </c>
      <c r="BA116" s="712" t="s">
        <v>18</v>
      </c>
      <c r="BB116" s="713" t="s">
        <v>19</v>
      </c>
      <c r="BC116" s="567"/>
      <c r="BD116" s="567"/>
      <c r="BE116" s="567"/>
      <c r="BF116" s="567"/>
      <c r="BG116" s="567"/>
      <c r="BH116" s="567"/>
      <c r="BI116" s="567"/>
      <c r="BN116" s="762"/>
      <c r="BO116" s="743" t="s">
        <v>1</v>
      </c>
      <c r="BP116" s="744" t="s">
        <v>2</v>
      </c>
      <c r="BQ116" s="743" t="s">
        <v>3</v>
      </c>
      <c r="BR116" s="744" t="s">
        <v>85</v>
      </c>
      <c r="BS116" s="743" t="s">
        <v>4</v>
      </c>
      <c r="BT116" s="744" t="s">
        <v>5</v>
      </c>
      <c r="BU116" s="743" t="s">
        <v>6</v>
      </c>
      <c r="BV116" s="744" t="s">
        <v>7</v>
      </c>
      <c r="BW116" s="743" t="s">
        <v>8</v>
      </c>
      <c r="BX116" s="744" t="s">
        <v>9</v>
      </c>
      <c r="BY116" s="743" t="s">
        <v>10</v>
      </c>
      <c r="BZ116" s="744" t="s">
        <v>11</v>
      </c>
      <c r="CA116" s="743" t="s">
        <v>12</v>
      </c>
      <c r="CB116" s="744" t="s">
        <v>13</v>
      </c>
      <c r="CC116" s="743" t="s">
        <v>14</v>
      </c>
      <c r="CD116" s="744" t="s">
        <v>15</v>
      </c>
      <c r="CE116" s="743" t="s">
        <v>16</v>
      </c>
      <c r="CF116" s="744" t="s">
        <v>17</v>
      </c>
      <c r="CG116" s="743" t="s">
        <v>18</v>
      </c>
      <c r="CH116" s="744" t="s">
        <v>19</v>
      </c>
      <c r="CI116" s="763"/>
      <c r="CJ116" s="640"/>
      <c r="CK116" s="640"/>
      <c r="CL116" s="640"/>
      <c r="CM116" s="640"/>
      <c r="CN116" s="640"/>
      <c r="CO116" s="640"/>
      <c r="CP116" s="640"/>
      <c r="CQ116" s="640"/>
      <c r="CR116" s="640"/>
      <c r="CS116" s="640"/>
    </row>
    <row r="117" spans="1:97" s="1200" customFormat="1" ht="60" customHeight="1" x14ac:dyDescent="0.3">
      <c r="B117" s="1201" t="s">
        <v>43</v>
      </c>
      <c r="C117" s="1564"/>
      <c r="D117" s="1560"/>
      <c r="E117" s="1197"/>
      <c r="F117" s="1528"/>
      <c r="G117" s="1564"/>
      <c r="H117" s="1560"/>
      <c r="I117" s="1197"/>
      <c r="J117" s="1528"/>
      <c r="K117" s="1564"/>
      <c r="L117" s="1560"/>
      <c r="M117" s="1197"/>
      <c r="N117" s="1528"/>
      <c r="O117" s="1564"/>
      <c r="P117" s="1560"/>
      <c r="Q117" s="1197"/>
      <c r="R117" s="1528"/>
      <c r="S117" s="1535"/>
      <c r="T117" s="160"/>
      <c r="U117" s="160"/>
      <c r="V117" s="1536"/>
      <c r="AH117" s="1244"/>
      <c r="AI117" s="2042" t="str">
        <f>C114</f>
        <v>Entity Type 1</v>
      </c>
      <c r="AJ117" s="2043"/>
      <c r="AK117" s="2043"/>
      <c r="AL117" s="2044"/>
      <c r="AM117" s="2042" t="str">
        <f>G114</f>
        <v>Entity Type 2</v>
      </c>
      <c r="AN117" s="2043"/>
      <c r="AO117" s="2043"/>
      <c r="AP117" s="2044"/>
      <c r="AQ117" s="2042" t="str">
        <f>K114</f>
        <v>Entity Type 3</v>
      </c>
      <c r="AR117" s="2043"/>
      <c r="AS117" s="2043"/>
      <c r="AT117" s="2044"/>
      <c r="AU117" s="2042" t="str">
        <f>O114</f>
        <v>Entity Type 4</v>
      </c>
      <c r="AV117" s="2043"/>
      <c r="AW117" s="2043"/>
      <c r="AX117" s="2044"/>
      <c r="AY117" s="2042" t="s">
        <v>50</v>
      </c>
      <c r="AZ117" s="2043"/>
      <c r="BA117" s="2043"/>
      <c r="BB117" s="2044"/>
      <c r="BC117" s="1245"/>
      <c r="BD117" s="1152"/>
      <c r="BE117" s="1152"/>
      <c r="BF117" s="1152"/>
      <c r="BG117" s="1152"/>
      <c r="BH117" s="1152"/>
      <c r="BI117" s="1152"/>
      <c r="BN117" s="1246"/>
      <c r="BO117" s="2083" t="str">
        <f>C114</f>
        <v>Entity Type 1</v>
      </c>
      <c r="BP117" s="2084"/>
      <c r="BQ117" s="2084"/>
      <c r="BR117" s="2085"/>
      <c r="BS117" s="2083" t="str">
        <f>G114</f>
        <v>Entity Type 2</v>
      </c>
      <c r="BT117" s="2084"/>
      <c r="BU117" s="2084"/>
      <c r="BV117" s="2085"/>
      <c r="BW117" s="2083" t="str">
        <f>K114</f>
        <v>Entity Type 3</v>
      </c>
      <c r="BX117" s="2084"/>
      <c r="BY117" s="2084"/>
      <c r="BZ117" s="2085"/>
      <c r="CA117" s="2083" t="str">
        <f>O114</f>
        <v>Entity Type 4</v>
      </c>
      <c r="CB117" s="2084"/>
      <c r="CC117" s="2084"/>
      <c r="CD117" s="2085"/>
      <c r="CE117" s="2083" t="s">
        <v>50</v>
      </c>
      <c r="CF117" s="2084"/>
      <c r="CG117" s="2084"/>
      <c r="CH117" s="2085"/>
      <c r="CI117" s="1182"/>
      <c r="CJ117" s="1159"/>
      <c r="CK117" s="1159"/>
      <c r="CL117" s="1159"/>
      <c r="CM117" s="1159"/>
      <c r="CN117" s="1159"/>
      <c r="CO117" s="1159"/>
      <c r="CP117" s="1159"/>
      <c r="CQ117" s="1159"/>
      <c r="CR117" s="1159"/>
      <c r="CS117" s="1159"/>
    </row>
    <row r="118" spans="1:97" s="1200" customFormat="1" ht="60" customHeight="1" x14ac:dyDescent="0.3">
      <c r="B118" s="1208" t="s">
        <v>99</v>
      </c>
      <c r="C118" s="1565"/>
      <c r="D118" s="1561"/>
      <c r="E118" s="1198"/>
      <c r="F118" s="1529"/>
      <c r="G118" s="1565"/>
      <c r="H118" s="1561"/>
      <c r="I118" s="1198"/>
      <c r="J118" s="1529"/>
      <c r="K118" s="1565"/>
      <c r="L118" s="1561"/>
      <c r="M118" s="1198"/>
      <c r="N118" s="1529"/>
      <c r="O118" s="1565"/>
      <c r="P118" s="1561"/>
      <c r="Q118" s="1198"/>
      <c r="R118" s="1529"/>
      <c r="S118" s="1525"/>
      <c r="T118" s="1526"/>
      <c r="U118" s="1526"/>
      <c r="V118" s="1537"/>
      <c r="AH118" s="1247"/>
      <c r="AI118" s="1152"/>
      <c r="AJ118" s="1152"/>
      <c r="AK118" s="1248"/>
      <c r="AL118" s="1249"/>
      <c r="AM118" s="1152"/>
      <c r="AN118" s="1152"/>
      <c r="AO118" s="1152"/>
      <c r="AP118" s="1249"/>
      <c r="AQ118" s="1152"/>
      <c r="AR118" s="1152"/>
      <c r="AS118" s="1152"/>
      <c r="AT118" s="1249"/>
      <c r="AU118" s="1152"/>
      <c r="AV118" s="1152"/>
      <c r="AW118" s="1152"/>
      <c r="AX118" s="1249"/>
      <c r="AY118" s="1152"/>
      <c r="AZ118" s="1152"/>
      <c r="BA118" s="1152"/>
      <c r="BB118" s="1249"/>
      <c r="BC118" s="1152"/>
      <c r="BD118" s="1152"/>
      <c r="BE118" s="1152"/>
      <c r="BF118" s="1152"/>
      <c r="BG118" s="1152"/>
      <c r="BH118" s="1152"/>
      <c r="BI118" s="1152"/>
      <c r="BN118" s="1214"/>
      <c r="BO118" s="1215"/>
      <c r="BP118" s="1215"/>
      <c r="BQ118" s="1250"/>
      <c r="BR118" s="1215"/>
      <c r="BS118" s="1251"/>
      <c r="BT118" s="1215"/>
      <c r="BU118" s="1252"/>
      <c r="BV118" s="1214"/>
      <c r="BW118" s="1215"/>
      <c r="BX118" s="1215"/>
      <c r="BY118" s="1215"/>
      <c r="BZ118" s="1253"/>
      <c r="CA118" s="1215"/>
      <c r="CB118" s="1215"/>
      <c r="CC118" s="1215"/>
      <c r="CD118" s="1253"/>
      <c r="CE118" s="1215"/>
      <c r="CF118" s="1215"/>
      <c r="CG118" s="1215"/>
      <c r="CH118" s="1253"/>
      <c r="CI118" s="1251"/>
      <c r="CJ118" s="1159"/>
      <c r="CK118" s="1159"/>
      <c r="CL118" s="1159"/>
      <c r="CM118" s="1159"/>
      <c r="CN118" s="1159"/>
      <c r="CO118" s="1159"/>
      <c r="CP118" s="1159"/>
      <c r="CQ118" s="1159"/>
      <c r="CR118" s="1159"/>
      <c r="CS118" s="1159"/>
    </row>
    <row r="119" spans="1:97" s="1200" customFormat="1" ht="60" customHeight="1" thickBot="1" x14ac:dyDescent="0.35">
      <c r="B119" s="1219" t="s">
        <v>98</v>
      </c>
      <c r="C119" s="1566"/>
      <c r="D119" s="1562"/>
      <c r="E119" s="1199"/>
      <c r="F119" s="1530"/>
      <c r="G119" s="1566"/>
      <c r="H119" s="1562"/>
      <c r="I119" s="1199"/>
      <c r="J119" s="1530"/>
      <c r="K119" s="1566"/>
      <c r="L119" s="1562"/>
      <c r="M119" s="1199"/>
      <c r="N119" s="1530"/>
      <c r="O119" s="1566"/>
      <c r="P119" s="1562"/>
      <c r="Q119" s="1199"/>
      <c r="R119" s="1530"/>
      <c r="S119" s="1538"/>
      <c r="T119" s="1539"/>
      <c r="U119" s="1539"/>
      <c r="V119" s="1540"/>
      <c r="AH119" s="1254"/>
      <c r="AI119" s="1255" t="s">
        <v>549</v>
      </c>
      <c r="AJ119" s="1221" t="s">
        <v>315</v>
      </c>
      <c r="AK119" s="1222" t="s">
        <v>320</v>
      </c>
      <c r="AL119" s="1256" t="s">
        <v>550</v>
      </c>
      <c r="AM119" s="1255" t="s">
        <v>549</v>
      </c>
      <c r="AN119" s="1221" t="s">
        <v>315</v>
      </c>
      <c r="AO119" s="1222" t="s">
        <v>320</v>
      </c>
      <c r="AP119" s="1256" t="s">
        <v>550</v>
      </c>
      <c r="AQ119" s="1255" t="s">
        <v>549</v>
      </c>
      <c r="AR119" s="1221" t="s">
        <v>315</v>
      </c>
      <c r="AS119" s="1222" t="s">
        <v>320</v>
      </c>
      <c r="AT119" s="1256" t="s">
        <v>550</v>
      </c>
      <c r="AU119" s="1255" t="s">
        <v>549</v>
      </c>
      <c r="AV119" s="1221" t="s">
        <v>315</v>
      </c>
      <c r="AW119" s="1222" t="s">
        <v>320</v>
      </c>
      <c r="AX119" s="1256" t="s">
        <v>550</v>
      </c>
      <c r="AY119" s="1255" t="s">
        <v>549</v>
      </c>
      <c r="AZ119" s="1221" t="s">
        <v>315</v>
      </c>
      <c r="BA119" s="1222" t="s">
        <v>321</v>
      </c>
      <c r="BB119" s="1256" t="s">
        <v>550</v>
      </c>
      <c r="BC119" s="1152"/>
      <c r="BD119" s="1152"/>
      <c r="BE119" s="1152"/>
      <c r="BF119" s="1152"/>
      <c r="BG119" s="1152"/>
      <c r="BH119" s="1152"/>
      <c r="BI119" s="1152"/>
      <c r="BN119" s="1257"/>
      <c r="BO119" s="1258" t="s">
        <v>549</v>
      </c>
      <c r="BP119" s="1224" t="s">
        <v>229</v>
      </c>
      <c r="BQ119" s="1225" t="s">
        <v>320</v>
      </c>
      <c r="BR119" s="1259" t="s">
        <v>550</v>
      </c>
      <c r="BS119" s="1258" t="s">
        <v>549</v>
      </c>
      <c r="BT119" s="1224" t="s">
        <v>229</v>
      </c>
      <c r="BU119" s="1225" t="s">
        <v>320</v>
      </c>
      <c r="BV119" s="1259" t="s">
        <v>550</v>
      </c>
      <c r="BW119" s="1258" t="s">
        <v>549</v>
      </c>
      <c r="BX119" s="1224" t="s">
        <v>229</v>
      </c>
      <c r="BY119" s="1225" t="s">
        <v>320</v>
      </c>
      <c r="BZ119" s="1259" t="s">
        <v>550</v>
      </c>
      <c r="CA119" s="1258" t="s">
        <v>549</v>
      </c>
      <c r="CB119" s="1224" t="s">
        <v>229</v>
      </c>
      <c r="CC119" s="1225" t="s">
        <v>320</v>
      </c>
      <c r="CD119" s="1259" t="s">
        <v>550</v>
      </c>
      <c r="CE119" s="1258" t="s">
        <v>549</v>
      </c>
      <c r="CF119" s="1224" t="s">
        <v>229</v>
      </c>
      <c r="CG119" s="1225" t="s">
        <v>321</v>
      </c>
      <c r="CH119" s="1259" t="s">
        <v>550</v>
      </c>
      <c r="CI119" s="1182"/>
      <c r="CJ119" s="1159"/>
      <c r="CK119" s="1159"/>
      <c r="CL119" s="1159"/>
      <c r="CM119" s="1159"/>
      <c r="CN119" s="1159"/>
      <c r="CO119" s="1159"/>
      <c r="CP119" s="1159"/>
      <c r="CQ119" s="1159"/>
      <c r="CR119" s="1159"/>
      <c r="CS119" s="1159"/>
    </row>
    <row r="120" spans="1:97" s="1143" customFormat="1" ht="14.25" customHeight="1" x14ac:dyDescent="0.3">
      <c r="A120" s="1137"/>
      <c r="B120" s="1138" t="s">
        <v>133</v>
      </c>
      <c r="C120" s="1567"/>
      <c r="D120" s="1563"/>
      <c r="E120" s="1161"/>
      <c r="F120" s="1545"/>
      <c r="G120" s="1567"/>
      <c r="H120" s="1563"/>
      <c r="I120" s="1161"/>
      <c r="J120" s="1545"/>
      <c r="K120" s="1567"/>
      <c r="L120" s="1563"/>
      <c r="M120" s="1161"/>
      <c r="N120" s="1545"/>
      <c r="O120" s="1567"/>
      <c r="P120" s="1563"/>
      <c r="Q120" s="1161"/>
      <c r="R120" s="1545"/>
      <c r="S120" s="1541"/>
      <c r="T120" s="1542"/>
      <c r="U120" s="1542"/>
      <c r="V120" s="1543"/>
      <c r="AH120" s="1144"/>
      <c r="AI120" s="1164"/>
      <c r="AJ120" s="1165"/>
      <c r="AK120" s="1166"/>
      <c r="AL120" s="1180"/>
      <c r="AM120" s="1167"/>
      <c r="AN120" s="1165"/>
      <c r="AO120" s="1166"/>
      <c r="AP120" s="1180"/>
      <c r="AQ120" s="1167"/>
      <c r="AR120" s="1165"/>
      <c r="AS120" s="1166"/>
      <c r="AT120" s="1180"/>
      <c r="AU120" s="1167"/>
      <c r="AV120" s="1165"/>
      <c r="AW120" s="1166"/>
      <c r="AX120" s="1180"/>
      <c r="AY120" s="1174"/>
      <c r="AZ120" s="1175"/>
      <c r="BA120" s="1176"/>
      <c r="BB120" s="1180"/>
      <c r="BC120" s="1152"/>
      <c r="BD120" s="1152"/>
      <c r="BE120" s="1152"/>
      <c r="BF120" s="1152"/>
      <c r="BG120" s="1152"/>
      <c r="BH120" s="1152"/>
      <c r="BI120" s="1152"/>
      <c r="BN120" s="1153"/>
      <c r="BO120" s="1170"/>
      <c r="BP120" s="1171"/>
      <c r="BQ120" s="1172"/>
      <c r="BR120" s="1181"/>
      <c r="BS120" s="1173"/>
      <c r="BT120" s="1171"/>
      <c r="BU120" s="1172"/>
      <c r="BV120" s="1181"/>
      <c r="BW120" s="1173"/>
      <c r="BX120" s="1171"/>
      <c r="BY120" s="1172"/>
      <c r="BZ120" s="1181"/>
      <c r="CA120" s="1173"/>
      <c r="CB120" s="1171"/>
      <c r="CC120" s="1172"/>
      <c r="CD120" s="1181"/>
      <c r="CE120" s="1177"/>
      <c r="CF120" s="1178"/>
      <c r="CG120" s="1179"/>
      <c r="CH120" s="1181"/>
      <c r="CI120" s="1182"/>
      <c r="CJ120" s="1159"/>
      <c r="CK120" s="1159"/>
      <c r="CL120" s="1159"/>
      <c r="CM120" s="1159"/>
      <c r="CN120" s="1159"/>
      <c r="CO120" s="1159"/>
      <c r="CP120" s="1159"/>
      <c r="CQ120" s="1159"/>
      <c r="CR120" s="1159"/>
      <c r="CS120" s="1159"/>
    </row>
    <row r="121" spans="1:97" s="2" customFormat="1" ht="14" x14ac:dyDescent="0.3">
      <c r="A121" s="6"/>
      <c r="B121" s="76">
        <v>2002</v>
      </c>
      <c r="C121" s="1569">
        <f>D121+F121</f>
        <v>0</v>
      </c>
      <c r="D121" s="112"/>
      <c r="E121" s="114"/>
      <c r="F121" s="169"/>
      <c r="G121" s="1569">
        <f>H121+J121</f>
        <v>0</v>
      </c>
      <c r="H121" s="112"/>
      <c r="I121" s="114"/>
      <c r="J121" s="169"/>
      <c r="K121" s="1569">
        <f>L121+N121</f>
        <v>0</v>
      </c>
      <c r="L121" s="112"/>
      <c r="M121" s="114"/>
      <c r="N121" s="169"/>
      <c r="O121" s="1569">
        <f>P121+R121</f>
        <v>0</v>
      </c>
      <c r="P121" s="112"/>
      <c r="Q121" s="114"/>
      <c r="R121" s="169"/>
      <c r="S121" s="410">
        <f>C121+G121+K121+O121</f>
        <v>0</v>
      </c>
      <c r="T121" s="412">
        <f>D121+H121+L121+P121</f>
        <v>0</v>
      </c>
      <c r="U121" s="398">
        <f>E121+I121+M121+Q121</f>
        <v>0</v>
      </c>
      <c r="V121" s="961">
        <f>F121+J121+N121+R121</f>
        <v>0</v>
      </c>
      <c r="W121" s="960"/>
      <c r="AH121" s="714">
        <v>2002</v>
      </c>
      <c r="AI121" s="715">
        <f>IF(ISNUMBER(C121),'Cover Page'!$D$35/1000000*'4 classification'!C121/'FX rate'!$C7,"")</f>
        <v>0</v>
      </c>
      <c r="AJ121" s="931" t="str">
        <f>IF(ISNUMBER(D121),'Cover Page'!$D$35/1000000*'4 classification'!D121/'FX rate'!$C7,"")</f>
        <v/>
      </c>
      <c r="AK121" s="716" t="str">
        <f>IF(ISNUMBER(E121),'Cover Page'!$D$35/1000000*'4 classification'!E121/'FX rate'!$C7,"")</f>
        <v/>
      </c>
      <c r="AL121" s="957" t="str">
        <f>IF(ISNUMBER(F121),'Cover Page'!$D$35/1000000*'4 classification'!F121/'FX rate'!$C7,"")</f>
        <v/>
      </c>
      <c r="AM121" s="932">
        <f>IF(ISNUMBER(G121),'Cover Page'!$D$35/1000000*'4 classification'!G121/'FX rate'!$C7,"")</f>
        <v>0</v>
      </c>
      <c r="AN121" s="931" t="str">
        <f>IF(ISNUMBER(H121),'Cover Page'!$D$35/1000000*'4 classification'!H121/'FX rate'!$C7,"")</f>
        <v/>
      </c>
      <c r="AO121" s="716" t="str">
        <f>IF(ISNUMBER(I121),'Cover Page'!$D$35/1000000*'4 classification'!I121/'FX rate'!$C7,"")</f>
        <v/>
      </c>
      <c r="AP121" s="957" t="str">
        <f>IF(ISNUMBER(J121),'Cover Page'!$D$35/1000000*'4 classification'!J121/'FX rate'!$C7,"")</f>
        <v/>
      </c>
      <c r="AQ121" s="932">
        <f>IF(ISNUMBER(K121),'Cover Page'!$D$35/1000000*'4 classification'!K121/'FX rate'!$C7,"")</f>
        <v>0</v>
      </c>
      <c r="AR121" s="931" t="str">
        <f>IF(ISNUMBER(L121),'Cover Page'!$D$35/1000000*'4 classification'!L121/'FX rate'!$C7,"")</f>
        <v/>
      </c>
      <c r="AS121" s="716" t="str">
        <f>IF(ISNUMBER(M121),'Cover Page'!$D$35/1000000*'4 classification'!M121/'FX rate'!$C7,"")</f>
        <v/>
      </c>
      <c r="AT121" s="957" t="str">
        <f>IF(ISNUMBER(N121),'Cover Page'!$D$35/1000000*'4 classification'!N121/'FX rate'!$C7,"")</f>
        <v/>
      </c>
      <c r="AU121" s="932">
        <f>IF(ISNUMBER(O121),'Cover Page'!$D$35/1000000*'4 classification'!O121/'FX rate'!$C7,"")</f>
        <v>0</v>
      </c>
      <c r="AV121" s="931" t="str">
        <f>IF(ISNUMBER(P121),'Cover Page'!$D$35/1000000*'4 classification'!P121/'FX rate'!$C7,"")</f>
        <v/>
      </c>
      <c r="AW121" s="716" t="str">
        <f>IF(ISNUMBER(Q121),'Cover Page'!$D$35/1000000*'4 classification'!Q121/'FX rate'!$C7,"")</f>
        <v/>
      </c>
      <c r="AX121" s="957" t="str">
        <f>IF(ISNUMBER(R121),'Cover Page'!$D$35/1000000*'4 classification'!R121/'FX rate'!$C7,"")</f>
        <v/>
      </c>
      <c r="AY121" s="932">
        <f>IF(ISNUMBER(S121),'Cover Page'!$D$35/1000000*'4 classification'!S121/'FX rate'!$C7,"")</f>
        <v>0</v>
      </c>
      <c r="AZ121" s="931">
        <f>IF(ISNUMBER(T121),'Cover Page'!$D$35/1000000*'4 classification'!T121/'FX rate'!$C7,"")</f>
        <v>0</v>
      </c>
      <c r="BA121" s="716">
        <f>IF(ISNUMBER(U121),'Cover Page'!$D$35/1000000*'4 classification'!U121/'FX rate'!$C7,"")</f>
        <v>0</v>
      </c>
      <c r="BB121" s="957">
        <f>IF(ISNUMBER(V121),'Cover Page'!$D$35/1000000*'4 classification'!V121/'FX rate'!$C7,"")</f>
        <v>0</v>
      </c>
      <c r="BC121" s="567"/>
      <c r="BD121" s="567"/>
      <c r="BE121" s="567"/>
      <c r="BF121" s="567"/>
      <c r="BG121" s="567"/>
      <c r="BH121" s="567"/>
      <c r="BI121" s="567"/>
      <c r="BN121" s="745">
        <v>2002</v>
      </c>
      <c r="BO121" s="746">
        <f>IF(ISNUMBER(C121),'Cover Page'!$D$35/1000000*C121/'FX rate'!$C$24,"")</f>
        <v>0</v>
      </c>
      <c r="BP121" s="923" t="str">
        <f>IF(ISNUMBER(D121),'Cover Page'!$D$35/1000000*D121/'FX rate'!$C$24,"")</f>
        <v/>
      </c>
      <c r="BQ121" s="747" t="str">
        <f>IF(ISNUMBER(E121),'Cover Page'!$D$35/1000000*E121/'FX rate'!$C$24,"")</f>
        <v/>
      </c>
      <c r="BR121" s="958" t="str">
        <f>IF(ISNUMBER(F121),'Cover Page'!$D$35/1000000*F121/'FX rate'!$C$24,"")</f>
        <v/>
      </c>
      <c r="BS121" s="924">
        <f>IF(ISNUMBER(G121),'Cover Page'!$D$35/1000000*G121/'FX rate'!$C$24,"")</f>
        <v>0</v>
      </c>
      <c r="BT121" s="923" t="str">
        <f>IF(ISNUMBER(H121),'Cover Page'!$D$35/1000000*H121/'FX rate'!$C$24,"")</f>
        <v/>
      </c>
      <c r="BU121" s="747" t="str">
        <f>IF(ISNUMBER(I121),'Cover Page'!$D$35/1000000*I121/'FX rate'!$C$24,"")</f>
        <v/>
      </c>
      <c r="BV121" s="958" t="str">
        <f>IF(ISNUMBER(J121),'Cover Page'!$D$35/1000000*J121/'FX rate'!$C$24,"")</f>
        <v/>
      </c>
      <c r="BW121" s="924">
        <f>IF(ISNUMBER(K121),'Cover Page'!$D$35/1000000*K121/'FX rate'!$C$24,"")</f>
        <v>0</v>
      </c>
      <c r="BX121" s="923" t="str">
        <f>IF(ISNUMBER(L121),'Cover Page'!$D$35/1000000*L121/'FX rate'!$C$24,"")</f>
        <v/>
      </c>
      <c r="BY121" s="747" t="str">
        <f>IF(ISNUMBER(M121),'Cover Page'!$D$35/1000000*M121/'FX rate'!$C$24,"")</f>
        <v/>
      </c>
      <c r="BZ121" s="958" t="str">
        <f>IF(ISNUMBER(N121),'Cover Page'!$D$35/1000000*N121/'FX rate'!$C$24,"")</f>
        <v/>
      </c>
      <c r="CA121" s="924">
        <f>IF(ISNUMBER(O121),'Cover Page'!$D$35/1000000*O121/'FX rate'!$C$24,"")</f>
        <v>0</v>
      </c>
      <c r="CB121" s="923" t="str">
        <f>IF(ISNUMBER(P121),'Cover Page'!$D$35/1000000*P121/'FX rate'!$C$24,"")</f>
        <v/>
      </c>
      <c r="CC121" s="747" t="str">
        <f>IF(ISNUMBER(Q121),'Cover Page'!$D$35/1000000*Q121/'FX rate'!$C$24,"")</f>
        <v/>
      </c>
      <c r="CD121" s="958" t="str">
        <f>IF(ISNUMBER(R121),'Cover Page'!$D$35/1000000*R121/'FX rate'!$C$24,"")</f>
        <v/>
      </c>
      <c r="CE121" s="924">
        <f>IF(ISNUMBER(S121),'Cover Page'!$D$35/1000000*S121/'FX rate'!$C$24,"")</f>
        <v>0</v>
      </c>
      <c r="CF121" s="923">
        <f>IF(ISNUMBER(T121),'Cover Page'!$D$35/1000000*T121/'FX rate'!$C$24,"")</f>
        <v>0</v>
      </c>
      <c r="CG121" s="747">
        <f>IF(ISNUMBER(U121),'Cover Page'!$D$35/1000000*U121/'FX rate'!$C$24,"")</f>
        <v>0</v>
      </c>
      <c r="CH121" s="958">
        <f>IF(ISNUMBER(V121),'Cover Page'!$D$35/1000000*V121/'FX rate'!$C$24,"")</f>
        <v>0</v>
      </c>
      <c r="CI121" s="763"/>
      <c r="CJ121" s="640"/>
      <c r="CK121" s="640"/>
      <c r="CL121" s="640"/>
      <c r="CM121" s="640"/>
      <c r="CN121" s="640"/>
      <c r="CO121" s="640"/>
      <c r="CP121" s="640"/>
      <c r="CQ121" s="640"/>
      <c r="CR121" s="640"/>
      <c r="CS121" s="640"/>
    </row>
    <row r="122" spans="1:97" s="2" customFormat="1" ht="14" x14ac:dyDescent="0.3">
      <c r="A122" s="6"/>
      <c r="B122" s="77">
        <v>2003</v>
      </c>
      <c r="C122" s="1569">
        <f t="shared" ref="C122:C138" si="20">D122+F122</f>
        <v>0</v>
      </c>
      <c r="D122" s="477"/>
      <c r="E122" s="116"/>
      <c r="F122" s="172"/>
      <c r="G122" s="1569">
        <f t="shared" ref="G122:G132" si="21">H122+J122</f>
        <v>0</v>
      </c>
      <c r="H122" s="477"/>
      <c r="I122" s="116"/>
      <c r="J122" s="172"/>
      <c r="K122" s="1569">
        <f t="shared" ref="K122:K132" si="22">L122+N122</f>
        <v>0</v>
      </c>
      <c r="L122" s="477"/>
      <c r="M122" s="116"/>
      <c r="N122" s="172"/>
      <c r="O122" s="1569">
        <f t="shared" ref="O122:O132" si="23">P122+R122</f>
        <v>0</v>
      </c>
      <c r="P122" s="477"/>
      <c r="Q122" s="116"/>
      <c r="R122" s="172"/>
      <c r="S122" s="410">
        <f t="shared" ref="S122:S134" si="24">C122+G122+K122+O122</f>
        <v>0</v>
      </c>
      <c r="T122" s="413">
        <f>D122+H122+L122+P122</f>
        <v>0</v>
      </c>
      <c r="U122" s="398">
        <f t="shared" ref="U122:V139" si="25">E122+I122+M122+Q122</f>
        <v>0</v>
      </c>
      <c r="V122" s="962">
        <f t="shared" ref="V122:V134" si="26">F122+J122+N122+R122</f>
        <v>0</v>
      </c>
      <c r="AH122" s="633">
        <v>2003</v>
      </c>
      <c r="AI122" s="717">
        <f>IF(ISNUMBER(C122),'Cover Page'!$D$35/1000000*'4 classification'!C122/'FX rate'!$C8,"")</f>
        <v>0</v>
      </c>
      <c r="AJ122" s="933" t="str">
        <f>IF(ISNUMBER(D122),'Cover Page'!$D$35/1000000*'4 classification'!D122/'FX rate'!$C8,"")</f>
        <v/>
      </c>
      <c r="AK122" s="718" t="str">
        <f>IF(ISNUMBER(E122),'Cover Page'!$D$35/1000000*'4 classification'!E122/'FX rate'!$C8,"")</f>
        <v/>
      </c>
      <c r="AL122" s="956" t="str">
        <f>IF(ISNUMBER(F122),'Cover Page'!$D$35/1000000*'4 classification'!F122/'FX rate'!$C8,"")</f>
        <v/>
      </c>
      <c r="AM122" s="934">
        <f>IF(ISNUMBER(G122),'Cover Page'!$D$35/1000000*'4 classification'!G122/'FX rate'!$C8,"")</f>
        <v>0</v>
      </c>
      <c r="AN122" s="933" t="str">
        <f>IF(ISNUMBER(H122),'Cover Page'!$D$35/1000000*'4 classification'!H122/'FX rate'!$C8,"")</f>
        <v/>
      </c>
      <c r="AO122" s="718" t="str">
        <f>IF(ISNUMBER(I122),'Cover Page'!$D$35/1000000*'4 classification'!I122/'FX rate'!$C8,"")</f>
        <v/>
      </c>
      <c r="AP122" s="956" t="str">
        <f>IF(ISNUMBER(J122),'Cover Page'!$D$35/1000000*'4 classification'!J122/'FX rate'!$C8,"")</f>
        <v/>
      </c>
      <c r="AQ122" s="934">
        <f>IF(ISNUMBER(K122),'Cover Page'!$D$35/1000000*'4 classification'!K122/'FX rate'!$C8,"")</f>
        <v>0</v>
      </c>
      <c r="AR122" s="933" t="str">
        <f>IF(ISNUMBER(L122),'Cover Page'!$D$35/1000000*'4 classification'!L122/'FX rate'!$C8,"")</f>
        <v/>
      </c>
      <c r="AS122" s="718" t="str">
        <f>IF(ISNUMBER(M122),'Cover Page'!$D$35/1000000*'4 classification'!M122/'FX rate'!$C8,"")</f>
        <v/>
      </c>
      <c r="AT122" s="956" t="str">
        <f>IF(ISNUMBER(N122),'Cover Page'!$D$35/1000000*'4 classification'!N122/'FX rate'!$C8,"")</f>
        <v/>
      </c>
      <c r="AU122" s="934">
        <f>IF(ISNUMBER(O122),'Cover Page'!$D$35/1000000*'4 classification'!O122/'FX rate'!$C8,"")</f>
        <v>0</v>
      </c>
      <c r="AV122" s="933" t="str">
        <f>IF(ISNUMBER(P122),'Cover Page'!$D$35/1000000*'4 classification'!P122/'FX rate'!$C8,"")</f>
        <v/>
      </c>
      <c r="AW122" s="718" t="str">
        <f>IF(ISNUMBER(Q122),'Cover Page'!$D$35/1000000*'4 classification'!Q122/'FX rate'!$C8,"")</f>
        <v/>
      </c>
      <c r="AX122" s="956" t="str">
        <f>IF(ISNUMBER(R122),'Cover Page'!$D$35/1000000*'4 classification'!R122/'FX rate'!$C8,"")</f>
        <v/>
      </c>
      <c r="AY122" s="932">
        <f>IF(ISNUMBER(S122),'Cover Page'!$D$35/1000000*'4 classification'!S122/'FX rate'!$C8,"")</f>
        <v>0</v>
      </c>
      <c r="AZ122" s="931">
        <f>IF(ISNUMBER(T122),'Cover Page'!$D$35/1000000*'4 classification'!T122/'FX rate'!$C8,"")</f>
        <v>0</v>
      </c>
      <c r="BA122" s="716">
        <f>IF(ISNUMBER(U122),'Cover Page'!$D$35/1000000*'4 classification'!U122/'FX rate'!$C8,"")</f>
        <v>0</v>
      </c>
      <c r="BB122" s="956">
        <f>IF(ISNUMBER(V122),'Cover Page'!$D$35/1000000*'4 classification'!V122/'FX rate'!$C8,"")</f>
        <v>0</v>
      </c>
      <c r="BC122" s="567"/>
      <c r="BD122" s="567"/>
      <c r="BE122" s="567"/>
      <c r="BF122" s="567"/>
      <c r="BG122" s="567"/>
      <c r="BH122" s="567"/>
      <c r="BI122" s="567"/>
      <c r="BN122" s="705">
        <v>2003</v>
      </c>
      <c r="BO122" s="748">
        <f>IF(ISNUMBER(C122),'Cover Page'!$D$35/1000000*C122/'FX rate'!$C$24,"")</f>
        <v>0</v>
      </c>
      <c r="BP122" s="925" t="str">
        <f>IF(ISNUMBER(D122),'Cover Page'!$D$35/1000000*D122/'FX rate'!$C$24,"")</f>
        <v/>
      </c>
      <c r="BQ122" s="749" t="str">
        <f>IF(ISNUMBER(E122),'Cover Page'!$D$35/1000000*E122/'FX rate'!$C$24,"")</f>
        <v/>
      </c>
      <c r="BR122" s="959" t="str">
        <f>IF(ISNUMBER(F122),'Cover Page'!$D$35/1000000*F122/'FX rate'!$C$24,"")</f>
        <v/>
      </c>
      <c r="BS122" s="926">
        <f>IF(ISNUMBER(G122),'Cover Page'!$D$35/1000000*G122/'FX rate'!$C$24,"")</f>
        <v>0</v>
      </c>
      <c r="BT122" s="925" t="str">
        <f>IF(ISNUMBER(H122),'Cover Page'!$D$35/1000000*H122/'FX rate'!$C$24,"")</f>
        <v/>
      </c>
      <c r="BU122" s="749" t="str">
        <f>IF(ISNUMBER(I122),'Cover Page'!$D$35/1000000*I122/'FX rate'!$C$24,"")</f>
        <v/>
      </c>
      <c r="BV122" s="959" t="str">
        <f>IF(ISNUMBER(J122),'Cover Page'!$D$35/1000000*J122/'FX rate'!$C$24,"")</f>
        <v/>
      </c>
      <c r="BW122" s="926">
        <f>IF(ISNUMBER(K122),'Cover Page'!$D$35/1000000*K122/'FX rate'!$C$24,"")</f>
        <v>0</v>
      </c>
      <c r="BX122" s="925" t="str">
        <f>IF(ISNUMBER(L122),'Cover Page'!$D$35/1000000*L122/'FX rate'!$C$24,"")</f>
        <v/>
      </c>
      <c r="BY122" s="749" t="str">
        <f>IF(ISNUMBER(M122),'Cover Page'!$D$35/1000000*M122/'FX rate'!$C$24,"")</f>
        <v/>
      </c>
      <c r="BZ122" s="959" t="str">
        <f>IF(ISNUMBER(N122),'Cover Page'!$D$35/1000000*N122/'FX rate'!$C$24,"")</f>
        <v/>
      </c>
      <c r="CA122" s="926">
        <f>IF(ISNUMBER(O122),'Cover Page'!$D$35/1000000*O122/'FX rate'!$C$24,"")</f>
        <v>0</v>
      </c>
      <c r="CB122" s="925" t="str">
        <f>IF(ISNUMBER(P122),'Cover Page'!$D$35/1000000*P122/'FX rate'!$C$24,"")</f>
        <v/>
      </c>
      <c r="CC122" s="749" t="str">
        <f>IF(ISNUMBER(Q122),'Cover Page'!$D$35/1000000*Q122/'FX rate'!$C$24,"")</f>
        <v/>
      </c>
      <c r="CD122" s="959" t="str">
        <f>IF(ISNUMBER(R122),'Cover Page'!$D$35/1000000*R122/'FX rate'!$C$24,"")</f>
        <v/>
      </c>
      <c r="CE122" s="924">
        <f>IF(ISNUMBER(S122),'Cover Page'!$D$35/1000000*S122/'FX rate'!$C$24,"")</f>
        <v>0</v>
      </c>
      <c r="CF122" s="923">
        <f>IF(ISNUMBER(T122),'Cover Page'!$D$35/1000000*T122/'FX rate'!$C$24,"")</f>
        <v>0</v>
      </c>
      <c r="CG122" s="747">
        <f>IF(ISNUMBER(U122),'Cover Page'!$D$35/1000000*U122/'FX rate'!$C$24,"")</f>
        <v>0</v>
      </c>
      <c r="CH122" s="958">
        <f>IF(ISNUMBER(V122),'Cover Page'!$D$35/1000000*V122/'FX rate'!$C$24,"")</f>
        <v>0</v>
      </c>
      <c r="CI122" s="763"/>
      <c r="CJ122" s="640"/>
      <c r="CK122" s="640"/>
      <c r="CL122" s="640"/>
      <c r="CM122" s="640"/>
      <c r="CN122" s="640"/>
      <c r="CO122" s="640"/>
      <c r="CP122" s="640"/>
      <c r="CQ122" s="640"/>
      <c r="CR122" s="640"/>
      <c r="CS122" s="640"/>
    </row>
    <row r="123" spans="1:97" s="2" customFormat="1" ht="14" x14ac:dyDescent="0.3">
      <c r="A123" s="6"/>
      <c r="B123" s="77">
        <v>2004</v>
      </c>
      <c r="C123" s="1569">
        <f t="shared" si="20"/>
        <v>0</v>
      </c>
      <c r="D123" s="477"/>
      <c r="E123" s="116"/>
      <c r="F123" s="172"/>
      <c r="G123" s="1569">
        <f t="shared" si="21"/>
        <v>0</v>
      </c>
      <c r="H123" s="477"/>
      <c r="I123" s="116"/>
      <c r="J123" s="172"/>
      <c r="K123" s="1569">
        <f t="shared" si="22"/>
        <v>0</v>
      </c>
      <c r="L123" s="477"/>
      <c r="M123" s="116"/>
      <c r="N123" s="172"/>
      <c r="O123" s="1569">
        <f t="shared" si="23"/>
        <v>0</v>
      </c>
      <c r="P123" s="477"/>
      <c r="Q123" s="116"/>
      <c r="R123" s="172"/>
      <c r="S123" s="410">
        <f t="shared" si="24"/>
        <v>0</v>
      </c>
      <c r="T123" s="413">
        <f t="shared" ref="T123:T134" si="27">D123+H123+L123+P123</f>
        <v>0</v>
      </c>
      <c r="U123" s="398">
        <f t="shared" si="25"/>
        <v>0</v>
      </c>
      <c r="V123" s="962">
        <f t="shared" si="26"/>
        <v>0</v>
      </c>
      <c r="AH123" s="633">
        <v>2004</v>
      </c>
      <c r="AI123" s="717">
        <f>IF(ISNUMBER(C123),'Cover Page'!$D$35/1000000*'4 classification'!C123/'FX rate'!$C9,"")</f>
        <v>0</v>
      </c>
      <c r="AJ123" s="933" t="str">
        <f>IF(ISNUMBER(D123),'Cover Page'!$D$35/1000000*'4 classification'!D123/'FX rate'!$C9,"")</f>
        <v/>
      </c>
      <c r="AK123" s="718" t="str">
        <f>IF(ISNUMBER(E123),'Cover Page'!$D$35/1000000*'4 classification'!E123/'FX rate'!$C9,"")</f>
        <v/>
      </c>
      <c r="AL123" s="956" t="str">
        <f>IF(ISNUMBER(F123),'Cover Page'!$D$35/1000000*'4 classification'!F123/'FX rate'!$C9,"")</f>
        <v/>
      </c>
      <c r="AM123" s="934">
        <f>IF(ISNUMBER(G123),'Cover Page'!$D$35/1000000*'4 classification'!G123/'FX rate'!$C9,"")</f>
        <v>0</v>
      </c>
      <c r="AN123" s="933" t="str">
        <f>IF(ISNUMBER(H123),'Cover Page'!$D$35/1000000*'4 classification'!H123/'FX rate'!$C9,"")</f>
        <v/>
      </c>
      <c r="AO123" s="718" t="str">
        <f>IF(ISNUMBER(I123),'Cover Page'!$D$35/1000000*'4 classification'!I123/'FX rate'!$C9,"")</f>
        <v/>
      </c>
      <c r="AP123" s="956" t="str">
        <f>IF(ISNUMBER(J123),'Cover Page'!$D$35/1000000*'4 classification'!J123/'FX rate'!$C9,"")</f>
        <v/>
      </c>
      <c r="AQ123" s="934">
        <f>IF(ISNUMBER(K123),'Cover Page'!$D$35/1000000*'4 classification'!K123/'FX rate'!$C9,"")</f>
        <v>0</v>
      </c>
      <c r="AR123" s="933" t="str">
        <f>IF(ISNUMBER(L123),'Cover Page'!$D$35/1000000*'4 classification'!L123/'FX rate'!$C9,"")</f>
        <v/>
      </c>
      <c r="AS123" s="718" t="str">
        <f>IF(ISNUMBER(M123),'Cover Page'!$D$35/1000000*'4 classification'!M123/'FX rate'!$C9,"")</f>
        <v/>
      </c>
      <c r="AT123" s="956" t="str">
        <f>IF(ISNUMBER(N123),'Cover Page'!$D$35/1000000*'4 classification'!N123/'FX rate'!$C9,"")</f>
        <v/>
      </c>
      <c r="AU123" s="934">
        <f>IF(ISNUMBER(O123),'Cover Page'!$D$35/1000000*'4 classification'!O123/'FX rate'!$C9,"")</f>
        <v>0</v>
      </c>
      <c r="AV123" s="933" t="str">
        <f>IF(ISNUMBER(P123),'Cover Page'!$D$35/1000000*'4 classification'!P123/'FX rate'!$C9,"")</f>
        <v/>
      </c>
      <c r="AW123" s="718" t="str">
        <f>IF(ISNUMBER(Q123),'Cover Page'!$D$35/1000000*'4 classification'!Q123/'FX rate'!$C9,"")</f>
        <v/>
      </c>
      <c r="AX123" s="956" t="str">
        <f>IF(ISNUMBER(R123),'Cover Page'!$D$35/1000000*'4 classification'!R123/'FX rate'!$C9,"")</f>
        <v/>
      </c>
      <c r="AY123" s="932">
        <f>IF(ISNUMBER(S123),'Cover Page'!$D$35/1000000*'4 classification'!S123/'FX rate'!$C9,"")</f>
        <v>0</v>
      </c>
      <c r="AZ123" s="931">
        <f>IF(ISNUMBER(T123),'Cover Page'!$D$35/1000000*'4 classification'!T123/'FX rate'!$C9,"")</f>
        <v>0</v>
      </c>
      <c r="BA123" s="716">
        <f>IF(ISNUMBER(U123),'Cover Page'!$D$35/1000000*'4 classification'!U123/'FX rate'!$C9,"")</f>
        <v>0</v>
      </c>
      <c r="BB123" s="956">
        <f>IF(ISNUMBER(V123),'Cover Page'!$D$35/1000000*'4 classification'!V123/'FX rate'!$C9,"")</f>
        <v>0</v>
      </c>
      <c r="BC123" s="567"/>
      <c r="BD123" s="567"/>
      <c r="BE123" s="567"/>
      <c r="BF123" s="567"/>
      <c r="BG123" s="567"/>
      <c r="BH123" s="567"/>
      <c r="BI123" s="567"/>
      <c r="BN123" s="705">
        <v>2004</v>
      </c>
      <c r="BO123" s="748">
        <f>IF(ISNUMBER(C123),'Cover Page'!$D$35/1000000*C123/'FX rate'!$C$24,"")</f>
        <v>0</v>
      </c>
      <c r="BP123" s="925" t="str">
        <f>IF(ISNUMBER(D123),'Cover Page'!$D$35/1000000*D123/'FX rate'!$C$24,"")</f>
        <v/>
      </c>
      <c r="BQ123" s="749" t="str">
        <f>IF(ISNUMBER(E123),'Cover Page'!$D$35/1000000*E123/'FX rate'!$C$24,"")</f>
        <v/>
      </c>
      <c r="BR123" s="959" t="str">
        <f>IF(ISNUMBER(F123),'Cover Page'!$D$35/1000000*F123/'FX rate'!$C$24,"")</f>
        <v/>
      </c>
      <c r="BS123" s="926">
        <f>IF(ISNUMBER(G123),'Cover Page'!$D$35/1000000*G123/'FX rate'!$C$24,"")</f>
        <v>0</v>
      </c>
      <c r="BT123" s="925" t="str">
        <f>IF(ISNUMBER(H123),'Cover Page'!$D$35/1000000*H123/'FX rate'!$C$24,"")</f>
        <v/>
      </c>
      <c r="BU123" s="749" t="str">
        <f>IF(ISNUMBER(I123),'Cover Page'!$D$35/1000000*I123/'FX rate'!$C$24,"")</f>
        <v/>
      </c>
      <c r="BV123" s="959" t="str">
        <f>IF(ISNUMBER(J123),'Cover Page'!$D$35/1000000*J123/'FX rate'!$C$24,"")</f>
        <v/>
      </c>
      <c r="BW123" s="926">
        <f>IF(ISNUMBER(K123),'Cover Page'!$D$35/1000000*K123/'FX rate'!$C$24,"")</f>
        <v>0</v>
      </c>
      <c r="BX123" s="925" t="str">
        <f>IF(ISNUMBER(L123),'Cover Page'!$D$35/1000000*L123/'FX rate'!$C$24,"")</f>
        <v/>
      </c>
      <c r="BY123" s="749" t="str">
        <f>IF(ISNUMBER(M123),'Cover Page'!$D$35/1000000*M123/'FX rate'!$C$24,"")</f>
        <v/>
      </c>
      <c r="BZ123" s="959" t="str">
        <f>IF(ISNUMBER(N123),'Cover Page'!$D$35/1000000*N123/'FX rate'!$C$24,"")</f>
        <v/>
      </c>
      <c r="CA123" s="926">
        <f>IF(ISNUMBER(O123),'Cover Page'!$D$35/1000000*O123/'FX rate'!$C$24,"")</f>
        <v>0</v>
      </c>
      <c r="CB123" s="925" t="str">
        <f>IF(ISNUMBER(P123),'Cover Page'!$D$35/1000000*P123/'FX rate'!$C$24,"")</f>
        <v/>
      </c>
      <c r="CC123" s="749" t="str">
        <f>IF(ISNUMBER(Q123),'Cover Page'!$D$35/1000000*Q123/'FX rate'!$C$24,"")</f>
        <v/>
      </c>
      <c r="CD123" s="959" t="str">
        <f>IF(ISNUMBER(R123),'Cover Page'!$D$35/1000000*R123/'FX rate'!$C$24,"")</f>
        <v/>
      </c>
      <c r="CE123" s="924">
        <f>IF(ISNUMBER(S123),'Cover Page'!$D$35/1000000*S123/'FX rate'!$C$24,"")</f>
        <v>0</v>
      </c>
      <c r="CF123" s="923">
        <f>IF(ISNUMBER(T123),'Cover Page'!$D$35/1000000*T123/'FX rate'!$C$24,"")</f>
        <v>0</v>
      </c>
      <c r="CG123" s="747">
        <f>IF(ISNUMBER(U123),'Cover Page'!$D$35/1000000*U123/'FX rate'!$C$24,"")</f>
        <v>0</v>
      </c>
      <c r="CH123" s="958">
        <f>IF(ISNUMBER(V123),'Cover Page'!$D$35/1000000*V123/'FX rate'!$C$24,"")</f>
        <v>0</v>
      </c>
      <c r="CI123" s="763"/>
      <c r="CJ123" s="640"/>
      <c r="CK123" s="640"/>
      <c r="CL123" s="640"/>
      <c r="CM123" s="640"/>
      <c r="CN123" s="640"/>
      <c r="CO123" s="640"/>
      <c r="CP123" s="640"/>
      <c r="CQ123" s="640"/>
      <c r="CR123" s="640"/>
      <c r="CS123" s="640"/>
    </row>
    <row r="124" spans="1:97" s="2" customFormat="1" ht="14" x14ac:dyDescent="0.3">
      <c r="A124" s="6"/>
      <c r="B124" s="77">
        <v>2005</v>
      </c>
      <c r="C124" s="1569">
        <f t="shared" si="20"/>
        <v>0</v>
      </c>
      <c r="D124" s="477"/>
      <c r="E124" s="116"/>
      <c r="F124" s="172"/>
      <c r="G124" s="1569">
        <f t="shared" si="21"/>
        <v>0</v>
      </c>
      <c r="H124" s="477"/>
      <c r="I124" s="116"/>
      <c r="J124" s="172"/>
      <c r="K124" s="1569">
        <f t="shared" si="22"/>
        <v>0</v>
      </c>
      <c r="L124" s="477"/>
      <c r="M124" s="116"/>
      <c r="N124" s="172"/>
      <c r="O124" s="1569">
        <f t="shared" si="23"/>
        <v>0</v>
      </c>
      <c r="P124" s="477"/>
      <c r="Q124" s="116"/>
      <c r="R124" s="172"/>
      <c r="S124" s="410">
        <f t="shared" si="24"/>
        <v>0</v>
      </c>
      <c r="T124" s="413">
        <f t="shared" si="27"/>
        <v>0</v>
      </c>
      <c r="U124" s="398">
        <f t="shared" si="25"/>
        <v>0</v>
      </c>
      <c r="V124" s="962">
        <f t="shared" si="26"/>
        <v>0</v>
      </c>
      <c r="AH124" s="633">
        <v>2005</v>
      </c>
      <c r="AI124" s="717">
        <f>IF(ISNUMBER(C124),'Cover Page'!$D$35/1000000*'4 classification'!C124/'FX rate'!$C10,"")</f>
        <v>0</v>
      </c>
      <c r="AJ124" s="933" t="str">
        <f>IF(ISNUMBER(D124),'Cover Page'!$D$35/1000000*'4 classification'!D124/'FX rate'!$C10,"")</f>
        <v/>
      </c>
      <c r="AK124" s="718" t="str">
        <f>IF(ISNUMBER(E124),'Cover Page'!$D$35/1000000*'4 classification'!E124/'FX rate'!$C10,"")</f>
        <v/>
      </c>
      <c r="AL124" s="956" t="str">
        <f>IF(ISNUMBER(F124),'Cover Page'!$D$35/1000000*'4 classification'!F124/'FX rate'!$C10,"")</f>
        <v/>
      </c>
      <c r="AM124" s="934">
        <f>IF(ISNUMBER(G124),'Cover Page'!$D$35/1000000*'4 classification'!G124/'FX rate'!$C10,"")</f>
        <v>0</v>
      </c>
      <c r="AN124" s="933" t="str">
        <f>IF(ISNUMBER(H124),'Cover Page'!$D$35/1000000*'4 classification'!H124/'FX rate'!$C10,"")</f>
        <v/>
      </c>
      <c r="AO124" s="718" t="str">
        <f>IF(ISNUMBER(I124),'Cover Page'!$D$35/1000000*'4 classification'!I124/'FX rate'!$C10,"")</f>
        <v/>
      </c>
      <c r="AP124" s="956" t="str">
        <f>IF(ISNUMBER(J124),'Cover Page'!$D$35/1000000*'4 classification'!J124/'FX rate'!$C10,"")</f>
        <v/>
      </c>
      <c r="AQ124" s="934">
        <f>IF(ISNUMBER(K124),'Cover Page'!$D$35/1000000*'4 classification'!K124/'FX rate'!$C10,"")</f>
        <v>0</v>
      </c>
      <c r="AR124" s="933" t="str">
        <f>IF(ISNUMBER(L124),'Cover Page'!$D$35/1000000*'4 classification'!L124/'FX rate'!$C10,"")</f>
        <v/>
      </c>
      <c r="AS124" s="718" t="str">
        <f>IF(ISNUMBER(M124),'Cover Page'!$D$35/1000000*'4 classification'!M124/'FX rate'!$C10,"")</f>
        <v/>
      </c>
      <c r="AT124" s="956" t="str">
        <f>IF(ISNUMBER(N124),'Cover Page'!$D$35/1000000*'4 classification'!N124/'FX rate'!$C10,"")</f>
        <v/>
      </c>
      <c r="AU124" s="934">
        <f>IF(ISNUMBER(O124),'Cover Page'!$D$35/1000000*'4 classification'!O124/'FX rate'!$C10,"")</f>
        <v>0</v>
      </c>
      <c r="AV124" s="933" t="str">
        <f>IF(ISNUMBER(P124),'Cover Page'!$D$35/1000000*'4 classification'!P124/'FX rate'!$C10,"")</f>
        <v/>
      </c>
      <c r="AW124" s="718" t="str">
        <f>IF(ISNUMBER(Q124),'Cover Page'!$D$35/1000000*'4 classification'!Q124/'FX rate'!$C10,"")</f>
        <v/>
      </c>
      <c r="AX124" s="956" t="str">
        <f>IF(ISNUMBER(R124),'Cover Page'!$D$35/1000000*'4 classification'!R124/'FX rate'!$C10,"")</f>
        <v/>
      </c>
      <c r="AY124" s="932">
        <f>IF(ISNUMBER(S124),'Cover Page'!$D$35/1000000*'4 classification'!S124/'FX rate'!$C10,"")</f>
        <v>0</v>
      </c>
      <c r="AZ124" s="931">
        <f>IF(ISNUMBER(T124),'Cover Page'!$D$35/1000000*'4 classification'!T124/'FX rate'!$C10,"")</f>
        <v>0</v>
      </c>
      <c r="BA124" s="716">
        <f>IF(ISNUMBER(U124),'Cover Page'!$D$35/1000000*'4 classification'!U124/'FX rate'!$C10,"")</f>
        <v>0</v>
      </c>
      <c r="BB124" s="956">
        <f>IF(ISNUMBER(V124),'Cover Page'!$D$35/1000000*'4 classification'!V124/'FX rate'!$C10,"")</f>
        <v>0</v>
      </c>
      <c r="BC124" s="567"/>
      <c r="BD124" s="567"/>
      <c r="BE124" s="567"/>
      <c r="BF124" s="567"/>
      <c r="BG124" s="567"/>
      <c r="BH124" s="567"/>
      <c r="BI124" s="567"/>
      <c r="BN124" s="705">
        <v>2005</v>
      </c>
      <c r="BO124" s="748">
        <f>IF(ISNUMBER(C124),'Cover Page'!$D$35/1000000*C124/'FX rate'!$C$24,"")</f>
        <v>0</v>
      </c>
      <c r="BP124" s="925" t="str">
        <f>IF(ISNUMBER(D124),'Cover Page'!$D$35/1000000*D124/'FX rate'!$C$24,"")</f>
        <v/>
      </c>
      <c r="BQ124" s="749" t="str">
        <f>IF(ISNUMBER(E124),'Cover Page'!$D$35/1000000*E124/'FX rate'!$C$24,"")</f>
        <v/>
      </c>
      <c r="BR124" s="959" t="str">
        <f>IF(ISNUMBER(F124),'Cover Page'!$D$35/1000000*F124/'FX rate'!$C$24,"")</f>
        <v/>
      </c>
      <c r="BS124" s="926">
        <f>IF(ISNUMBER(G124),'Cover Page'!$D$35/1000000*G124/'FX rate'!$C$24,"")</f>
        <v>0</v>
      </c>
      <c r="BT124" s="925" t="str">
        <f>IF(ISNUMBER(H124),'Cover Page'!$D$35/1000000*H124/'FX rate'!$C$24,"")</f>
        <v/>
      </c>
      <c r="BU124" s="749" t="str">
        <f>IF(ISNUMBER(I124),'Cover Page'!$D$35/1000000*I124/'FX rate'!$C$24,"")</f>
        <v/>
      </c>
      <c r="BV124" s="959" t="str">
        <f>IF(ISNUMBER(J124),'Cover Page'!$D$35/1000000*J124/'FX rate'!$C$24,"")</f>
        <v/>
      </c>
      <c r="BW124" s="926">
        <f>IF(ISNUMBER(K124),'Cover Page'!$D$35/1000000*K124/'FX rate'!$C$24,"")</f>
        <v>0</v>
      </c>
      <c r="BX124" s="925" t="str">
        <f>IF(ISNUMBER(L124),'Cover Page'!$D$35/1000000*L124/'FX rate'!$C$24,"")</f>
        <v/>
      </c>
      <c r="BY124" s="749" t="str">
        <f>IF(ISNUMBER(M124),'Cover Page'!$D$35/1000000*M124/'FX rate'!$C$24,"")</f>
        <v/>
      </c>
      <c r="BZ124" s="959" t="str">
        <f>IF(ISNUMBER(N124),'Cover Page'!$D$35/1000000*N124/'FX rate'!$C$24,"")</f>
        <v/>
      </c>
      <c r="CA124" s="926">
        <f>IF(ISNUMBER(O124),'Cover Page'!$D$35/1000000*O124/'FX rate'!$C$24,"")</f>
        <v>0</v>
      </c>
      <c r="CB124" s="925" t="str">
        <f>IF(ISNUMBER(P124),'Cover Page'!$D$35/1000000*P124/'FX rate'!$C$24,"")</f>
        <v/>
      </c>
      <c r="CC124" s="749" t="str">
        <f>IF(ISNUMBER(Q124),'Cover Page'!$D$35/1000000*Q124/'FX rate'!$C$24,"")</f>
        <v/>
      </c>
      <c r="CD124" s="959" t="str">
        <f>IF(ISNUMBER(R124),'Cover Page'!$D$35/1000000*R124/'FX rate'!$C$24,"")</f>
        <v/>
      </c>
      <c r="CE124" s="924">
        <f>IF(ISNUMBER(S124),'Cover Page'!$D$35/1000000*S124/'FX rate'!$C$24,"")</f>
        <v>0</v>
      </c>
      <c r="CF124" s="923">
        <f>IF(ISNUMBER(T124),'Cover Page'!$D$35/1000000*T124/'FX rate'!$C$24,"")</f>
        <v>0</v>
      </c>
      <c r="CG124" s="747">
        <f>IF(ISNUMBER(U124),'Cover Page'!$D$35/1000000*U124/'FX rate'!$C$24,"")</f>
        <v>0</v>
      </c>
      <c r="CH124" s="958">
        <f>IF(ISNUMBER(V124),'Cover Page'!$D$35/1000000*V124/'FX rate'!$C$24,"")</f>
        <v>0</v>
      </c>
      <c r="CI124" s="763"/>
      <c r="CJ124" s="640"/>
      <c r="CK124" s="640"/>
      <c r="CL124" s="640"/>
      <c r="CM124" s="640"/>
      <c r="CN124" s="640"/>
      <c r="CO124" s="640"/>
      <c r="CP124" s="640"/>
      <c r="CQ124" s="640"/>
      <c r="CR124" s="640"/>
      <c r="CS124" s="640"/>
    </row>
    <row r="125" spans="1:97" s="2" customFormat="1" ht="14" x14ac:dyDescent="0.3">
      <c r="A125" s="6"/>
      <c r="B125" s="77">
        <v>2006</v>
      </c>
      <c r="C125" s="1569">
        <f t="shared" si="20"/>
        <v>0</v>
      </c>
      <c r="D125" s="477"/>
      <c r="E125" s="116"/>
      <c r="F125" s="172"/>
      <c r="G125" s="1569">
        <f t="shared" si="21"/>
        <v>0</v>
      </c>
      <c r="H125" s="477"/>
      <c r="I125" s="116"/>
      <c r="J125" s="172"/>
      <c r="K125" s="1569">
        <f t="shared" si="22"/>
        <v>0</v>
      </c>
      <c r="L125" s="477"/>
      <c r="M125" s="116"/>
      <c r="N125" s="172"/>
      <c r="O125" s="1569">
        <f t="shared" si="23"/>
        <v>0</v>
      </c>
      <c r="P125" s="477"/>
      <c r="Q125" s="116"/>
      <c r="R125" s="172"/>
      <c r="S125" s="410">
        <f t="shared" si="24"/>
        <v>0</v>
      </c>
      <c r="T125" s="413">
        <f t="shared" si="27"/>
        <v>0</v>
      </c>
      <c r="U125" s="398">
        <f t="shared" si="25"/>
        <v>0</v>
      </c>
      <c r="V125" s="962">
        <f t="shared" si="26"/>
        <v>0</v>
      </c>
      <c r="AH125" s="633">
        <v>2006</v>
      </c>
      <c r="AI125" s="717">
        <f>IF(ISNUMBER(C125),'Cover Page'!$D$35/1000000*'4 classification'!C125/'FX rate'!$C11,"")</f>
        <v>0</v>
      </c>
      <c r="AJ125" s="933" t="str">
        <f>IF(ISNUMBER(D125),'Cover Page'!$D$35/1000000*'4 classification'!D125/'FX rate'!$C11,"")</f>
        <v/>
      </c>
      <c r="AK125" s="718" t="str">
        <f>IF(ISNUMBER(E125),'Cover Page'!$D$35/1000000*'4 classification'!E125/'FX rate'!$C11,"")</f>
        <v/>
      </c>
      <c r="AL125" s="956" t="str">
        <f>IF(ISNUMBER(F125),'Cover Page'!$D$35/1000000*'4 classification'!F125/'FX rate'!$C11,"")</f>
        <v/>
      </c>
      <c r="AM125" s="934">
        <f>IF(ISNUMBER(G125),'Cover Page'!$D$35/1000000*'4 classification'!G125/'FX rate'!$C11,"")</f>
        <v>0</v>
      </c>
      <c r="AN125" s="933" t="str">
        <f>IF(ISNUMBER(H125),'Cover Page'!$D$35/1000000*'4 classification'!H125/'FX rate'!$C11,"")</f>
        <v/>
      </c>
      <c r="AO125" s="718" t="str">
        <f>IF(ISNUMBER(I125),'Cover Page'!$D$35/1000000*'4 classification'!I125/'FX rate'!$C11,"")</f>
        <v/>
      </c>
      <c r="AP125" s="956" t="str">
        <f>IF(ISNUMBER(J125),'Cover Page'!$D$35/1000000*'4 classification'!J125/'FX rate'!$C11,"")</f>
        <v/>
      </c>
      <c r="AQ125" s="934">
        <f>IF(ISNUMBER(K125),'Cover Page'!$D$35/1000000*'4 classification'!K125/'FX rate'!$C11,"")</f>
        <v>0</v>
      </c>
      <c r="AR125" s="933" t="str">
        <f>IF(ISNUMBER(L125),'Cover Page'!$D$35/1000000*'4 classification'!L125/'FX rate'!$C11,"")</f>
        <v/>
      </c>
      <c r="AS125" s="718" t="str">
        <f>IF(ISNUMBER(M125),'Cover Page'!$D$35/1000000*'4 classification'!M125/'FX rate'!$C11,"")</f>
        <v/>
      </c>
      <c r="AT125" s="956" t="str">
        <f>IF(ISNUMBER(N125),'Cover Page'!$D$35/1000000*'4 classification'!N125/'FX rate'!$C11,"")</f>
        <v/>
      </c>
      <c r="AU125" s="934">
        <f>IF(ISNUMBER(O125),'Cover Page'!$D$35/1000000*'4 classification'!O125/'FX rate'!$C11,"")</f>
        <v>0</v>
      </c>
      <c r="AV125" s="933" t="str">
        <f>IF(ISNUMBER(P125),'Cover Page'!$D$35/1000000*'4 classification'!P125/'FX rate'!$C11,"")</f>
        <v/>
      </c>
      <c r="AW125" s="718" t="str">
        <f>IF(ISNUMBER(Q125),'Cover Page'!$D$35/1000000*'4 classification'!Q125/'FX rate'!$C11,"")</f>
        <v/>
      </c>
      <c r="AX125" s="956" t="str">
        <f>IF(ISNUMBER(R125),'Cover Page'!$D$35/1000000*'4 classification'!R125/'FX rate'!$C11,"")</f>
        <v/>
      </c>
      <c r="AY125" s="932">
        <f>IF(ISNUMBER(S125),'Cover Page'!$D$35/1000000*'4 classification'!S125/'FX rate'!$C11,"")</f>
        <v>0</v>
      </c>
      <c r="AZ125" s="931">
        <f>IF(ISNUMBER(T125),'Cover Page'!$D$35/1000000*'4 classification'!T125/'FX rate'!$C11,"")</f>
        <v>0</v>
      </c>
      <c r="BA125" s="716">
        <f>IF(ISNUMBER(U125),'Cover Page'!$D$35/1000000*'4 classification'!U125/'FX rate'!$C11,"")</f>
        <v>0</v>
      </c>
      <c r="BB125" s="956">
        <f>IF(ISNUMBER(V125),'Cover Page'!$D$35/1000000*'4 classification'!V125/'FX rate'!$C11,"")</f>
        <v>0</v>
      </c>
      <c r="BC125" s="567"/>
      <c r="BD125" s="567"/>
      <c r="BE125" s="567"/>
      <c r="BF125" s="567"/>
      <c r="BG125" s="567"/>
      <c r="BH125" s="567"/>
      <c r="BI125" s="567"/>
      <c r="BN125" s="705">
        <v>2006</v>
      </c>
      <c r="BO125" s="748">
        <f>IF(ISNUMBER(C125),'Cover Page'!$D$35/1000000*C125/'FX rate'!$C$24,"")</f>
        <v>0</v>
      </c>
      <c r="BP125" s="925" t="str">
        <f>IF(ISNUMBER(D125),'Cover Page'!$D$35/1000000*D125/'FX rate'!$C$24,"")</f>
        <v/>
      </c>
      <c r="BQ125" s="749" t="str">
        <f>IF(ISNUMBER(E125),'Cover Page'!$D$35/1000000*E125/'FX rate'!$C$24,"")</f>
        <v/>
      </c>
      <c r="BR125" s="959" t="str">
        <f>IF(ISNUMBER(F125),'Cover Page'!$D$35/1000000*F125/'FX rate'!$C$24,"")</f>
        <v/>
      </c>
      <c r="BS125" s="926">
        <f>IF(ISNUMBER(G125),'Cover Page'!$D$35/1000000*G125/'FX rate'!$C$24,"")</f>
        <v>0</v>
      </c>
      <c r="BT125" s="925" t="str">
        <f>IF(ISNUMBER(H125),'Cover Page'!$D$35/1000000*H125/'FX rate'!$C$24,"")</f>
        <v/>
      </c>
      <c r="BU125" s="749" t="str">
        <f>IF(ISNUMBER(I125),'Cover Page'!$D$35/1000000*I125/'FX rate'!$C$24,"")</f>
        <v/>
      </c>
      <c r="BV125" s="959" t="str">
        <f>IF(ISNUMBER(J125),'Cover Page'!$D$35/1000000*J125/'FX rate'!$C$24,"")</f>
        <v/>
      </c>
      <c r="BW125" s="926">
        <f>IF(ISNUMBER(K125),'Cover Page'!$D$35/1000000*K125/'FX rate'!$C$24,"")</f>
        <v>0</v>
      </c>
      <c r="BX125" s="925" t="str">
        <f>IF(ISNUMBER(L125),'Cover Page'!$D$35/1000000*L125/'FX rate'!$C$24,"")</f>
        <v/>
      </c>
      <c r="BY125" s="749" t="str">
        <f>IF(ISNUMBER(M125),'Cover Page'!$D$35/1000000*M125/'FX rate'!$C$24,"")</f>
        <v/>
      </c>
      <c r="BZ125" s="959" t="str">
        <f>IF(ISNUMBER(N125),'Cover Page'!$D$35/1000000*N125/'FX rate'!$C$24,"")</f>
        <v/>
      </c>
      <c r="CA125" s="926">
        <f>IF(ISNUMBER(O125),'Cover Page'!$D$35/1000000*O125/'FX rate'!$C$24,"")</f>
        <v>0</v>
      </c>
      <c r="CB125" s="925" t="str">
        <f>IF(ISNUMBER(P125),'Cover Page'!$D$35/1000000*P125/'FX rate'!$C$24,"")</f>
        <v/>
      </c>
      <c r="CC125" s="749" t="str">
        <f>IF(ISNUMBER(Q125),'Cover Page'!$D$35/1000000*Q125/'FX rate'!$C$24,"")</f>
        <v/>
      </c>
      <c r="CD125" s="959" t="str">
        <f>IF(ISNUMBER(R125),'Cover Page'!$D$35/1000000*R125/'FX rate'!$C$24,"")</f>
        <v/>
      </c>
      <c r="CE125" s="924">
        <f>IF(ISNUMBER(S125),'Cover Page'!$D$35/1000000*S125/'FX rate'!$C$24,"")</f>
        <v>0</v>
      </c>
      <c r="CF125" s="923">
        <f>IF(ISNUMBER(T125),'Cover Page'!$D$35/1000000*T125/'FX rate'!$C$24,"")</f>
        <v>0</v>
      </c>
      <c r="CG125" s="747">
        <f>IF(ISNUMBER(U125),'Cover Page'!$D$35/1000000*U125/'FX rate'!$C$24,"")</f>
        <v>0</v>
      </c>
      <c r="CH125" s="958">
        <f>IF(ISNUMBER(V125),'Cover Page'!$D$35/1000000*V125/'FX rate'!$C$24,"")</f>
        <v>0</v>
      </c>
      <c r="CI125" s="763"/>
      <c r="CJ125" s="640"/>
      <c r="CK125" s="640"/>
      <c r="CL125" s="640"/>
      <c r="CM125" s="640"/>
      <c r="CN125" s="640"/>
      <c r="CO125" s="640"/>
      <c r="CP125" s="640"/>
      <c r="CQ125" s="640"/>
      <c r="CR125" s="640"/>
      <c r="CS125" s="640"/>
    </row>
    <row r="126" spans="1:97" s="2" customFormat="1" ht="14" x14ac:dyDescent="0.3">
      <c r="A126" s="6"/>
      <c r="B126" s="77">
        <v>2007</v>
      </c>
      <c r="C126" s="1569">
        <f t="shared" si="20"/>
        <v>0</v>
      </c>
      <c r="D126" s="477"/>
      <c r="E126" s="116"/>
      <c r="F126" s="172"/>
      <c r="G126" s="1569">
        <f t="shared" si="21"/>
        <v>0</v>
      </c>
      <c r="H126" s="477"/>
      <c r="I126" s="116"/>
      <c r="J126" s="172"/>
      <c r="K126" s="1569">
        <f t="shared" si="22"/>
        <v>0</v>
      </c>
      <c r="L126" s="477"/>
      <c r="M126" s="116"/>
      <c r="N126" s="172"/>
      <c r="O126" s="1569">
        <f t="shared" si="23"/>
        <v>0</v>
      </c>
      <c r="P126" s="477"/>
      <c r="Q126" s="116"/>
      <c r="R126" s="172"/>
      <c r="S126" s="410">
        <f t="shared" si="24"/>
        <v>0</v>
      </c>
      <c r="T126" s="413">
        <f t="shared" si="27"/>
        <v>0</v>
      </c>
      <c r="U126" s="398">
        <f t="shared" si="25"/>
        <v>0</v>
      </c>
      <c r="V126" s="962">
        <f t="shared" si="26"/>
        <v>0</v>
      </c>
      <c r="AH126" s="633">
        <v>2007</v>
      </c>
      <c r="AI126" s="717">
        <f>IF(ISNUMBER(C126),'Cover Page'!$D$35/1000000*'4 classification'!C126/'FX rate'!$C12,"")</f>
        <v>0</v>
      </c>
      <c r="AJ126" s="933" t="str">
        <f>IF(ISNUMBER(D126),'Cover Page'!$D$35/1000000*'4 classification'!D126/'FX rate'!$C12,"")</f>
        <v/>
      </c>
      <c r="AK126" s="718" t="str">
        <f>IF(ISNUMBER(E126),'Cover Page'!$D$35/1000000*'4 classification'!E126/'FX rate'!$C12,"")</f>
        <v/>
      </c>
      <c r="AL126" s="956" t="str">
        <f>IF(ISNUMBER(F126),'Cover Page'!$D$35/1000000*'4 classification'!F126/'FX rate'!$C12,"")</f>
        <v/>
      </c>
      <c r="AM126" s="934">
        <f>IF(ISNUMBER(G126),'Cover Page'!$D$35/1000000*'4 classification'!G126/'FX rate'!$C12,"")</f>
        <v>0</v>
      </c>
      <c r="AN126" s="933" t="str">
        <f>IF(ISNUMBER(H126),'Cover Page'!$D$35/1000000*'4 classification'!H126/'FX rate'!$C12,"")</f>
        <v/>
      </c>
      <c r="AO126" s="718" t="str">
        <f>IF(ISNUMBER(I126),'Cover Page'!$D$35/1000000*'4 classification'!I126/'FX rate'!$C12,"")</f>
        <v/>
      </c>
      <c r="AP126" s="956" t="str">
        <f>IF(ISNUMBER(J126),'Cover Page'!$D$35/1000000*'4 classification'!J126/'FX rate'!$C12,"")</f>
        <v/>
      </c>
      <c r="AQ126" s="934">
        <f>IF(ISNUMBER(K126),'Cover Page'!$D$35/1000000*'4 classification'!K126/'FX rate'!$C12,"")</f>
        <v>0</v>
      </c>
      <c r="AR126" s="933" t="str">
        <f>IF(ISNUMBER(L126),'Cover Page'!$D$35/1000000*'4 classification'!L126/'FX rate'!$C12,"")</f>
        <v/>
      </c>
      <c r="AS126" s="718" t="str">
        <f>IF(ISNUMBER(M126),'Cover Page'!$D$35/1000000*'4 classification'!M126/'FX rate'!$C12,"")</f>
        <v/>
      </c>
      <c r="AT126" s="956" t="str">
        <f>IF(ISNUMBER(N126),'Cover Page'!$D$35/1000000*'4 classification'!N126/'FX rate'!$C12,"")</f>
        <v/>
      </c>
      <c r="AU126" s="934">
        <f>IF(ISNUMBER(O126),'Cover Page'!$D$35/1000000*'4 classification'!O126/'FX rate'!$C12,"")</f>
        <v>0</v>
      </c>
      <c r="AV126" s="933" t="str">
        <f>IF(ISNUMBER(P126),'Cover Page'!$D$35/1000000*'4 classification'!P126/'FX rate'!$C12,"")</f>
        <v/>
      </c>
      <c r="AW126" s="718" t="str">
        <f>IF(ISNUMBER(Q126),'Cover Page'!$D$35/1000000*'4 classification'!Q126/'FX rate'!$C12,"")</f>
        <v/>
      </c>
      <c r="AX126" s="956" t="str">
        <f>IF(ISNUMBER(R126),'Cover Page'!$D$35/1000000*'4 classification'!R126/'FX rate'!$C12,"")</f>
        <v/>
      </c>
      <c r="AY126" s="932">
        <f>IF(ISNUMBER(S126),'Cover Page'!$D$35/1000000*'4 classification'!S126/'FX rate'!$C12,"")</f>
        <v>0</v>
      </c>
      <c r="AZ126" s="931">
        <f>IF(ISNUMBER(T126),'Cover Page'!$D$35/1000000*'4 classification'!T126/'FX rate'!$C12,"")</f>
        <v>0</v>
      </c>
      <c r="BA126" s="716">
        <f>IF(ISNUMBER(U126),'Cover Page'!$D$35/1000000*'4 classification'!U126/'FX rate'!$C12,"")</f>
        <v>0</v>
      </c>
      <c r="BB126" s="956">
        <f>IF(ISNUMBER(V126),'Cover Page'!$D$35/1000000*'4 classification'!V126/'FX rate'!$C12,"")</f>
        <v>0</v>
      </c>
      <c r="BC126" s="567"/>
      <c r="BD126" s="567"/>
      <c r="BE126" s="567"/>
      <c r="BF126" s="567"/>
      <c r="BG126" s="567"/>
      <c r="BH126" s="567"/>
      <c r="BI126" s="567"/>
      <c r="BN126" s="705">
        <v>2007</v>
      </c>
      <c r="BO126" s="748">
        <f>IF(ISNUMBER(C126),'Cover Page'!$D$35/1000000*C126/'FX rate'!$C$24,"")</f>
        <v>0</v>
      </c>
      <c r="BP126" s="925" t="str">
        <f>IF(ISNUMBER(D126),'Cover Page'!$D$35/1000000*D126/'FX rate'!$C$24,"")</f>
        <v/>
      </c>
      <c r="BQ126" s="749" t="str">
        <f>IF(ISNUMBER(E126),'Cover Page'!$D$35/1000000*E126/'FX rate'!$C$24,"")</f>
        <v/>
      </c>
      <c r="BR126" s="959" t="str">
        <f>IF(ISNUMBER(F126),'Cover Page'!$D$35/1000000*F126/'FX rate'!$C$24,"")</f>
        <v/>
      </c>
      <c r="BS126" s="926">
        <f>IF(ISNUMBER(G126),'Cover Page'!$D$35/1000000*G126/'FX rate'!$C$24,"")</f>
        <v>0</v>
      </c>
      <c r="BT126" s="925" t="str">
        <f>IF(ISNUMBER(H126),'Cover Page'!$D$35/1000000*H126/'FX rate'!$C$24,"")</f>
        <v/>
      </c>
      <c r="BU126" s="749" t="str">
        <f>IF(ISNUMBER(I126),'Cover Page'!$D$35/1000000*I126/'FX rate'!$C$24,"")</f>
        <v/>
      </c>
      <c r="BV126" s="959" t="str">
        <f>IF(ISNUMBER(J126),'Cover Page'!$D$35/1000000*J126/'FX rate'!$C$24,"")</f>
        <v/>
      </c>
      <c r="BW126" s="926">
        <f>IF(ISNUMBER(K126),'Cover Page'!$D$35/1000000*K126/'FX rate'!$C$24,"")</f>
        <v>0</v>
      </c>
      <c r="BX126" s="925" t="str">
        <f>IF(ISNUMBER(L126),'Cover Page'!$D$35/1000000*L126/'FX rate'!$C$24,"")</f>
        <v/>
      </c>
      <c r="BY126" s="749" t="str">
        <f>IF(ISNUMBER(M126),'Cover Page'!$D$35/1000000*M126/'FX rate'!$C$24,"")</f>
        <v/>
      </c>
      <c r="BZ126" s="959" t="str">
        <f>IF(ISNUMBER(N126),'Cover Page'!$D$35/1000000*N126/'FX rate'!$C$24,"")</f>
        <v/>
      </c>
      <c r="CA126" s="926">
        <f>IF(ISNUMBER(O126),'Cover Page'!$D$35/1000000*O126/'FX rate'!$C$24,"")</f>
        <v>0</v>
      </c>
      <c r="CB126" s="925" t="str">
        <f>IF(ISNUMBER(P126),'Cover Page'!$D$35/1000000*P126/'FX rate'!$C$24,"")</f>
        <v/>
      </c>
      <c r="CC126" s="749" t="str">
        <f>IF(ISNUMBER(Q126),'Cover Page'!$D$35/1000000*Q126/'FX rate'!$C$24,"")</f>
        <v/>
      </c>
      <c r="CD126" s="959" t="str">
        <f>IF(ISNUMBER(R126),'Cover Page'!$D$35/1000000*R126/'FX rate'!$C$24,"")</f>
        <v/>
      </c>
      <c r="CE126" s="924">
        <f>IF(ISNUMBER(S126),'Cover Page'!$D$35/1000000*S126/'FX rate'!$C$24,"")</f>
        <v>0</v>
      </c>
      <c r="CF126" s="923">
        <f>IF(ISNUMBER(T126),'Cover Page'!$D$35/1000000*T126/'FX rate'!$C$24,"")</f>
        <v>0</v>
      </c>
      <c r="CG126" s="747">
        <f>IF(ISNUMBER(U126),'Cover Page'!$D$35/1000000*U126/'FX rate'!$C$24,"")</f>
        <v>0</v>
      </c>
      <c r="CH126" s="958">
        <f>IF(ISNUMBER(V126),'Cover Page'!$D$35/1000000*V126/'FX rate'!$C$24,"")</f>
        <v>0</v>
      </c>
      <c r="CI126" s="763"/>
      <c r="CJ126" s="640"/>
      <c r="CK126" s="640"/>
      <c r="CL126" s="640"/>
      <c r="CM126" s="640"/>
      <c r="CN126" s="640"/>
      <c r="CO126" s="640"/>
      <c r="CP126" s="640"/>
      <c r="CQ126" s="640"/>
      <c r="CR126" s="640"/>
      <c r="CS126" s="640"/>
    </row>
    <row r="127" spans="1:97" s="2" customFormat="1" ht="14" x14ac:dyDescent="0.3">
      <c r="A127" s="6"/>
      <c r="B127" s="77">
        <v>2008</v>
      </c>
      <c r="C127" s="1569">
        <f t="shared" si="20"/>
        <v>0</v>
      </c>
      <c r="D127" s="166"/>
      <c r="E127" s="116"/>
      <c r="F127" s="172"/>
      <c r="G127" s="1569">
        <f t="shared" si="21"/>
        <v>0</v>
      </c>
      <c r="H127" s="166"/>
      <c r="I127" s="116"/>
      <c r="J127" s="172"/>
      <c r="K127" s="1569">
        <f t="shared" si="22"/>
        <v>0</v>
      </c>
      <c r="L127" s="166"/>
      <c r="M127" s="116"/>
      <c r="N127" s="172"/>
      <c r="O127" s="1569">
        <f t="shared" si="23"/>
        <v>0</v>
      </c>
      <c r="P127" s="166"/>
      <c r="Q127" s="116"/>
      <c r="R127" s="172"/>
      <c r="S127" s="410">
        <f t="shared" si="24"/>
        <v>0</v>
      </c>
      <c r="T127" s="413">
        <f t="shared" si="27"/>
        <v>0</v>
      </c>
      <c r="U127" s="398">
        <f t="shared" si="25"/>
        <v>0</v>
      </c>
      <c r="V127" s="962">
        <f t="shared" si="26"/>
        <v>0</v>
      </c>
      <c r="AH127" s="633">
        <v>2008</v>
      </c>
      <c r="AI127" s="717">
        <f>IF(ISNUMBER(C127),'Cover Page'!$D$35/1000000*'4 classification'!C127/'FX rate'!$C13,"")</f>
        <v>0</v>
      </c>
      <c r="AJ127" s="933" t="str">
        <f>IF(ISNUMBER(D127),'Cover Page'!$D$35/1000000*'4 classification'!D127/'FX rate'!$C13,"")</f>
        <v/>
      </c>
      <c r="AK127" s="718" t="str">
        <f>IF(ISNUMBER(E127),'Cover Page'!$D$35/1000000*'4 classification'!E127/'FX rate'!$C13,"")</f>
        <v/>
      </c>
      <c r="AL127" s="956" t="str">
        <f>IF(ISNUMBER(F127),'Cover Page'!$D$35/1000000*'4 classification'!F127/'FX rate'!$C13,"")</f>
        <v/>
      </c>
      <c r="AM127" s="934">
        <f>IF(ISNUMBER(G127),'Cover Page'!$D$35/1000000*'4 classification'!G127/'FX rate'!$C13,"")</f>
        <v>0</v>
      </c>
      <c r="AN127" s="933" t="str">
        <f>IF(ISNUMBER(H127),'Cover Page'!$D$35/1000000*'4 classification'!H127/'FX rate'!$C13,"")</f>
        <v/>
      </c>
      <c r="AO127" s="718" t="str">
        <f>IF(ISNUMBER(I127),'Cover Page'!$D$35/1000000*'4 classification'!I127/'FX rate'!$C13,"")</f>
        <v/>
      </c>
      <c r="AP127" s="956" t="str">
        <f>IF(ISNUMBER(J127),'Cover Page'!$D$35/1000000*'4 classification'!J127/'FX rate'!$C13,"")</f>
        <v/>
      </c>
      <c r="AQ127" s="934">
        <f>IF(ISNUMBER(K127),'Cover Page'!$D$35/1000000*'4 classification'!K127/'FX rate'!$C13,"")</f>
        <v>0</v>
      </c>
      <c r="AR127" s="933" t="str">
        <f>IF(ISNUMBER(L127),'Cover Page'!$D$35/1000000*'4 classification'!L127/'FX rate'!$C13,"")</f>
        <v/>
      </c>
      <c r="AS127" s="718" t="str">
        <f>IF(ISNUMBER(M127),'Cover Page'!$D$35/1000000*'4 classification'!M127/'FX rate'!$C13,"")</f>
        <v/>
      </c>
      <c r="AT127" s="956" t="str">
        <f>IF(ISNUMBER(N127),'Cover Page'!$D$35/1000000*'4 classification'!N127/'FX rate'!$C13,"")</f>
        <v/>
      </c>
      <c r="AU127" s="934">
        <f>IF(ISNUMBER(O127),'Cover Page'!$D$35/1000000*'4 classification'!O127/'FX rate'!$C13,"")</f>
        <v>0</v>
      </c>
      <c r="AV127" s="933" t="str">
        <f>IF(ISNUMBER(P127),'Cover Page'!$D$35/1000000*'4 classification'!P127/'FX rate'!$C13,"")</f>
        <v/>
      </c>
      <c r="AW127" s="718" t="str">
        <f>IF(ISNUMBER(Q127),'Cover Page'!$D$35/1000000*'4 classification'!Q127/'FX rate'!$C13,"")</f>
        <v/>
      </c>
      <c r="AX127" s="956" t="str">
        <f>IF(ISNUMBER(R127),'Cover Page'!$D$35/1000000*'4 classification'!R127/'FX rate'!$C13,"")</f>
        <v/>
      </c>
      <c r="AY127" s="932">
        <f>IF(ISNUMBER(S127),'Cover Page'!$D$35/1000000*'4 classification'!S127/'FX rate'!$C13,"")</f>
        <v>0</v>
      </c>
      <c r="AZ127" s="931">
        <f>IF(ISNUMBER(T127),'Cover Page'!$D$35/1000000*'4 classification'!T127/'FX rate'!$C13,"")</f>
        <v>0</v>
      </c>
      <c r="BA127" s="716">
        <f>IF(ISNUMBER(U127),'Cover Page'!$D$35/1000000*'4 classification'!U127/'FX rate'!$C13,"")</f>
        <v>0</v>
      </c>
      <c r="BB127" s="956">
        <f>IF(ISNUMBER(V127),'Cover Page'!$D$35/1000000*'4 classification'!V127/'FX rate'!$C13,"")</f>
        <v>0</v>
      </c>
      <c r="BC127" s="567"/>
      <c r="BD127" s="567"/>
      <c r="BE127" s="567"/>
      <c r="BF127" s="567"/>
      <c r="BG127" s="567"/>
      <c r="BH127" s="567"/>
      <c r="BI127" s="567"/>
      <c r="BN127" s="705">
        <v>2008</v>
      </c>
      <c r="BO127" s="748">
        <f>IF(ISNUMBER(C127),'Cover Page'!$D$35/1000000*C127/'FX rate'!$C$24,"")</f>
        <v>0</v>
      </c>
      <c r="BP127" s="925" t="str">
        <f>IF(ISNUMBER(D127),'Cover Page'!$D$35/1000000*D127/'FX rate'!$C$24,"")</f>
        <v/>
      </c>
      <c r="BQ127" s="749" t="str">
        <f>IF(ISNUMBER(E127),'Cover Page'!$D$35/1000000*E127/'FX rate'!$C$24,"")</f>
        <v/>
      </c>
      <c r="BR127" s="959" t="str">
        <f>IF(ISNUMBER(F127),'Cover Page'!$D$35/1000000*F127/'FX rate'!$C$24,"")</f>
        <v/>
      </c>
      <c r="BS127" s="926">
        <f>IF(ISNUMBER(G127),'Cover Page'!$D$35/1000000*G127/'FX rate'!$C$24,"")</f>
        <v>0</v>
      </c>
      <c r="BT127" s="925" t="str">
        <f>IF(ISNUMBER(H127),'Cover Page'!$D$35/1000000*H127/'FX rate'!$C$24,"")</f>
        <v/>
      </c>
      <c r="BU127" s="749" t="str">
        <f>IF(ISNUMBER(I127),'Cover Page'!$D$35/1000000*I127/'FX rate'!$C$24,"")</f>
        <v/>
      </c>
      <c r="BV127" s="959" t="str">
        <f>IF(ISNUMBER(J127),'Cover Page'!$D$35/1000000*J127/'FX rate'!$C$24,"")</f>
        <v/>
      </c>
      <c r="BW127" s="926">
        <f>IF(ISNUMBER(K127),'Cover Page'!$D$35/1000000*K127/'FX rate'!$C$24,"")</f>
        <v>0</v>
      </c>
      <c r="BX127" s="925" t="str">
        <f>IF(ISNUMBER(L127),'Cover Page'!$D$35/1000000*L127/'FX rate'!$C$24,"")</f>
        <v/>
      </c>
      <c r="BY127" s="749" t="str">
        <f>IF(ISNUMBER(M127),'Cover Page'!$D$35/1000000*M127/'FX rate'!$C$24,"")</f>
        <v/>
      </c>
      <c r="BZ127" s="959" t="str">
        <f>IF(ISNUMBER(N127),'Cover Page'!$D$35/1000000*N127/'FX rate'!$C$24,"")</f>
        <v/>
      </c>
      <c r="CA127" s="926">
        <f>IF(ISNUMBER(O127),'Cover Page'!$D$35/1000000*O127/'FX rate'!$C$24,"")</f>
        <v>0</v>
      </c>
      <c r="CB127" s="925" t="str">
        <f>IF(ISNUMBER(P127),'Cover Page'!$D$35/1000000*P127/'FX rate'!$C$24,"")</f>
        <v/>
      </c>
      <c r="CC127" s="749" t="str">
        <f>IF(ISNUMBER(Q127),'Cover Page'!$D$35/1000000*Q127/'FX rate'!$C$24,"")</f>
        <v/>
      </c>
      <c r="CD127" s="959" t="str">
        <f>IF(ISNUMBER(R127),'Cover Page'!$D$35/1000000*R127/'FX rate'!$C$24,"")</f>
        <v/>
      </c>
      <c r="CE127" s="924">
        <f>IF(ISNUMBER(S127),'Cover Page'!$D$35/1000000*S127/'FX rate'!$C$24,"")</f>
        <v>0</v>
      </c>
      <c r="CF127" s="923">
        <f>IF(ISNUMBER(T127),'Cover Page'!$D$35/1000000*T127/'FX rate'!$C$24,"")</f>
        <v>0</v>
      </c>
      <c r="CG127" s="747">
        <f>IF(ISNUMBER(U127),'Cover Page'!$D$35/1000000*U127/'FX rate'!$C$24,"")</f>
        <v>0</v>
      </c>
      <c r="CH127" s="958">
        <f>IF(ISNUMBER(V127),'Cover Page'!$D$35/1000000*V127/'FX rate'!$C$24,"")</f>
        <v>0</v>
      </c>
      <c r="CI127" s="763"/>
      <c r="CJ127" s="640"/>
      <c r="CK127" s="640"/>
      <c r="CL127" s="640"/>
      <c r="CM127" s="640"/>
      <c r="CN127" s="640"/>
      <c r="CO127" s="640"/>
      <c r="CP127" s="640"/>
      <c r="CQ127" s="640"/>
      <c r="CR127" s="640"/>
      <c r="CS127" s="640"/>
    </row>
    <row r="128" spans="1:97" s="2" customFormat="1" ht="14" x14ac:dyDescent="0.3">
      <c r="A128" s="6"/>
      <c r="B128" s="77">
        <v>2009</v>
      </c>
      <c r="C128" s="1569">
        <f t="shared" si="20"/>
        <v>0</v>
      </c>
      <c r="D128" s="166"/>
      <c r="E128" s="116"/>
      <c r="F128" s="172"/>
      <c r="G128" s="1569">
        <f t="shared" si="21"/>
        <v>0</v>
      </c>
      <c r="H128" s="166"/>
      <c r="I128" s="116"/>
      <c r="J128" s="172"/>
      <c r="K128" s="1569">
        <f t="shared" si="22"/>
        <v>0</v>
      </c>
      <c r="L128" s="166"/>
      <c r="M128" s="116"/>
      <c r="N128" s="172"/>
      <c r="O128" s="1569">
        <f t="shared" si="23"/>
        <v>0</v>
      </c>
      <c r="P128" s="166"/>
      <c r="Q128" s="116"/>
      <c r="R128" s="172"/>
      <c r="S128" s="410">
        <f t="shared" si="24"/>
        <v>0</v>
      </c>
      <c r="T128" s="413">
        <f t="shared" si="27"/>
        <v>0</v>
      </c>
      <c r="U128" s="398">
        <f t="shared" si="25"/>
        <v>0</v>
      </c>
      <c r="V128" s="962">
        <f t="shared" si="26"/>
        <v>0</v>
      </c>
      <c r="AH128" s="633">
        <v>2009</v>
      </c>
      <c r="AI128" s="717">
        <f>IF(ISNUMBER(C128),'Cover Page'!$D$35/1000000*'4 classification'!C128/'FX rate'!$C14,"")</f>
        <v>0</v>
      </c>
      <c r="AJ128" s="933" t="str">
        <f>IF(ISNUMBER(D128),'Cover Page'!$D$35/1000000*'4 classification'!D128/'FX rate'!$C14,"")</f>
        <v/>
      </c>
      <c r="AK128" s="718" t="str">
        <f>IF(ISNUMBER(E128),'Cover Page'!$D$35/1000000*'4 classification'!E128/'FX rate'!$C14,"")</f>
        <v/>
      </c>
      <c r="AL128" s="956" t="str">
        <f>IF(ISNUMBER(F128),'Cover Page'!$D$35/1000000*'4 classification'!F128/'FX rate'!$C14,"")</f>
        <v/>
      </c>
      <c r="AM128" s="934">
        <f>IF(ISNUMBER(G128),'Cover Page'!$D$35/1000000*'4 classification'!G128/'FX rate'!$C14,"")</f>
        <v>0</v>
      </c>
      <c r="AN128" s="933" t="str">
        <f>IF(ISNUMBER(H128),'Cover Page'!$D$35/1000000*'4 classification'!H128/'FX rate'!$C14,"")</f>
        <v/>
      </c>
      <c r="AO128" s="718" t="str">
        <f>IF(ISNUMBER(I128),'Cover Page'!$D$35/1000000*'4 classification'!I128/'FX rate'!$C14,"")</f>
        <v/>
      </c>
      <c r="AP128" s="956" t="str">
        <f>IF(ISNUMBER(J128),'Cover Page'!$D$35/1000000*'4 classification'!J128/'FX rate'!$C14,"")</f>
        <v/>
      </c>
      <c r="AQ128" s="934">
        <f>IF(ISNUMBER(K128),'Cover Page'!$D$35/1000000*'4 classification'!K128/'FX rate'!$C14,"")</f>
        <v>0</v>
      </c>
      <c r="AR128" s="933" t="str">
        <f>IF(ISNUMBER(L128),'Cover Page'!$D$35/1000000*'4 classification'!L128/'FX rate'!$C14,"")</f>
        <v/>
      </c>
      <c r="AS128" s="718" t="str">
        <f>IF(ISNUMBER(M128),'Cover Page'!$D$35/1000000*'4 classification'!M128/'FX rate'!$C14,"")</f>
        <v/>
      </c>
      <c r="AT128" s="956" t="str">
        <f>IF(ISNUMBER(N128),'Cover Page'!$D$35/1000000*'4 classification'!N128/'FX rate'!$C14,"")</f>
        <v/>
      </c>
      <c r="AU128" s="934">
        <f>IF(ISNUMBER(O128),'Cover Page'!$D$35/1000000*'4 classification'!O128/'FX rate'!$C14,"")</f>
        <v>0</v>
      </c>
      <c r="AV128" s="933" t="str">
        <f>IF(ISNUMBER(P128),'Cover Page'!$D$35/1000000*'4 classification'!P128/'FX rate'!$C14,"")</f>
        <v/>
      </c>
      <c r="AW128" s="718" t="str">
        <f>IF(ISNUMBER(Q128),'Cover Page'!$D$35/1000000*'4 classification'!Q128/'FX rate'!$C14,"")</f>
        <v/>
      </c>
      <c r="AX128" s="956" t="str">
        <f>IF(ISNUMBER(R128),'Cover Page'!$D$35/1000000*'4 classification'!R128/'FX rate'!$C14,"")</f>
        <v/>
      </c>
      <c r="AY128" s="932">
        <f>IF(ISNUMBER(S128),'Cover Page'!$D$35/1000000*'4 classification'!S128/'FX rate'!$C14,"")</f>
        <v>0</v>
      </c>
      <c r="AZ128" s="931">
        <f>IF(ISNUMBER(T128),'Cover Page'!$D$35/1000000*'4 classification'!T128/'FX rate'!$C14,"")</f>
        <v>0</v>
      </c>
      <c r="BA128" s="716">
        <f>IF(ISNUMBER(U128),'Cover Page'!$D$35/1000000*'4 classification'!U128/'FX rate'!$C14,"")</f>
        <v>0</v>
      </c>
      <c r="BB128" s="956">
        <f>IF(ISNUMBER(V128),'Cover Page'!$D$35/1000000*'4 classification'!V128/'FX rate'!$C14,"")</f>
        <v>0</v>
      </c>
      <c r="BC128" s="567"/>
      <c r="BD128" s="567"/>
      <c r="BE128" s="567"/>
      <c r="BF128" s="567"/>
      <c r="BG128" s="567"/>
      <c r="BH128" s="567"/>
      <c r="BI128" s="567"/>
      <c r="BN128" s="705">
        <v>2009</v>
      </c>
      <c r="BO128" s="748">
        <f>IF(ISNUMBER(C128),'Cover Page'!$D$35/1000000*C128/'FX rate'!$C$24,"")</f>
        <v>0</v>
      </c>
      <c r="BP128" s="925" t="str">
        <f>IF(ISNUMBER(D128),'Cover Page'!$D$35/1000000*D128/'FX rate'!$C$24,"")</f>
        <v/>
      </c>
      <c r="BQ128" s="749" t="str">
        <f>IF(ISNUMBER(E128),'Cover Page'!$D$35/1000000*E128/'FX rate'!$C$24,"")</f>
        <v/>
      </c>
      <c r="BR128" s="959" t="str">
        <f>IF(ISNUMBER(F128),'Cover Page'!$D$35/1000000*F128/'FX rate'!$C$24,"")</f>
        <v/>
      </c>
      <c r="BS128" s="926">
        <f>IF(ISNUMBER(G128),'Cover Page'!$D$35/1000000*G128/'FX rate'!$C$24,"")</f>
        <v>0</v>
      </c>
      <c r="BT128" s="925" t="str">
        <f>IF(ISNUMBER(H128),'Cover Page'!$D$35/1000000*H128/'FX rate'!$C$24,"")</f>
        <v/>
      </c>
      <c r="BU128" s="749" t="str">
        <f>IF(ISNUMBER(I128),'Cover Page'!$D$35/1000000*I128/'FX rate'!$C$24,"")</f>
        <v/>
      </c>
      <c r="BV128" s="959" t="str">
        <f>IF(ISNUMBER(J128),'Cover Page'!$D$35/1000000*J128/'FX rate'!$C$24,"")</f>
        <v/>
      </c>
      <c r="BW128" s="926">
        <f>IF(ISNUMBER(K128),'Cover Page'!$D$35/1000000*K128/'FX rate'!$C$24,"")</f>
        <v>0</v>
      </c>
      <c r="BX128" s="925" t="str">
        <f>IF(ISNUMBER(L128),'Cover Page'!$D$35/1000000*L128/'FX rate'!$C$24,"")</f>
        <v/>
      </c>
      <c r="BY128" s="749" t="str">
        <f>IF(ISNUMBER(M128),'Cover Page'!$D$35/1000000*M128/'FX rate'!$C$24,"")</f>
        <v/>
      </c>
      <c r="BZ128" s="959" t="str">
        <f>IF(ISNUMBER(N128),'Cover Page'!$D$35/1000000*N128/'FX rate'!$C$24,"")</f>
        <v/>
      </c>
      <c r="CA128" s="926">
        <f>IF(ISNUMBER(O128),'Cover Page'!$D$35/1000000*O128/'FX rate'!$C$24,"")</f>
        <v>0</v>
      </c>
      <c r="CB128" s="925" t="str">
        <f>IF(ISNUMBER(P128),'Cover Page'!$D$35/1000000*P128/'FX rate'!$C$24,"")</f>
        <v/>
      </c>
      <c r="CC128" s="749" t="str">
        <f>IF(ISNUMBER(Q128),'Cover Page'!$D$35/1000000*Q128/'FX rate'!$C$24,"")</f>
        <v/>
      </c>
      <c r="CD128" s="959" t="str">
        <f>IF(ISNUMBER(R128),'Cover Page'!$D$35/1000000*R128/'FX rate'!$C$24,"")</f>
        <v/>
      </c>
      <c r="CE128" s="924">
        <f>IF(ISNUMBER(S128),'Cover Page'!$D$35/1000000*S128/'FX rate'!$C$24,"")</f>
        <v>0</v>
      </c>
      <c r="CF128" s="923">
        <f>IF(ISNUMBER(T128),'Cover Page'!$D$35/1000000*T128/'FX rate'!$C$24,"")</f>
        <v>0</v>
      </c>
      <c r="CG128" s="747">
        <f>IF(ISNUMBER(U128),'Cover Page'!$D$35/1000000*U128/'FX rate'!$C$24,"")</f>
        <v>0</v>
      </c>
      <c r="CH128" s="958">
        <f>IF(ISNUMBER(V128),'Cover Page'!$D$35/1000000*V128/'FX rate'!$C$24,"")</f>
        <v>0</v>
      </c>
      <c r="CI128" s="763"/>
      <c r="CJ128" s="640"/>
      <c r="CK128" s="640"/>
      <c r="CL128" s="640"/>
      <c r="CM128" s="640"/>
      <c r="CN128" s="640"/>
      <c r="CO128" s="640"/>
      <c r="CP128" s="640"/>
      <c r="CQ128" s="640"/>
      <c r="CR128" s="640"/>
      <c r="CS128" s="640"/>
    </row>
    <row r="129" spans="1:97" s="2" customFormat="1" ht="14" x14ac:dyDescent="0.3">
      <c r="A129" s="6"/>
      <c r="B129" s="77">
        <v>2010</v>
      </c>
      <c r="C129" s="1569">
        <f t="shared" si="20"/>
        <v>0</v>
      </c>
      <c r="D129" s="166"/>
      <c r="E129" s="116"/>
      <c r="F129" s="172"/>
      <c r="G129" s="1569">
        <f t="shared" si="21"/>
        <v>0</v>
      </c>
      <c r="H129" s="166"/>
      <c r="I129" s="116"/>
      <c r="J129" s="172"/>
      <c r="K129" s="1569">
        <f t="shared" si="22"/>
        <v>0</v>
      </c>
      <c r="L129" s="166"/>
      <c r="M129" s="116"/>
      <c r="N129" s="172"/>
      <c r="O129" s="1569">
        <f t="shared" si="23"/>
        <v>0</v>
      </c>
      <c r="P129" s="166"/>
      <c r="Q129" s="116"/>
      <c r="R129" s="172"/>
      <c r="S129" s="410">
        <f t="shared" si="24"/>
        <v>0</v>
      </c>
      <c r="T129" s="413">
        <f t="shared" si="27"/>
        <v>0</v>
      </c>
      <c r="U129" s="398">
        <f t="shared" si="25"/>
        <v>0</v>
      </c>
      <c r="V129" s="962">
        <f t="shared" si="26"/>
        <v>0</v>
      </c>
      <c r="AH129" s="633">
        <v>2010</v>
      </c>
      <c r="AI129" s="717">
        <f>IF(ISNUMBER(C129),'Cover Page'!$D$35/1000000*'4 classification'!C129/'FX rate'!$C15,"")</f>
        <v>0</v>
      </c>
      <c r="AJ129" s="933" t="str">
        <f>IF(ISNUMBER(D129),'Cover Page'!$D$35/1000000*'4 classification'!D129/'FX rate'!$C15,"")</f>
        <v/>
      </c>
      <c r="AK129" s="718" t="str">
        <f>IF(ISNUMBER(E129),'Cover Page'!$D$35/1000000*'4 classification'!E129/'FX rate'!$C15,"")</f>
        <v/>
      </c>
      <c r="AL129" s="956" t="str">
        <f>IF(ISNUMBER(F129),'Cover Page'!$D$35/1000000*'4 classification'!F129/'FX rate'!$C15,"")</f>
        <v/>
      </c>
      <c r="AM129" s="934">
        <f>IF(ISNUMBER(G129),'Cover Page'!$D$35/1000000*'4 classification'!G129/'FX rate'!$C15,"")</f>
        <v>0</v>
      </c>
      <c r="AN129" s="933" t="str">
        <f>IF(ISNUMBER(H129),'Cover Page'!$D$35/1000000*'4 classification'!H129/'FX rate'!$C15,"")</f>
        <v/>
      </c>
      <c r="AO129" s="718" t="str">
        <f>IF(ISNUMBER(I129),'Cover Page'!$D$35/1000000*'4 classification'!I129/'FX rate'!$C15,"")</f>
        <v/>
      </c>
      <c r="AP129" s="956" t="str">
        <f>IF(ISNUMBER(J129),'Cover Page'!$D$35/1000000*'4 classification'!J129/'FX rate'!$C15,"")</f>
        <v/>
      </c>
      <c r="AQ129" s="934">
        <f>IF(ISNUMBER(K129),'Cover Page'!$D$35/1000000*'4 classification'!K129/'FX rate'!$C15,"")</f>
        <v>0</v>
      </c>
      <c r="AR129" s="933" t="str">
        <f>IF(ISNUMBER(L129),'Cover Page'!$D$35/1000000*'4 classification'!L129/'FX rate'!$C15,"")</f>
        <v/>
      </c>
      <c r="AS129" s="718" t="str">
        <f>IF(ISNUMBER(M129),'Cover Page'!$D$35/1000000*'4 classification'!M129/'FX rate'!$C15,"")</f>
        <v/>
      </c>
      <c r="AT129" s="956" t="str">
        <f>IF(ISNUMBER(N129),'Cover Page'!$D$35/1000000*'4 classification'!N129/'FX rate'!$C15,"")</f>
        <v/>
      </c>
      <c r="AU129" s="934">
        <f>IF(ISNUMBER(O129),'Cover Page'!$D$35/1000000*'4 classification'!O129/'FX rate'!$C15,"")</f>
        <v>0</v>
      </c>
      <c r="AV129" s="933" t="str">
        <f>IF(ISNUMBER(P129),'Cover Page'!$D$35/1000000*'4 classification'!P129/'FX rate'!$C15,"")</f>
        <v/>
      </c>
      <c r="AW129" s="718" t="str">
        <f>IF(ISNUMBER(Q129),'Cover Page'!$D$35/1000000*'4 classification'!Q129/'FX rate'!$C15,"")</f>
        <v/>
      </c>
      <c r="AX129" s="956" t="str">
        <f>IF(ISNUMBER(R129),'Cover Page'!$D$35/1000000*'4 classification'!R129/'FX rate'!$C15,"")</f>
        <v/>
      </c>
      <c r="AY129" s="932">
        <f>IF(ISNUMBER(S129),'Cover Page'!$D$35/1000000*'4 classification'!S129/'FX rate'!$C15,"")</f>
        <v>0</v>
      </c>
      <c r="AZ129" s="931">
        <f>IF(ISNUMBER(T129),'Cover Page'!$D$35/1000000*'4 classification'!T129/'FX rate'!$C15,"")</f>
        <v>0</v>
      </c>
      <c r="BA129" s="716">
        <f>IF(ISNUMBER(U129),'Cover Page'!$D$35/1000000*'4 classification'!U129/'FX rate'!$C15,"")</f>
        <v>0</v>
      </c>
      <c r="BB129" s="956">
        <f>IF(ISNUMBER(V129),'Cover Page'!$D$35/1000000*'4 classification'!V129/'FX rate'!$C15,"")</f>
        <v>0</v>
      </c>
      <c r="BC129" s="567"/>
      <c r="BD129" s="567"/>
      <c r="BE129" s="567"/>
      <c r="BF129" s="567"/>
      <c r="BG129" s="567"/>
      <c r="BH129" s="567"/>
      <c r="BI129" s="567"/>
      <c r="BN129" s="705">
        <v>2010</v>
      </c>
      <c r="BO129" s="748">
        <f>IF(ISNUMBER(C129),'Cover Page'!$D$35/1000000*C129/'FX rate'!$C$24,"")</f>
        <v>0</v>
      </c>
      <c r="BP129" s="925" t="str">
        <f>IF(ISNUMBER(D129),'Cover Page'!$D$35/1000000*D129/'FX rate'!$C$24,"")</f>
        <v/>
      </c>
      <c r="BQ129" s="749" t="str">
        <f>IF(ISNUMBER(E129),'Cover Page'!$D$35/1000000*E129/'FX rate'!$C$24,"")</f>
        <v/>
      </c>
      <c r="BR129" s="959" t="str">
        <f>IF(ISNUMBER(F129),'Cover Page'!$D$35/1000000*F129/'FX rate'!$C$24,"")</f>
        <v/>
      </c>
      <c r="BS129" s="926">
        <f>IF(ISNUMBER(G129),'Cover Page'!$D$35/1000000*G129/'FX rate'!$C$24,"")</f>
        <v>0</v>
      </c>
      <c r="BT129" s="925" t="str">
        <f>IF(ISNUMBER(H129),'Cover Page'!$D$35/1000000*H129/'FX rate'!$C$24,"")</f>
        <v/>
      </c>
      <c r="BU129" s="749" t="str">
        <f>IF(ISNUMBER(I129),'Cover Page'!$D$35/1000000*I129/'FX rate'!$C$24,"")</f>
        <v/>
      </c>
      <c r="BV129" s="959" t="str">
        <f>IF(ISNUMBER(J129),'Cover Page'!$D$35/1000000*J129/'FX rate'!$C$24,"")</f>
        <v/>
      </c>
      <c r="BW129" s="926">
        <f>IF(ISNUMBER(K129),'Cover Page'!$D$35/1000000*K129/'FX rate'!$C$24,"")</f>
        <v>0</v>
      </c>
      <c r="BX129" s="925" t="str">
        <f>IF(ISNUMBER(L129),'Cover Page'!$D$35/1000000*L129/'FX rate'!$C$24,"")</f>
        <v/>
      </c>
      <c r="BY129" s="749" t="str">
        <f>IF(ISNUMBER(M129),'Cover Page'!$D$35/1000000*M129/'FX rate'!$C$24,"")</f>
        <v/>
      </c>
      <c r="BZ129" s="959" t="str">
        <f>IF(ISNUMBER(N129),'Cover Page'!$D$35/1000000*N129/'FX rate'!$C$24,"")</f>
        <v/>
      </c>
      <c r="CA129" s="926">
        <f>IF(ISNUMBER(O129),'Cover Page'!$D$35/1000000*O129/'FX rate'!$C$24,"")</f>
        <v>0</v>
      </c>
      <c r="CB129" s="925" t="str">
        <f>IF(ISNUMBER(P129),'Cover Page'!$D$35/1000000*P129/'FX rate'!$C$24,"")</f>
        <v/>
      </c>
      <c r="CC129" s="749" t="str">
        <f>IF(ISNUMBER(Q129),'Cover Page'!$D$35/1000000*Q129/'FX rate'!$C$24,"")</f>
        <v/>
      </c>
      <c r="CD129" s="959" t="str">
        <f>IF(ISNUMBER(R129),'Cover Page'!$D$35/1000000*R129/'FX rate'!$C$24,"")</f>
        <v/>
      </c>
      <c r="CE129" s="924">
        <f>IF(ISNUMBER(S129),'Cover Page'!$D$35/1000000*S129/'FX rate'!$C$24,"")</f>
        <v>0</v>
      </c>
      <c r="CF129" s="923">
        <f>IF(ISNUMBER(T129),'Cover Page'!$D$35/1000000*T129/'FX rate'!$C$24,"")</f>
        <v>0</v>
      </c>
      <c r="CG129" s="747">
        <f>IF(ISNUMBER(U129),'Cover Page'!$D$35/1000000*U129/'FX rate'!$C$24,"")</f>
        <v>0</v>
      </c>
      <c r="CH129" s="958">
        <f>IF(ISNUMBER(V129),'Cover Page'!$D$35/1000000*V129/'FX rate'!$C$24,"")</f>
        <v>0</v>
      </c>
      <c r="CI129" s="763"/>
      <c r="CJ129" s="640"/>
      <c r="CK129" s="640"/>
      <c r="CL129" s="640"/>
      <c r="CM129" s="640"/>
      <c r="CN129" s="640"/>
      <c r="CO129" s="640"/>
      <c r="CP129" s="640"/>
      <c r="CQ129" s="640"/>
      <c r="CR129" s="640"/>
      <c r="CS129" s="640"/>
    </row>
    <row r="130" spans="1:97" s="2" customFormat="1" ht="14" x14ac:dyDescent="0.3">
      <c r="A130" s="6"/>
      <c r="B130" s="77">
        <v>2011</v>
      </c>
      <c r="C130" s="1569">
        <f t="shared" si="20"/>
        <v>0</v>
      </c>
      <c r="D130" s="166"/>
      <c r="E130" s="116"/>
      <c r="F130" s="172"/>
      <c r="G130" s="1569">
        <f t="shared" si="21"/>
        <v>0</v>
      </c>
      <c r="H130" s="166"/>
      <c r="I130" s="116"/>
      <c r="J130" s="172"/>
      <c r="K130" s="1569">
        <f t="shared" si="22"/>
        <v>0</v>
      </c>
      <c r="L130" s="166"/>
      <c r="M130" s="116"/>
      <c r="N130" s="172"/>
      <c r="O130" s="1569">
        <f t="shared" si="23"/>
        <v>0</v>
      </c>
      <c r="P130" s="166"/>
      <c r="Q130" s="116"/>
      <c r="R130" s="172"/>
      <c r="S130" s="410">
        <f t="shared" si="24"/>
        <v>0</v>
      </c>
      <c r="T130" s="413">
        <f t="shared" si="27"/>
        <v>0</v>
      </c>
      <c r="U130" s="398">
        <f t="shared" si="25"/>
        <v>0</v>
      </c>
      <c r="V130" s="962">
        <f t="shared" si="26"/>
        <v>0</v>
      </c>
      <c r="AH130" s="633">
        <v>2011</v>
      </c>
      <c r="AI130" s="717">
        <f>IF(ISNUMBER(C130),'Cover Page'!$D$35/1000000*'4 classification'!C130/'FX rate'!$C16,"")</f>
        <v>0</v>
      </c>
      <c r="AJ130" s="933" t="str">
        <f>IF(ISNUMBER(D130),'Cover Page'!$D$35/1000000*'4 classification'!D130/'FX rate'!$C16,"")</f>
        <v/>
      </c>
      <c r="AK130" s="718" t="str">
        <f>IF(ISNUMBER(E130),'Cover Page'!$D$35/1000000*'4 classification'!E130/'FX rate'!$C16,"")</f>
        <v/>
      </c>
      <c r="AL130" s="956" t="str">
        <f>IF(ISNUMBER(F130),'Cover Page'!$D$35/1000000*'4 classification'!F130/'FX rate'!$C16,"")</f>
        <v/>
      </c>
      <c r="AM130" s="934">
        <f>IF(ISNUMBER(G130),'Cover Page'!$D$35/1000000*'4 classification'!G130/'FX rate'!$C16,"")</f>
        <v>0</v>
      </c>
      <c r="AN130" s="933" t="str">
        <f>IF(ISNUMBER(H130),'Cover Page'!$D$35/1000000*'4 classification'!H130/'FX rate'!$C16,"")</f>
        <v/>
      </c>
      <c r="AO130" s="718" t="str">
        <f>IF(ISNUMBER(I130),'Cover Page'!$D$35/1000000*'4 classification'!I130/'FX rate'!$C16,"")</f>
        <v/>
      </c>
      <c r="AP130" s="956" t="str">
        <f>IF(ISNUMBER(J130),'Cover Page'!$D$35/1000000*'4 classification'!J130/'FX rate'!$C16,"")</f>
        <v/>
      </c>
      <c r="AQ130" s="934">
        <f>IF(ISNUMBER(K130),'Cover Page'!$D$35/1000000*'4 classification'!K130/'FX rate'!$C16,"")</f>
        <v>0</v>
      </c>
      <c r="AR130" s="933" t="str">
        <f>IF(ISNUMBER(L130),'Cover Page'!$D$35/1000000*'4 classification'!L130/'FX rate'!$C16,"")</f>
        <v/>
      </c>
      <c r="AS130" s="718" t="str">
        <f>IF(ISNUMBER(M130),'Cover Page'!$D$35/1000000*'4 classification'!M130/'FX rate'!$C16,"")</f>
        <v/>
      </c>
      <c r="AT130" s="956" t="str">
        <f>IF(ISNUMBER(N130),'Cover Page'!$D$35/1000000*'4 classification'!N130/'FX rate'!$C16,"")</f>
        <v/>
      </c>
      <c r="AU130" s="934">
        <f>IF(ISNUMBER(O130),'Cover Page'!$D$35/1000000*'4 classification'!O130/'FX rate'!$C16,"")</f>
        <v>0</v>
      </c>
      <c r="AV130" s="933" t="str">
        <f>IF(ISNUMBER(P130),'Cover Page'!$D$35/1000000*'4 classification'!P130/'FX rate'!$C16,"")</f>
        <v/>
      </c>
      <c r="AW130" s="718" t="str">
        <f>IF(ISNUMBER(Q130),'Cover Page'!$D$35/1000000*'4 classification'!Q130/'FX rate'!$C16,"")</f>
        <v/>
      </c>
      <c r="AX130" s="956" t="str">
        <f>IF(ISNUMBER(R130),'Cover Page'!$D$35/1000000*'4 classification'!R130/'FX rate'!$C16,"")</f>
        <v/>
      </c>
      <c r="AY130" s="932">
        <f>IF(ISNUMBER(S130),'Cover Page'!$D$35/1000000*'4 classification'!S130/'FX rate'!$C16,"")</f>
        <v>0</v>
      </c>
      <c r="AZ130" s="931">
        <f>IF(ISNUMBER(T130),'Cover Page'!$D$35/1000000*'4 classification'!T130/'FX rate'!$C16,"")</f>
        <v>0</v>
      </c>
      <c r="BA130" s="716">
        <f>IF(ISNUMBER(U130),'Cover Page'!$D$35/1000000*'4 classification'!U130/'FX rate'!$C16,"")</f>
        <v>0</v>
      </c>
      <c r="BB130" s="956">
        <f>IF(ISNUMBER(V130),'Cover Page'!$D$35/1000000*'4 classification'!V130/'FX rate'!$C16,"")</f>
        <v>0</v>
      </c>
      <c r="BC130" s="567"/>
      <c r="BD130" s="567"/>
      <c r="BE130" s="567"/>
      <c r="BF130" s="567"/>
      <c r="BG130" s="567"/>
      <c r="BH130" s="567"/>
      <c r="BI130" s="567"/>
      <c r="BN130" s="705">
        <v>2011</v>
      </c>
      <c r="BO130" s="748">
        <f>IF(ISNUMBER(C130),'Cover Page'!$D$35/1000000*C130/'FX rate'!$C$24,"")</f>
        <v>0</v>
      </c>
      <c r="BP130" s="925" t="str">
        <f>IF(ISNUMBER(D130),'Cover Page'!$D$35/1000000*D130/'FX rate'!$C$24,"")</f>
        <v/>
      </c>
      <c r="BQ130" s="749" t="str">
        <f>IF(ISNUMBER(E130),'Cover Page'!$D$35/1000000*E130/'FX rate'!$C$24,"")</f>
        <v/>
      </c>
      <c r="BR130" s="959" t="str">
        <f>IF(ISNUMBER(F130),'Cover Page'!$D$35/1000000*F130/'FX rate'!$C$24,"")</f>
        <v/>
      </c>
      <c r="BS130" s="926">
        <f>IF(ISNUMBER(G130),'Cover Page'!$D$35/1000000*G130/'FX rate'!$C$24,"")</f>
        <v>0</v>
      </c>
      <c r="BT130" s="925" t="str">
        <f>IF(ISNUMBER(H130),'Cover Page'!$D$35/1000000*H130/'FX rate'!$C$24,"")</f>
        <v/>
      </c>
      <c r="BU130" s="749" t="str">
        <f>IF(ISNUMBER(I130),'Cover Page'!$D$35/1000000*I130/'FX rate'!$C$24,"")</f>
        <v/>
      </c>
      <c r="BV130" s="959" t="str">
        <f>IF(ISNUMBER(J130),'Cover Page'!$D$35/1000000*J130/'FX rate'!$C$24,"")</f>
        <v/>
      </c>
      <c r="BW130" s="926">
        <f>IF(ISNUMBER(K130),'Cover Page'!$D$35/1000000*K130/'FX rate'!$C$24,"")</f>
        <v>0</v>
      </c>
      <c r="BX130" s="925" t="str">
        <f>IF(ISNUMBER(L130),'Cover Page'!$D$35/1000000*L130/'FX rate'!$C$24,"")</f>
        <v/>
      </c>
      <c r="BY130" s="749" t="str">
        <f>IF(ISNUMBER(M130),'Cover Page'!$D$35/1000000*M130/'FX rate'!$C$24,"")</f>
        <v/>
      </c>
      <c r="BZ130" s="959" t="str">
        <f>IF(ISNUMBER(N130),'Cover Page'!$D$35/1000000*N130/'FX rate'!$C$24,"")</f>
        <v/>
      </c>
      <c r="CA130" s="926">
        <f>IF(ISNUMBER(O130),'Cover Page'!$D$35/1000000*O130/'FX rate'!$C$24,"")</f>
        <v>0</v>
      </c>
      <c r="CB130" s="925" t="str">
        <f>IF(ISNUMBER(P130),'Cover Page'!$D$35/1000000*P130/'FX rate'!$C$24,"")</f>
        <v/>
      </c>
      <c r="CC130" s="749" t="str">
        <f>IF(ISNUMBER(Q130),'Cover Page'!$D$35/1000000*Q130/'FX rate'!$C$24,"")</f>
        <v/>
      </c>
      <c r="CD130" s="959" t="str">
        <f>IF(ISNUMBER(R130),'Cover Page'!$D$35/1000000*R130/'FX rate'!$C$24,"")</f>
        <v/>
      </c>
      <c r="CE130" s="924">
        <f>IF(ISNUMBER(S130),'Cover Page'!$D$35/1000000*S130/'FX rate'!$C$24,"")</f>
        <v>0</v>
      </c>
      <c r="CF130" s="923">
        <f>IF(ISNUMBER(T130),'Cover Page'!$D$35/1000000*T130/'FX rate'!$C$24,"")</f>
        <v>0</v>
      </c>
      <c r="CG130" s="747">
        <f>IF(ISNUMBER(U130),'Cover Page'!$D$35/1000000*U130/'FX rate'!$C$24,"")</f>
        <v>0</v>
      </c>
      <c r="CH130" s="958">
        <f>IF(ISNUMBER(V130),'Cover Page'!$D$35/1000000*V130/'FX rate'!$C$24,"")</f>
        <v>0</v>
      </c>
      <c r="CI130" s="763"/>
      <c r="CJ130" s="640"/>
      <c r="CK130" s="640"/>
      <c r="CL130" s="640"/>
      <c r="CM130" s="640"/>
      <c r="CN130" s="640"/>
      <c r="CO130" s="640"/>
      <c r="CP130" s="640"/>
      <c r="CQ130" s="640"/>
      <c r="CR130" s="640"/>
      <c r="CS130" s="640"/>
    </row>
    <row r="131" spans="1:97" s="2" customFormat="1" ht="14" x14ac:dyDescent="0.3">
      <c r="A131" s="6"/>
      <c r="B131" s="77">
        <v>2012</v>
      </c>
      <c r="C131" s="1569">
        <f t="shared" si="20"/>
        <v>0</v>
      </c>
      <c r="D131" s="166"/>
      <c r="E131" s="116"/>
      <c r="F131" s="172"/>
      <c r="G131" s="1569">
        <f t="shared" si="21"/>
        <v>0</v>
      </c>
      <c r="H131" s="166"/>
      <c r="I131" s="116"/>
      <c r="J131" s="172"/>
      <c r="K131" s="1569">
        <f t="shared" si="22"/>
        <v>0</v>
      </c>
      <c r="L131" s="166"/>
      <c r="M131" s="116"/>
      <c r="N131" s="172"/>
      <c r="O131" s="1569">
        <f t="shared" si="23"/>
        <v>0</v>
      </c>
      <c r="P131" s="166"/>
      <c r="Q131" s="116"/>
      <c r="R131" s="172"/>
      <c r="S131" s="410">
        <f t="shared" si="24"/>
        <v>0</v>
      </c>
      <c r="T131" s="413">
        <f t="shared" si="27"/>
        <v>0</v>
      </c>
      <c r="U131" s="398">
        <f t="shared" si="25"/>
        <v>0</v>
      </c>
      <c r="V131" s="962">
        <f t="shared" si="26"/>
        <v>0</v>
      </c>
      <c r="AH131" s="633">
        <v>2012</v>
      </c>
      <c r="AI131" s="717">
        <f>IF(ISNUMBER(C131),'Cover Page'!$D$35/1000000*'4 classification'!C131/'FX rate'!$C17,"")</f>
        <v>0</v>
      </c>
      <c r="AJ131" s="933" t="str">
        <f>IF(ISNUMBER(D131),'Cover Page'!$D$35/1000000*'4 classification'!D131/'FX rate'!$C17,"")</f>
        <v/>
      </c>
      <c r="AK131" s="718" t="str">
        <f>IF(ISNUMBER(E131),'Cover Page'!$D$35/1000000*'4 classification'!E131/'FX rate'!$C17,"")</f>
        <v/>
      </c>
      <c r="AL131" s="956" t="str">
        <f>IF(ISNUMBER(F131),'Cover Page'!$D$35/1000000*'4 classification'!F131/'FX rate'!$C17,"")</f>
        <v/>
      </c>
      <c r="AM131" s="934">
        <f>IF(ISNUMBER(G131),'Cover Page'!$D$35/1000000*'4 classification'!G131/'FX rate'!$C17,"")</f>
        <v>0</v>
      </c>
      <c r="AN131" s="933" t="str">
        <f>IF(ISNUMBER(H131),'Cover Page'!$D$35/1000000*'4 classification'!H131/'FX rate'!$C17,"")</f>
        <v/>
      </c>
      <c r="AO131" s="718" t="str">
        <f>IF(ISNUMBER(I131),'Cover Page'!$D$35/1000000*'4 classification'!I131/'FX rate'!$C17,"")</f>
        <v/>
      </c>
      <c r="AP131" s="956" t="str">
        <f>IF(ISNUMBER(J131),'Cover Page'!$D$35/1000000*'4 classification'!J131/'FX rate'!$C17,"")</f>
        <v/>
      </c>
      <c r="AQ131" s="934">
        <f>IF(ISNUMBER(K131),'Cover Page'!$D$35/1000000*'4 classification'!K131/'FX rate'!$C17,"")</f>
        <v>0</v>
      </c>
      <c r="AR131" s="933" t="str">
        <f>IF(ISNUMBER(L131),'Cover Page'!$D$35/1000000*'4 classification'!L131/'FX rate'!$C17,"")</f>
        <v/>
      </c>
      <c r="AS131" s="718" t="str">
        <f>IF(ISNUMBER(M131),'Cover Page'!$D$35/1000000*'4 classification'!M131/'FX rate'!$C17,"")</f>
        <v/>
      </c>
      <c r="AT131" s="956" t="str">
        <f>IF(ISNUMBER(N131),'Cover Page'!$D$35/1000000*'4 classification'!N131/'FX rate'!$C17,"")</f>
        <v/>
      </c>
      <c r="AU131" s="934">
        <f>IF(ISNUMBER(O131),'Cover Page'!$D$35/1000000*'4 classification'!O131/'FX rate'!$C17,"")</f>
        <v>0</v>
      </c>
      <c r="AV131" s="933" t="str">
        <f>IF(ISNUMBER(P131),'Cover Page'!$D$35/1000000*'4 classification'!P131/'FX rate'!$C17,"")</f>
        <v/>
      </c>
      <c r="AW131" s="718" t="str">
        <f>IF(ISNUMBER(Q131),'Cover Page'!$D$35/1000000*'4 classification'!Q131/'FX rate'!$C17,"")</f>
        <v/>
      </c>
      <c r="AX131" s="956" t="str">
        <f>IF(ISNUMBER(R131),'Cover Page'!$D$35/1000000*'4 classification'!R131/'FX rate'!$C17,"")</f>
        <v/>
      </c>
      <c r="AY131" s="932">
        <f>IF(ISNUMBER(S131),'Cover Page'!$D$35/1000000*'4 classification'!S131/'FX rate'!$C17,"")</f>
        <v>0</v>
      </c>
      <c r="AZ131" s="931">
        <f>IF(ISNUMBER(T131),'Cover Page'!$D$35/1000000*'4 classification'!T131/'FX rate'!$C17,"")</f>
        <v>0</v>
      </c>
      <c r="BA131" s="716">
        <f>IF(ISNUMBER(U131),'Cover Page'!$D$35/1000000*'4 classification'!U131/'FX rate'!$C17,"")</f>
        <v>0</v>
      </c>
      <c r="BB131" s="956">
        <f>IF(ISNUMBER(V131),'Cover Page'!$D$35/1000000*'4 classification'!V131/'FX rate'!$C17,"")</f>
        <v>0</v>
      </c>
      <c r="BC131" s="567"/>
      <c r="BD131" s="567"/>
      <c r="BE131" s="567"/>
      <c r="BF131" s="567"/>
      <c r="BG131" s="567"/>
      <c r="BH131" s="567"/>
      <c r="BI131" s="567"/>
      <c r="BN131" s="705">
        <v>2012</v>
      </c>
      <c r="BO131" s="748">
        <f>IF(ISNUMBER(C131),'Cover Page'!$D$35/1000000*C131/'FX rate'!$C$24,"")</f>
        <v>0</v>
      </c>
      <c r="BP131" s="925" t="str">
        <f>IF(ISNUMBER(D131),'Cover Page'!$D$35/1000000*D131/'FX rate'!$C$24,"")</f>
        <v/>
      </c>
      <c r="BQ131" s="749" t="str">
        <f>IF(ISNUMBER(E131),'Cover Page'!$D$35/1000000*E131/'FX rate'!$C$24,"")</f>
        <v/>
      </c>
      <c r="BR131" s="959" t="str">
        <f>IF(ISNUMBER(F131),'Cover Page'!$D$35/1000000*F131/'FX rate'!$C$24,"")</f>
        <v/>
      </c>
      <c r="BS131" s="926">
        <f>IF(ISNUMBER(G131),'Cover Page'!$D$35/1000000*G131/'FX rate'!$C$24,"")</f>
        <v>0</v>
      </c>
      <c r="BT131" s="925" t="str">
        <f>IF(ISNUMBER(H131),'Cover Page'!$D$35/1000000*H131/'FX rate'!$C$24,"")</f>
        <v/>
      </c>
      <c r="BU131" s="749" t="str">
        <f>IF(ISNUMBER(I131),'Cover Page'!$D$35/1000000*I131/'FX rate'!$C$24,"")</f>
        <v/>
      </c>
      <c r="BV131" s="959" t="str">
        <f>IF(ISNUMBER(J131),'Cover Page'!$D$35/1000000*J131/'FX rate'!$C$24,"")</f>
        <v/>
      </c>
      <c r="BW131" s="926">
        <f>IF(ISNUMBER(K131),'Cover Page'!$D$35/1000000*K131/'FX rate'!$C$24,"")</f>
        <v>0</v>
      </c>
      <c r="BX131" s="925" t="str">
        <f>IF(ISNUMBER(L131),'Cover Page'!$D$35/1000000*L131/'FX rate'!$C$24,"")</f>
        <v/>
      </c>
      <c r="BY131" s="749" t="str">
        <f>IF(ISNUMBER(M131),'Cover Page'!$D$35/1000000*M131/'FX rate'!$C$24,"")</f>
        <v/>
      </c>
      <c r="BZ131" s="959" t="str">
        <f>IF(ISNUMBER(N131),'Cover Page'!$D$35/1000000*N131/'FX rate'!$C$24,"")</f>
        <v/>
      </c>
      <c r="CA131" s="926">
        <f>IF(ISNUMBER(O131),'Cover Page'!$D$35/1000000*O131/'FX rate'!$C$24,"")</f>
        <v>0</v>
      </c>
      <c r="CB131" s="925" t="str">
        <f>IF(ISNUMBER(P131),'Cover Page'!$D$35/1000000*P131/'FX rate'!$C$24,"")</f>
        <v/>
      </c>
      <c r="CC131" s="749" t="str">
        <f>IF(ISNUMBER(Q131),'Cover Page'!$D$35/1000000*Q131/'FX rate'!$C$24,"")</f>
        <v/>
      </c>
      <c r="CD131" s="959" t="str">
        <f>IF(ISNUMBER(R131),'Cover Page'!$D$35/1000000*R131/'FX rate'!$C$24,"")</f>
        <v/>
      </c>
      <c r="CE131" s="924">
        <f>IF(ISNUMBER(S131),'Cover Page'!$D$35/1000000*S131/'FX rate'!$C$24,"")</f>
        <v>0</v>
      </c>
      <c r="CF131" s="923">
        <f>IF(ISNUMBER(T131),'Cover Page'!$D$35/1000000*T131/'FX rate'!$C$24,"")</f>
        <v>0</v>
      </c>
      <c r="CG131" s="747">
        <f>IF(ISNUMBER(U131),'Cover Page'!$D$35/1000000*U131/'FX rate'!$C$24,"")</f>
        <v>0</v>
      </c>
      <c r="CH131" s="958">
        <f>IF(ISNUMBER(V131),'Cover Page'!$D$35/1000000*V131/'FX rate'!$C$24,"")</f>
        <v>0</v>
      </c>
      <c r="CI131" s="763"/>
      <c r="CJ131" s="640"/>
      <c r="CK131" s="640"/>
      <c r="CL131" s="640"/>
      <c r="CM131" s="640"/>
      <c r="CN131" s="640"/>
      <c r="CO131" s="640"/>
      <c r="CP131" s="640"/>
      <c r="CQ131" s="640"/>
      <c r="CR131" s="640"/>
      <c r="CS131" s="640"/>
    </row>
    <row r="132" spans="1:97" s="2" customFormat="1" ht="14" x14ac:dyDescent="0.3">
      <c r="A132" s="6"/>
      <c r="B132" s="77">
        <v>2013</v>
      </c>
      <c r="C132" s="1569">
        <f t="shared" si="20"/>
        <v>0</v>
      </c>
      <c r="D132" s="166"/>
      <c r="E132" s="116"/>
      <c r="F132" s="172"/>
      <c r="G132" s="1569">
        <f t="shared" si="21"/>
        <v>0</v>
      </c>
      <c r="H132" s="166"/>
      <c r="I132" s="116"/>
      <c r="J132" s="172"/>
      <c r="K132" s="1569">
        <f t="shared" si="22"/>
        <v>0</v>
      </c>
      <c r="L132" s="166"/>
      <c r="M132" s="116"/>
      <c r="N132" s="172"/>
      <c r="O132" s="1569">
        <f t="shared" si="23"/>
        <v>0</v>
      </c>
      <c r="P132" s="166"/>
      <c r="Q132" s="116"/>
      <c r="R132" s="172"/>
      <c r="S132" s="410">
        <f t="shared" si="24"/>
        <v>0</v>
      </c>
      <c r="T132" s="413">
        <f t="shared" si="27"/>
        <v>0</v>
      </c>
      <c r="U132" s="398">
        <f t="shared" si="25"/>
        <v>0</v>
      </c>
      <c r="V132" s="962">
        <f t="shared" si="26"/>
        <v>0</v>
      </c>
      <c r="AH132" s="633">
        <v>2013</v>
      </c>
      <c r="AI132" s="717">
        <f>IF(ISNUMBER(C132),'Cover Page'!$D$35/1000000*'4 classification'!C132/'FX rate'!$C18,"")</f>
        <v>0</v>
      </c>
      <c r="AJ132" s="933" t="str">
        <f>IF(ISNUMBER(D132),'Cover Page'!$D$35/1000000*'4 classification'!D132/'FX rate'!$C18,"")</f>
        <v/>
      </c>
      <c r="AK132" s="718" t="str">
        <f>IF(ISNUMBER(E132),'Cover Page'!$D$35/1000000*'4 classification'!E132/'FX rate'!$C18,"")</f>
        <v/>
      </c>
      <c r="AL132" s="956" t="str">
        <f>IF(ISNUMBER(F132),'Cover Page'!$D$35/1000000*'4 classification'!F132/'FX rate'!$C18,"")</f>
        <v/>
      </c>
      <c r="AM132" s="934">
        <f>IF(ISNUMBER(G132),'Cover Page'!$D$35/1000000*'4 classification'!G132/'FX rate'!$C18,"")</f>
        <v>0</v>
      </c>
      <c r="AN132" s="933" t="str">
        <f>IF(ISNUMBER(H132),'Cover Page'!$D$35/1000000*'4 classification'!H132/'FX rate'!$C18,"")</f>
        <v/>
      </c>
      <c r="AO132" s="718" t="str">
        <f>IF(ISNUMBER(I132),'Cover Page'!$D$35/1000000*'4 classification'!I132/'FX rate'!$C18,"")</f>
        <v/>
      </c>
      <c r="AP132" s="956" t="str">
        <f>IF(ISNUMBER(J132),'Cover Page'!$D$35/1000000*'4 classification'!J132/'FX rate'!$C18,"")</f>
        <v/>
      </c>
      <c r="AQ132" s="934">
        <f>IF(ISNUMBER(K132),'Cover Page'!$D$35/1000000*'4 classification'!K132/'FX rate'!$C18,"")</f>
        <v>0</v>
      </c>
      <c r="AR132" s="933" t="str">
        <f>IF(ISNUMBER(L132),'Cover Page'!$D$35/1000000*'4 classification'!L132/'FX rate'!$C18,"")</f>
        <v/>
      </c>
      <c r="AS132" s="718" t="str">
        <f>IF(ISNUMBER(M132),'Cover Page'!$D$35/1000000*'4 classification'!M132/'FX rate'!$C18,"")</f>
        <v/>
      </c>
      <c r="AT132" s="956" t="str">
        <f>IF(ISNUMBER(N132),'Cover Page'!$D$35/1000000*'4 classification'!N132/'FX rate'!$C18,"")</f>
        <v/>
      </c>
      <c r="AU132" s="934">
        <f>IF(ISNUMBER(O132),'Cover Page'!$D$35/1000000*'4 classification'!O132/'FX rate'!$C18,"")</f>
        <v>0</v>
      </c>
      <c r="AV132" s="933" t="str">
        <f>IF(ISNUMBER(P132),'Cover Page'!$D$35/1000000*'4 classification'!P132/'FX rate'!$C18,"")</f>
        <v/>
      </c>
      <c r="AW132" s="718" t="str">
        <f>IF(ISNUMBER(Q132),'Cover Page'!$D$35/1000000*'4 classification'!Q132/'FX rate'!$C18,"")</f>
        <v/>
      </c>
      <c r="AX132" s="956" t="str">
        <f>IF(ISNUMBER(R132),'Cover Page'!$D$35/1000000*'4 classification'!R132/'FX rate'!$C18,"")</f>
        <v/>
      </c>
      <c r="AY132" s="932">
        <f>IF(ISNUMBER(S132),'Cover Page'!$D$35/1000000*'4 classification'!S132/'FX rate'!$C18,"")</f>
        <v>0</v>
      </c>
      <c r="AZ132" s="931">
        <f>IF(ISNUMBER(T132),'Cover Page'!$D$35/1000000*'4 classification'!T132/'FX rate'!$C18,"")</f>
        <v>0</v>
      </c>
      <c r="BA132" s="716">
        <f>IF(ISNUMBER(U132),'Cover Page'!$D$35/1000000*'4 classification'!U132/'FX rate'!$C18,"")</f>
        <v>0</v>
      </c>
      <c r="BB132" s="956">
        <f>IF(ISNUMBER(V132),'Cover Page'!$D$35/1000000*'4 classification'!V132/'FX rate'!$C18,"")</f>
        <v>0</v>
      </c>
      <c r="BC132" s="567"/>
      <c r="BD132" s="567"/>
      <c r="BE132" s="567"/>
      <c r="BF132" s="567"/>
      <c r="BG132" s="567"/>
      <c r="BH132" s="567"/>
      <c r="BI132" s="567"/>
      <c r="BN132" s="705">
        <v>2013</v>
      </c>
      <c r="BO132" s="748">
        <f>IF(ISNUMBER(C132),'Cover Page'!$D$35/1000000*C132/'FX rate'!$C$24,"")</f>
        <v>0</v>
      </c>
      <c r="BP132" s="925" t="str">
        <f>IF(ISNUMBER(D132),'Cover Page'!$D$35/1000000*D132/'FX rate'!$C$24,"")</f>
        <v/>
      </c>
      <c r="BQ132" s="749" t="str">
        <f>IF(ISNUMBER(E132),'Cover Page'!$D$35/1000000*E132/'FX rate'!$C$24,"")</f>
        <v/>
      </c>
      <c r="BR132" s="959" t="str">
        <f>IF(ISNUMBER(F132),'Cover Page'!$D$35/1000000*F132/'FX rate'!$C$24,"")</f>
        <v/>
      </c>
      <c r="BS132" s="926">
        <f>IF(ISNUMBER(G132),'Cover Page'!$D$35/1000000*G132/'FX rate'!$C$24,"")</f>
        <v>0</v>
      </c>
      <c r="BT132" s="925" t="str">
        <f>IF(ISNUMBER(H132),'Cover Page'!$D$35/1000000*H132/'FX rate'!$C$24,"")</f>
        <v/>
      </c>
      <c r="BU132" s="749" t="str">
        <f>IF(ISNUMBER(I132),'Cover Page'!$D$35/1000000*I132/'FX rate'!$C$24,"")</f>
        <v/>
      </c>
      <c r="BV132" s="959" t="str">
        <f>IF(ISNUMBER(J132),'Cover Page'!$D$35/1000000*J132/'FX rate'!$C$24,"")</f>
        <v/>
      </c>
      <c r="BW132" s="926">
        <f>IF(ISNUMBER(K132),'Cover Page'!$D$35/1000000*K132/'FX rate'!$C$24,"")</f>
        <v>0</v>
      </c>
      <c r="BX132" s="925" t="str">
        <f>IF(ISNUMBER(L132),'Cover Page'!$D$35/1000000*L132/'FX rate'!$C$24,"")</f>
        <v/>
      </c>
      <c r="BY132" s="749" t="str">
        <f>IF(ISNUMBER(M132),'Cover Page'!$D$35/1000000*M132/'FX rate'!$C$24,"")</f>
        <v/>
      </c>
      <c r="BZ132" s="959" t="str">
        <f>IF(ISNUMBER(N132),'Cover Page'!$D$35/1000000*N132/'FX rate'!$C$24,"")</f>
        <v/>
      </c>
      <c r="CA132" s="926">
        <f>IF(ISNUMBER(O132),'Cover Page'!$D$35/1000000*O132/'FX rate'!$C$24,"")</f>
        <v>0</v>
      </c>
      <c r="CB132" s="925" t="str">
        <f>IF(ISNUMBER(P132),'Cover Page'!$D$35/1000000*P132/'FX rate'!$C$24,"")</f>
        <v/>
      </c>
      <c r="CC132" s="749" t="str">
        <f>IF(ISNUMBER(Q132),'Cover Page'!$D$35/1000000*Q132/'FX rate'!$C$24,"")</f>
        <v/>
      </c>
      <c r="CD132" s="959" t="str">
        <f>IF(ISNUMBER(R132),'Cover Page'!$D$35/1000000*R132/'FX rate'!$C$24,"")</f>
        <v/>
      </c>
      <c r="CE132" s="924">
        <f>IF(ISNUMBER(S132),'Cover Page'!$D$35/1000000*S132/'FX rate'!$C$24,"")</f>
        <v>0</v>
      </c>
      <c r="CF132" s="923">
        <f>IF(ISNUMBER(T132),'Cover Page'!$D$35/1000000*T132/'FX rate'!$C$24,"")</f>
        <v>0</v>
      </c>
      <c r="CG132" s="747">
        <f>IF(ISNUMBER(U132),'Cover Page'!$D$35/1000000*U132/'FX rate'!$C$24,"")</f>
        <v>0</v>
      </c>
      <c r="CH132" s="958">
        <f>IF(ISNUMBER(V132),'Cover Page'!$D$35/1000000*V132/'FX rate'!$C$24,"")</f>
        <v>0</v>
      </c>
      <c r="CI132" s="763"/>
      <c r="CJ132" s="640"/>
      <c r="CK132" s="640"/>
      <c r="CL132" s="640"/>
      <c r="CM132" s="640"/>
      <c r="CN132" s="640"/>
      <c r="CO132" s="640"/>
      <c r="CP132" s="640"/>
      <c r="CQ132" s="640"/>
      <c r="CR132" s="640"/>
      <c r="CS132" s="640"/>
    </row>
    <row r="133" spans="1:97" s="20" customFormat="1" ht="14" x14ac:dyDescent="0.3">
      <c r="A133" s="24"/>
      <c r="B133" s="37">
        <v>2014</v>
      </c>
      <c r="C133" s="1569">
        <f>D133+F133</f>
        <v>0</v>
      </c>
      <c r="D133" s="167"/>
      <c r="E133" s="118"/>
      <c r="F133" s="175"/>
      <c r="G133" s="1569">
        <f>H133+J133</f>
        <v>0</v>
      </c>
      <c r="H133" s="167"/>
      <c r="I133" s="118"/>
      <c r="J133" s="175"/>
      <c r="K133" s="1569">
        <f>L133+N133</f>
        <v>0</v>
      </c>
      <c r="L133" s="167"/>
      <c r="M133" s="118"/>
      <c r="N133" s="175"/>
      <c r="O133" s="1569">
        <f>P133+R133</f>
        <v>0</v>
      </c>
      <c r="P133" s="167"/>
      <c r="Q133" s="118"/>
      <c r="R133" s="175"/>
      <c r="S133" s="410">
        <f t="shared" si="24"/>
        <v>0</v>
      </c>
      <c r="T133" s="413">
        <f t="shared" si="27"/>
        <v>0</v>
      </c>
      <c r="U133" s="398">
        <f t="shared" si="25"/>
        <v>0</v>
      </c>
      <c r="V133" s="962">
        <f t="shared" si="26"/>
        <v>0</v>
      </c>
      <c r="AH133" s="633">
        <v>2014</v>
      </c>
      <c r="AI133" s="717">
        <f>IF(ISNUMBER(C133),'Cover Page'!$D$35/1000000*'4 classification'!C133/'FX rate'!$C19,"")</f>
        <v>0</v>
      </c>
      <c r="AJ133" s="933" t="str">
        <f>IF(ISNUMBER(D133),'Cover Page'!$D$35/1000000*'4 classification'!D133/'FX rate'!$C19,"")</f>
        <v/>
      </c>
      <c r="AK133" s="718" t="str">
        <f>IF(ISNUMBER(E133),'Cover Page'!$D$35/1000000*'4 classification'!E133/'FX rate'!$C19,"")</f>
        <v/>
      </c>
      <c r="AL133" s="956" t="str">
        <f>IF(ISNUMBER(F133),'Cover Page'!$D$35/1000000*'4 classification'!F133/'FX rate'!$C19,"")</f>
        <v/>
      </c>
      <c r="AM133" s="934">
        <f>IF(ISNUMBER(G133),'Cover Page'!$D$35/1000000*'4 classification'!G133/'FX rate'!$C19,"")</f>
        <v>0</v>
      </c>
      <c r="AN133" s="933" t="str">
        <f>IF(ISNUMBER(H133),'Cover Page'!$D$35/1000000*'4 classification'!H133/'FX rate'!$C19,"")</f>
        <v/>
      </c>
      <c r="AO133" s="718" t="str">
        <f>IF(ISNUMBER(I133),'Cover Page'!$D$35/1000000*'4 classification'!I133/'FX rate'!$C19,"")</f>
        <v/>
      </c>
      <c r="AP133" s="956" t="str">
        <f>IF(ISNUMBER(J133),'Cover Page'!$D$35/1000000*'4 classification'!J133/'FX rate'!$C19,"")</f>
        <v/>
      </c>
      <c r="AQ133" s="934">
        <f>IF(ISNUMBER(K133),'Cover Page'!$D$35/1000000*'4 classification'!K133/'FX rate'!$C19,"")</f>
        <v>0</v>
      </c>
      <c r="AR133" s="933" t="str">
        <f>IF(ISNUMBER(L133),'Cover Page'!$D$35/1000000*'4 classification'!L133/'FX rate'!$C19,"")</f>
        <v/>
      </c>
      <c r="AS133" s="718" t="str">
        <f>IF(ISNUMBER(M133),'Cover Page'!$D$35/1000000*'4 classification'!M133/'FX rate'!$C19,"")</f>
        <v/>
      </c>
      <c r="AT133" s="956" t="str">
        <f>IF(ISNUMBER(N133),'Cover Page'!$D$35/1000000*'4 classification'!N133/'FX rate'!$C19,"")</f>
        <v/>
      </c>
      <c r="AU133" s="934">
        <f>IF(ISNUMBER(O133),'Cover Page'!$D$35/1000000*'4 classification'!O133/'FX rate'!$C19,"")</f>
        <v>0</v>
      </c>
      <c r="AV133" s="933" t="str">
        <f>IF(ISNUMBER(P133),'Cover Page'!$D$35/1000000*'4 classification'!P133/'FX rate'!$C19,"")</f>
        <v/>
      </c>
      <c r="AW133" s="718" t="str">
        <f>IF(ISNUMBER(Q133),'Cover Page'!$D$35/1000000*'4 classification'!Q133/'FX rate'!$C19,"")</f>
        <v/>
      </c>
      <c r="AX133" s="956" t="str">
        <f>IF(ISNUMBER(R133),'Cover Page'!$D$35/1000000*'4 classification'!R133/'FX rate'!$C19,"")</f>
        <v/>
      </c>
      <c r="AY133" s="932">
        <f>IF(ISNUMBER(S133),'Cover Page'!$D$35/1000000*'4 classification'!S133/'FX rate'!$C19,"")</f>
        <v>0</v>
      </c>
      <c r="AZ133" s="931">
        <f>IF(ISNUMBER(T133),'Cover Page'!$D$35/1000000*'4 classification'!T133/'FX rate'!$C19,"")</f>
        <v>0</v>
      </c>
      <c r="BA133" s="716">
        <f>IF(ISNUMBER(U133),'Cover Page'!$D$35/1000000*'4 classification'!U133/'FX rate'!$C19,"")</f>
        <v>0</v>
      </c>
      <c r="BB133" s="956">
        <f>IF(ISNUMBER(V133),'Cover Page'!$D$35/1000000*'4 classification'!V133/'FX rate'!$C19,"")</f>
        <v>0</v>
      </c>
      <c r="BC133" s="567"/>
      <c r="BD133" s="567"/>
      <c r="BE133" s="567"/>
      <c r="BF133" s="567"/>
      <c r="BG133" s="567"/>
      <c r="BH133" s="567"/>
      <c r="BI133" s="567"/>
      <c r="BN133" s="705">
        <v>2014</v>
      </c>
      <c r="BO133" s="748">
        <f>IF(ISNUMBER(C133),'Cover Page'!$D$35/1000000*C133/'FX rate'!$C$24,"")</f>
        <v>0</v>
      </c>
      <c r="BP133" s="925" t="str">
        <f>IF(ISNUMBER(D133),'Cover Page'!$D$35/1000000*D133/'FX rate'!$C$24,"")</f>
        <v/>
      </c>
      <c r="BQ133" s="749" t="str">
        <f>IF(ISNUMBER(E133),'Cover Page'!$D$35/1000000*E133/'FX rate'!$C$24,"")</f>
        <v/>
      </c>
      <c r="BR133" s="959" t="str">
        <f>IF(ISNUMBER(F133),'Cover Page'!$D$35/1000000*F133/'FX rate'!$C$24,"")</f>
        <v/>
      </c>
      <c r="BS133" s="926">
        <f>IF(ISNUMBER(G133),'Cover Page'!$D$35/1000000*G133/'FX rate'!$C$24,"")</f>
        <v>0</v>
      </c>
      <c r="BT133" s="925" t="str">
        <f>IF(ISNUMBER(H133),'Cover Page'!$D$35/1000000*H133/'FX rate'!$C$24,"")</f>
        <v/>
      </c>
      <c r="BU133" s="749" t="str">
        <f>IF(ISNUMBER(I133),'Cover Page'!$D$35/1000000*I133/'FX rate'!$C$24,"")</f>
        <v/>
      </c>
      <c r="BV133" s="959" t="str">
        <f>IF(ISNUMBER(J133),'Cover Page'!$D$35/1000000*J133/'FX rate'!$C$24,"")</f>
        <v/>
      </c>
      <c r="BW133" s="926">
        <f>IF(ISNUMBER(K133),'Cover Page'!$D$35/1000000*K133/'FX rate'!$C$24,"")</f>
        <v>0</v>
      </c>
      <c r="BX133" s="925" t="str">
        <f>IF(ISNUMBER(L133),'Cover Page'!$D$35/1000000*L133/'FX rate'!$C$24,"")</f>
        <v/>
      </c>
      <c r="BY133" s="749" t="str">
        <f>IF(ISNUMBER(M133),'Cover Page'!$D$35/1000000*M133/'FX rate'!$C$24,"")</f>
        <v/>
      </c>
      <c r="BZ133" s="959" t="str">
        <f>IF(ISNUMBER(N133),'Cover Page'!$D$35/1000000*N133/'FX rate'!$C$24,"")</f>
        <v/>
      </c>
      <c r="CA133" s="926">
        <f>IF(ISNUMBER(O133),'Cover Page'!$D$35/1000000*O133/'FX rate'!$C$24,"")</f>
        <v>0</v>
      </c>
      <c r="CB133" s="925" t="str">
        <f>IF(ISNUMBER(P133),'Cover Page'!$D$35/1000000*P133/'FX rate'!$C$24,"")</f>
        <v/>
      </c>
      <c r="CC133" s="749" t="str">
        <f>IF(ISNUMBER(Q133),'Cover Page'!$D$35/1000000*Q133/'FX rate'!$C$24,"")</f>
        <v/>
      </c>
      <c r="CD133" s="959" t="str">
        <f>IF(ISNUMBER(R133),'Cover Page'!$D$35/1000000*R133/'FX rate'!$C$24,"")</f>
        <v/>
      </c>
      <c r="CE133" s="924">
        <f>IF(ISNUMBER(S133),'Cover Page'!$D$35/1000000*S133/'FX rate'!$C$24,"")</f>
        <v>0</v>
      </c>
      <c r="CF133" s="923">
        <f>IF(ISNUMBER(T133),'Cover Page'!$D$35/1000000*T133/'FX rate'!$C$24,"")</f>
        <v>0</v>
      </c>
      <c r="CG133" s="747">
        <f>IF(ISNUMBER(U133),'Cover Page'!$D$35/1000000*U133/'FX rate'!$C$24,"")</f>
        <v>0</v>
      </c>
      <c r="CH133" s="958">
        <f>IF(ISNUMBER(V133),'Cover Page'!$D$35/1000000*V133/'FX rate'!$C$24,"")</f>
        <v>0</v>
      </c>
      <c r="CI133" s="763"/>
      <c r="CJ133" s="640"/>
      <c r="CK133" s="640"/>
      <c r="CL133" s="640"/>
      <c r="CM133" s="640"/>
      <c r="CN133" s="640"/>
      <c r="CO133" s="640"/>
      <c r="CP133" s="640"/>
      <c r="CQ133" s="640"/>
      <c r="CR133" s="640"/>
      <c r="CS133" s="640"/>
    </row>
    <row r="134" spans="1:97" s="20" customFormat="1" ht="14" x14ac:dyDescent="0.3">
      <c r="A134" s="24"/>
      <c r="B134" s="77">
        <v>2015</v>
      </c>
      <c r="C134" s="1569">
        <f t="shared" si="20"/>
        <v>0</v>
      </c>
      <c r="D134" s="166"/>
      <c r="E134" s="116"/>
      <c r="F134" s="172"/>
      <c r="G134" s="1569">
        <f t="shared" ref="G134:G138" si="28">H134+J134</f>
        <v>0</v>
      </c>
      <c r="H134" s="166"/>
      <c r="I134" s="116"/>
      <c r="J134" s="172"/>
      <c r="K134" s="1569">
        <f t="shared" ref="K134:K138" si="29">L134+N134</f>
        <v>0</v>
      </c>
      <c r="L134" s="166"/>
      <c r="M134" s="116"/>
      <c r="N134" s="172"/>
      <c r="O134" s="1569">
        <f t="shared" ref="O134:O138" si="30">P134+R134</f>
        <v>0</v>
      </c>
      <c r="P134" s="166"/>
      <c r="Q134" s="116"/>
      <c r="R134" s="172"/>
      <c r="S134" s="410">
        <f t="shared" si="24"/>
        <v>0</v>
      </c>
      <c r="T134" s="413">
        <f t="shared" si="27"/>
        <v>0</v>
      </c>
      <c r="U134" s="398">
        <f t="shared" si="25"/>
        <v>0</v>
      </c>
      <c r="V134" s="962">
        <f t="shared" si="26"/>
        <v>0</v>
      </c>
      <c r="AH134" s="633">
        <v>2015</v>
      </c>
      <c r="AI134" s="717">
        <f>IF(ISNUMBER(C134),'Cover Page'!$D$35/1000000*'4 classification'!C134/'FX rate'!$C20,"")</f>
        <v>0</v>
      </c>
      <c r="AJ134" s="933" t="str">
        <f>IF(ISNUMBER(D134),'Cover Page'!$D$35/1000000*'4 classification'!D134/'FX rate'!$C20,"")</f>
        <v/>
      </c>
      <c r="AK134" s="718" t="str">
        <f>IF(ISNUMBER(E134),'Cover Page'!$D$35/1000000*'4 classification'!E134/'FX rate'!$C20,"")</f>
        <v/>
      </c>
      <c r="AL134" s="956" t="str">
        <f>IF(ISNUMBER(F134),'Cover Page'!$D$35/1000000*'4 classification'!F134/'FX rate'!$C20,"")</f>
        <v/>
      </c>
      <c r="AM134" s="934">
        <f>IF(ISNUMBER(G134),'Cover Page'!$D$35/1000000*'4 classification'!G134/'FX rate'!$C20,"")</f>
        <v>0</v>
      </c>
      <c r="AN134" s="933" t="str">
        <f>IF(ISNUMBER(H134),'Cover Page'!$D$35/1000000*'4 classification'!H134/'FX rate'!$C20,"")</f>
        <v/>
      </c>
      <c r="AO134" s="718" t="str">
        <f>IF(ISNUMBER(I134),'Cover Page'!$D$35/1000000*'4 classification'!I134/'FX rate'!$C20,"")</f>
        <v/>
      </c>
      <c r="AP134" s="956" t="str">
        <f>IF(ISNUMBER(J134),'Cover Page'!$D$35/1000000*'4 classification'!J134/'FX rate'!$C20,"")</f>
        <v/>
      </c>
      <c r="AQ134" s="934">
        <f>IF(ISNUMBER(K134),'Cover Page'!$D$35/1000000*'4 classification'!K134/'FX rate'!$C20,"")</f>
        <v>0</v>
      </c>
      <c r="AR134" s="933" t="str">
        <f>IF(ISNUMBER(L134),'Cover Page'!$D$35/1000000*'4 classification'!L134/'FX rate'!$C20,"")</f>
        <v/>
      </c>
      <c r="AS134" s="718" t="str">
        <f>IF(ISNUMBER(M134),'Cover Page'!$D$35/1000000*'4 classification'!M134/'FX rate'!$C20,"")</f>
        <v/>
      </c>
      <c r="AT134" s="956" t="str">
        <f>IF(ISNUMBER(N134),'Cover Page'!$D$35/1000000*'4 classification'!N134/'FX rate'!$C20,"")</f>
        <v/>
      </c>
      <c r="AU134" s="934">
        <f>IF(ISNUMBER(O134),'Cover Page'!$D$35/1000000*'4 classification'!O134/'FX rate'!$C20,"")</f>
        <v>0</v>
      </c>
      <c r="AV134" s="933" t="str">
        <f>IF(ISNUMBER(P134),'Cover Page'!$D$35/1000000*'4 classification'!P134/'FX rate'!$C20,"")</f>
        <v/>
      </c>
      <c r="AW134" s="718" t="str">
        <f>IF(ISNUMBER(Q134),'Cover Page'!$D$35/1000000*'4 classification'!Q134/'FX rate'!$C20,"")</f>
        <v/>
      </c>
      <c r="AX134" s="956" t="str">
        <f>IF(ISNUMBER(R134),'Cover Page'!$D$35/1000000*'4 classification'!R134/'FX rate'!$C20,"")</f>
        <v/>
      </c>
      <c r="AY134" s="932">
        <f>IF(ISNUMBER(S134),'Cover Page'!$D$35/1000000*'4 classification'!S134/'FX rate'!$C20,"")</f>
        <v>0</v>
      </c>
      <c r="AZ134" s="931">
        <f>IF(ISNUMBER(T134),'Cover Page'!$D$35/1000000*'4 classification'!T134/'FX rate'!$C20,"")</f>
        <v>0</v>
      </c>
      <c r="BA134" s="716">
        <f>IF(ISNUMBER(U134),'Cover Page'!$D$35/1000000*'4 classification'!U134/'FX rate'!$C20,"")</f>
        <v>0</v>
      </c>
      <c r="BB134" s="956">
        <f>IF(ISNUMBER(V134),'Cover Page'!$D$35/1000000*'4 classification'!V134/'FX rate'!$C20,"")</f>
        <v>0</v>
      </c>
      <c r="BC134" s="567"/>
      <c r="BD134" s="567"/>
      <c r="BE134" s="567"/>
      <c r="BF134" s="567"/>
      <c r="BG134" s="567"/>
      <c r="BH134" s="567"/>
      <c r="BI134" s="567"/>
      <c r="BN134" s="705">
        <v>2015</v>
      </c>
      <c r="BO134" s="748">
        <f>IF(ISNUMBER(C134),'Cover Page'!$D$35/1000000*C134/'FX rate'!$C$24,"")</f>
        <v>0</v>
      </c>
      <c r="BP134" s="925" t="str">
        <f>IF(ISNUMBER(D134),'Cover Page'!$D$35/1000000*D134/'FX rate'!$C$24,"")</f>
        <v/>
      </c>
      <c r="BQ134" s="749" t="str">
        <f>IF(ISNUMBER(E134),'Cover Page'!$D$35/1000000*E134/'FX rate'!$C$24,"")</f>
        <v/>
      </c>
      <c r="BR134" s="959" t="str">
        <f>IF(ISNUMBER(F134),'Cover Page'!$D$35/1000000*F134/'FX rate'!$C$24,"")</f>
        <v/>
      </c>
      <c r="BS134" s="926">
        <f>IF(ISNUMBER(G134),'Cover Page'!$D$35/1000000*G134/'FX rate'!$C$24,"")</f>
        <v>0</v>
      </c>
      <c r="BT134" s="925" t="str">
        <f>IF(ISNUMBER(H134),'Cover Page'!$D$35/1000000*H134/'FX rate'!$C$24,"")</f>
        <v/>
      </c>
      <c r="BU134" s="749" t="str">
        <f>IF(ISNUMBER(I134),'Cover Page'!$D$35/1000000*I134/'FX rate'!$C$24,"")</f>
        <v/>
      </c>
      <c r="BV134" s="959" t="str">
        <f>IF(ISNUMBER(J134),'Cover Page'!$D$35/1000000*J134/'FX rate'!$C$24,"")</f>
        <v/>
      </c>
      <c r="BW134" s="926">
        <f>IF(ISNUMBER(K134),'Cover Page'!$D$35/1000000*K134/'FX rate'!$C$24,"")</f>
        <v>0</v>
      </c>
      <c r="BX134" s="925" t="str">
        <f>IF(ISNUMBER(L134),'Cover Page'!$D$35/1000000*L134/'FX rate'!$C$24,"")</f>
        <v/>
      </c>
      <c r="BY134" s="749" t="str">
        <f>IF(ISNUMBER(M134),'Cover Page'!$D$35/1000000*M134/'FX rate'!$C$24,"")</f>
        <v/>
      </c>
      <c r="BZ134" s="959" t="str">
        <f>IF(ISNUMBER(N134),'Cover Page'!$D$35/1000000*N134/'FX rate'!$C$24,"")</f>
        <v/>
      </c>
      <c r="CA134" s="926">
        <f>IF(ISNUMBER(O134),'Cover Page'!$D$35/1000000*O134/'FX rate'!$C$24,"")</f>
        <v>0</v>
      </c>
      <c r="CB134" s="925" t="str">
        <f>IF(ISNUMBER(P134),'Cover Page'!$D$35/1000000*P134/'FX rate'!$C$24,"")</f>
        <v/>
      </c>
      <c r="CC134" s="749" t="str">
        <f>IF(ISNUMBER(Q134),'Cover Page'!$D$35/1000000*Q134/'FX rate'!$C$24,"")</f>
        <v/>
      </c>
      <c r="CD134" s="959" t="str">
        <f>IF(ISNUMBER(R134),'Cover Page'!$D$35/1000000*R134/'FX rate'!$C$24,"")</f>
        <v/>
      </c>
      <c r="CE134" s="924">
        <f>IF(ISNUMBER(S134),'Cover Page'!$D$35/1000000*S134/'FX rate'!$C$24,"")</f>
        <v>0</v>
      </c>
      <c r="CF134" s="923">
        <f>IF(ISNUMBER(T134),'Cover Page'!$D$35/1000000*T134/'FX rate'!$C$24,"")</f>
        <v>0</v>
      </c>
      <c r="CG134" s="747">
        <f>IF(ISNUMBER(U134),'Cover Page'!$D$35/1000000*U134/'FX rate'!$C$24,"")</f>
        <v>0</v>
      </c>
      <c r="CH134" s="958">
        <f>IF(ISNUMBER(V134),'Cover Page'!$D$35/1000000*V134/'FX rate'!$C$24,"")</f>
        <v>0</v>
      </c>
      <c r="CI134" s="763"/>
      <c r="CJ134" s="640"/>
      <c r="CK134" s="640"/>
      <c r="CL134" s="640"/>
      <c r="CM134" s="640"/>
      <c r="CN134" s="640"/>
      <c r="CO134" s="640"/>
      <c r="CP134" s="640"/>
      <c r="CQ134" s="640"/>
      <c r="CR134" s="640"/>
      <c r="CS134" s="640"/>
    </row>
    <row r="135" spans="1:97" s="20" customFormat="1" ht="14" x14ac:dyDescent="0.3">
      <c r="A135" s="24"/>
      <c r="B135" s="77">
        <v>2016</v>
      </c>
      <c r="C135" s="1569">
        <f t="shared" si="20"/>
        <v>0</v>
      </c>
      <c r="D135" s="166"/>
      <c r="E135" s="116"/>
      <c r="F135" s="172"/>
      <c r="G135" s="1569">
        <f t="shared" si="28"/>
        <v>0</v>
      </c>
      <c r="H135" s="166"/>
      <c r="I135" s="116"/>
      <c r="J135" s="172"/>
      <c r="K135" s="1569">
        <f t="shared" si="29"/>
        <v>0</v>
      </c>
      <c r="L135" s="166"/>
      <c r="M135" s="116"/>
      <c r="N135" s="172"/>
      <c r="O135" s="1569">
        <f t="shared" si="30"/>
        <v>0</v>
      </c>
      <c r="P135" s="166"/>
      <c r="Q135" s="116"/>
      <c r="R135" s="172"/>
      <c r="S135" s="410">
        <f t="shared" ref="S135" si="31">C135+G135+K135+O135</f>
        <v>0</v>
      </c>
      <c r="T135" s="413">
        <f t="shared" ref="T135" si="32">D135+H135+L135+P135</f>
        <v>0</v>
      </c>
      <c r="U135" s="398">
        <f t="shared" ref="U135" si="33">E135+I135+M135+Q135</f>
        <v>0</v>
      </c>
      <c r="V135" s="962">
        <f t="shared" ref="V135" si="34">F135+J135+N135+R135</f>
        <v>0</v>
      </c>
      <c r="AH135" s="633">
        <v>2016</v>
      </c>
      <c r="AI135" s="717">
        <f>IF(ISNUMBER(C135),'Cover Page'!$D$35/1000000*'4 classification'!C135/'FX rate'!$C21,"")</f>
        <v>0</v>
      </c>
      <c r="AJ135" s="933" t="str">
        <f>IF(ISNUMBER(D135),'Cover Page'!$D$35/1000000*'4 classification'!D135/'FX rate'!$C21,"")</f>
        <v/>
      </c>
      <c r="AK135" s="718" t="str">
        <f>IF(ISNUMBER(E135),'Cover Page'!$D$35/1000000*'4 classification'!E135/'FX rate'!$C21,"")</f>
        <v/>
      </c>
      <c r="AL135" s="956" t="str">
        <f>IF(ISNUMBER(F135),'Cover Page'!$D$35/1000000*'4 classification'!F135/'FX rate'!$C21,"")</f>
        <v/>
      </c>
      <c r="AM135" s="934">
        <f>IF(ISNUMBER(G135),'Cover Page'!$D$35/1000000*'4 classification'!G135/'FX rate'!$C21,"")</f>
        <v>0</v>
      </c>
      <c r="AN135" s="933" t="str">
        <f>IF(ISNUMBER(H135),'Cover Page'!$D$35/1000000*'4 classification'!H135/'FX rate'!$C21,"")</f>
        <v/>
      </c>
      <c r="AO135" s="718" t="str">
        <f>IF(ISNUMBER(I135),'Cover Page'!$D$35/1000000*'4 classification'!I135/'FX rate'!$C21,"")</f>
        <v/>
      </c>
      <c r="AP135" s="956" t="str">
        <f>IF(ISNUMBER(J135),'Cover Page'!$D$35/1000000*'4 classification'!J135/'FX rate'!$C21,"")</f>
        <v/>
      </c>
      <c r="AQ135" s="934">
        <f>IF(ISNUMBER(K135),'Cover Page'!$D$35/1000000*'4 classification'!K135/'FX rate'!$C21,"")</f>
        <v>0</v>
      </c>
      <c r="AR135" s="933" t="str">
        <f>IF(ISNUMBER(L135),'Cover Page'!$D$35/1000000*'4 classification'!L135/'FX rate'!$C21,"")</f>
        <v/>
      </c>
      <c r="AS135" s="718" t="str">
        <f>IF(ISNUMBER(M135),'Cover Page'!$D$35/1000000*'4 classification'!M135/'FX rate'!$C21,"")</f>
        <v/>
      </c>
      <c r="AT135" s="956" t="str">
        <f>IF(ISNUMBER(N135),'Cover Page'!$D$35/1000000*'4 classification'!N135/'FX rate'!$C21,"")</f>
        <v/>
      </c>
      <c r="AU135" s="934">
        <f>IF(ISNUMBER(O135),'Cover Page'!$D$35/1000000*'4 classification'!O135/'FX rate'!$C21,"")</f>
        <v>0</v>
      </c>
      <c r="AV135" s="933" t="str">
        <f>IF(ISNUMBER(P135),'Cover Page'!$D$35/1000000*'4 classification'!P135/'FX rate'!$C21,"")</f>
        <v/>
      </c>
      <c r="AW135" s="718" t="str">
        <f>IF(ISNUMBER(Q135),'Cover Page'!$D$35/1000000*'4 classification'!Q135/'FX rate'!$C21,"")</f>
        <v/>
      </c>
      <c r="AX135" s="956" t="str">
        <f>IF(ISNUMBER(R135),'Cover Page'!$D$35/1000000*'4 classification'!R135/'FX rate'!$C21,"")</f>
        <v/>
      </c>
      <c r="AY135" s="932">
        <f>IF(ISNUMBER(S135),'Cover Page'!$D$35/1000000*'4 classification'!S135/'FX rate'!$C21,"")</f>
        <v>0</v>
      </c>
      <c r="AZ135" s="931">
        <f>IF(ISNUMBER(T135),'Cover Page'!$D$35/1000000*'4 classification'!T135/'FX rate'!$C21,"")</f>
        <v>0</v>
      </c>
      <c r="BA135" s="716">
        <f>IF(ISNUMBER(U135),'Cover Page'!$D$35/1000000*'4 classification'!U135/'FX rate'!$C21,"")</f>
        <v>0</v>
      </c>
      <c r="BB135" s="956">
        <f>IF(ISNUMBER(V135),'Cover Page'!$D$35/1000000*'4 classification'!V135/'FX rate'!$C21,"")</f>
        <v>0</v>
      </c>
      <c r="BC135" s="567"/>
      <c r="BD135" s="567"/>
      <c r="BE135" s="567"/>
      <c r="BF135" s="567"/>
      <c r="BG135" s="567"/>
      <c r="BH135" s="567"/>
      <c r="BI135" s="567"/>
      <c r="BN135" s="705">
        <v>2016</v>
      </c>
      <c r="BO135" s="748">
        <f>IF(ISNUMBER(C135),'Cover Page'!$D$35/1000000*C135/'FX rate'!$C$24,"")</f>
        <v>0</v>
      </c>
      <c r="BP135" s="925" t="str">
        <f>IF(ISNUMBER(D135),'Cover Page'!$D$35/1000000*D135/'FX rate'!$C$24,"")</f>
        <v/>
      </c>
      <c r="BQ135" s="749" t="str">
        <f>IF(ISNUMBER(E135),'Cover Page'!$D$35/1000000*E135/'FX rate'!$C$24,"")</f>
        <v/>
      </c>
      <c r="BR135" s="959" t="str">
        <f>IF(ISNUMBER(F135),'Cover Page'!$D$35/1000000*F135/'FX rate'!$C$24,"")</f>
        <v/>
      </c>
      <c r="BS135" s="926">
        <f>IF(ISNUMBER(G135),'Cover Page'!$D$35/1000000*G135/'FX rate'!$C$24,"")</f>
        <v>0</v>
      </c>
      <c r="BT135" s="925" t="str">
        <f>IF(ISNUMBER(H135),'Cover Page'!$D$35/1000000*H135/'FX rate'!$C$24,"")</f>
        <v/>
      </c>
      <c r="BU135" s="749" t="str">
        <f>IF(ISNUMBER(I135),'Cover Page'!$D$35/1000000*I135/'FX rate'!$C$24,"")</f>
        <v/>
      </c>
      <c r="BV135" s="959" t="str">
        <f>IF(ISNUMBER(J135),'Cover Page'!$D$35/1000000*J135/'FX rate'!$C$24,"")</f>
        <v/>
      </c>
      <c r="BW135" s="926">
        <f>IF(ISNUMBER(K135),'Cover Page'!$D$35/1000000*K135/'FX rate'!$C$24,"")</f>
        <v>0</v>
      </c>
      <c r="BX135" s="925" t="str">
        <f>IF(ISNUMBER(L135),'Cover Page'!$D$35/1000000*L135/'FX rate'!$C$24,"")</f>
        <v/>
      </c>
      <c r="BY135" s="749" t="str">
        <f>IF(ISNUMBER(M135),'Cover Page'!$D$35/1000000*M135/'FX rate'!$C$24,"")</f>
        <v/>
      </c>
      <c r="BZ135" s="959" t="str">
        <f>IF(ISNUMBER(N135),'Cover Page'!$D$35/1000000*N135/'FX rate'!$C$24,"")</f>
        <v/>
      </c>
      <c r="CA135" s="926">
        <f>IF(ISNUMBER(O135),'Cover Page'!$D$35/1000000*O135/'FX rate'!$C$24,"")</f>
        <v>0</v>
      </c>
      <c r="CB135" s="925" t="str">
        <f>IF(ISNUMBER(P135),'Cover Page'!$D$35/1000000*P135/'FX rate'!$C$24,"")</f>
        <v/>
      </c>
      <c r="CC135" s="749" t="str">
        <f>IF(ISNUMBER(Q135),'Cover Page'!$D$35/1000000*Q135/'FX rate'!$C$24,"")</f>
        <v/>
      </c>
      <c r="CD135" s="959" t="str">
        <f>IF(ISNUMBER(R135),'Cover Page'!$D$35/1000000*R135/'FX rate'!$C$24,"")</f>
        <v/>
      </c>
      <c r="CE135" s="924">
        <f>IF(ISNUMBER(S135),'Cover Page'!$D$35/1000000*S135/'FX rate'!$C$24,"")</f>
        <v>0</v>
      </c>
      <c r="CF135" s="923">
        <f>IF(ISNUMBER(T135),'Cover Page'!$D$35/1000000*T135/'FX rate'!$C$24,"")</f>
        <v>0</v>
      </c>
      <c r="CG135" s="747">
        <f>IF(ISNUMBER(U135),'Cover Page'!$D$35/1000000*U135/'FX rate'!$C$24,"")</f>
        <v>0</v>
      </c>
      <c r="CH135" s="958">
        <f>IF(ISNUMBER(V135),'Cover Page'!$D$35/1000000*V135/'FX rate'!$C$24,"")</f>
        <v>0</v>
      </c>
      <c r="CI135" s="763"/>
      <c r="CJ135" s="640"/>
      <c r="CK135" s="640"/>
      <c r="CL135" s="640"/>
      <c r="CM135" s="640"/>
      <c r="CN135" s="640"/>
      <c r="CO135" s="640"/>
      <c r="CP135" s="640"/>
      <c r="CQ135" s="640"/>
      <c r="CR135" s="640"/>
      <c r="CS135" s="640"/>
    </row>
    <row r="136" spans="1:97" s="20" customFormat="1" ht="14" x14ac:dyDescent="0.3">
      <c r="A136" s="24"/>
      <c r="B136" s="77">
        <v>2017</v>
      </c>
      <c r="C136" s="1569">
        <f t="shared" si="20"/>
        <v>0</v>
      </c>
      <c r="D136" s="166"/>
      <c r="E136" s="116"/>
      <c r="F136" s="172"/>
      <c r="G136" s="1569">
        <f t="shared" si="28"/>
        <v>0</v>
      </c>
      <c r="H136" s="166"/>
      <c r="I136" s="116"/>
      <c r="J136" s="172"/>
      <c r="K136" s="1569">
        <f t="shared" si="29"/>
        <v>0</v>
      </c>
      <c r="L136" s="166"/>
      <c r="M136" s="116"/>
      <c r="N136" s="172"/>
      <c r="O136" s="1569">
        <f t="shared" si="30"/>
        <v>0</v>
      </c>
      <c r="P136" s="166"/>
      <c r="Q136" s="116"/>
      <c r="R136" s="172"/>
      <c r="S136" s="410">
        <f t="shared" ref="S136:S137" si="35">C136+G136+K136+O136</f>
        <v>0</v>
      </c>
      <c r="T136" s="413">
        <f t="shared" ref="T136:T137" si="36">D136+H136+L136+P136</f>
        <v>0</v>
      </c>
      <c r="U136" s="398">
        <f t="shared" ref="U136:U137" si="37">E136+I136+M136+Q136</f>
        <v>0</v>
      </c>
      <c r="V136" s="962">
        <f t="shared" ref="V136:V137" si="38">F136+J136+N136+R136</f>
        <v>0</v>
      </c>
      <c r="AH136" s="633">
        <v>2017</v>
      </c>
      <c r="AI136" s="717">
        <f>IF(ISNUMBER(C136),'Cover Page'!$D$35/1000000*'4 classification'!C136/'FX rate'!$C22,"")</f>
        <v>0</v>
      </c>
      <c r="AJ136" s="933" t="str">
        <f>IF(ISNUMBER(D136),'Cover Page'!$D$35/1000000*'4 classification'!D136/'FX rate'!$C22,"")</f>
        <v/>
      </c>
      <c r="AK136" s="718" t="str">
        <f>IF(ISNUMBER(E136),'Cover Page'!$D$35/1000000*'4 classification'!E136/'FX rate'!$C22,"")</f>
        <v/>
      </c>
      <c r="AL136" s="956" t="str">
        <f>IF(ISNUMBER(F136),'Cover Page'!$D$35/1000000*'4 classification'!F136/'FX rate'!$C22,"")</f>
        <v/>
      </c>
      <c r="AM136" s="934">
        <f>IF(ISNUMBER(G136),'Cover Page'!$D$35/1000000*'4 classification'!G136/'FX rate'!$C22,"")</f>
        <v>0</v>
      </c>
      <c r="AN136" s="933" t="str">
        <f>IF(ISNUMBER(H136),'Cover Page'!$D$35/1000000*'4 classification'!H136/'FX rate'!$C22,"")</f>
        <v/>
      </c>
      <c r="AO136" s="718" t="str">
        <f>IF(ISNUMBER(I136),'Cover Page'!$D$35/1000000*'4 classification'!I136/'FX rate'!$C22,"")</f>
        <v/>
      </c>
      <c r="AP136" s="956" t="str">
        <f>IF(ISNUMBER(J136),'Cover Page'!$D$35/1000000*'4 classification'!J136/'FX rate'!$C22,"")</f>
        <v/>
      </c>
      <c r="AQ136" s="934">
        <f>IF(ISNUMBER(K136),'Cover Page'!$D$35/1000000*'4 classification'!K136/'FX rate'!$C22,"")</f>
        <v>0</v>
      </c>
      <c r="AR136" s="933" t="str">
        <f>IF(ISNUMBER(L136),'Cover Page'!$D$35/1000000*'4 classification'!L136/'FX rate'!$C22,"")</f>
        <v/>
      </c>
      <c r="AS136" s="718" t="str">
        <f>IF(ISNUMBER(M136),'Cover Page'!$D$35/1000000*'4 classification'!M136/'FX rate'!$C22,"")</f>
        <v/>
      </c>
      <c r="AT136" s="956" t="str">
        <f>IF(ISNUMBER(N136),'Cover Page'!$D$35/1000000*'4 classification'!N136/'FX rate'!$C22,"")</f>
        <v/>
      </c>
      <c r="AU136" s="934">
        <f>IF(ISNUMBER(O136),'Cover Page'!$D$35/1000000*'4 classification'!O136/'FX rate'!$C22,"")</f>
        <v>0</v>
      </c>
      <c r="AV136" s="933" t="str">
        <f>IF(ISNUMBER(P136),'Cover Page'!$D$35/1000000*'4 classification'!P136/'FX rate'!$C22,"")</f>
        <v/>
      </c>
      <c r="AW136" s="718" t="str">
        <f>IF(ISNUMBER(Q136),'Cover Page'!$D$35/1000000*'4 classification'!Q136/'FX rate'!$C22,"")</f>
        <v/>
      </c>
      <c r="AX136" s="956" t="str">
        <f>IF(ISNUMBER(R136),'Cover Page'!$D$35/1000000*'4 classification'!R136/'FX rate'!$C22,"")</f>
        <v/>
      </c>
      <c r="AY136" s="932">
        <f>IF(ISNUMBER(S136),'Cover Page'!$D$35/1000000*'4 classification'!S136/'FX rate'!$C22,"")</f>
        <v>0</v>
      </c>
      <c r="AZ136" s="931">
        <f>IF(ISNUMBER(T136),'Cover Page'!$D$35/1000000*'4 classification'!T136/'FX rate'!$C22,"")</f>
        <v>0</v>
      </c>
      <c r="BA136" s="716">
        <f>IF(ISNUMBER(U136),'Cover Page'!$D$35/1000000*'4 classification'!U136/'FX rate'!$C22,"")</f>
        <v>0</v>
      </c>
      <c r="BB136" s="956">
        <f>IF(ISNUMBER(V136),'Cover Page'!$D$35/1000000*'4 classification'!V136/'FX rate'!$C22,"")</f>
        <v>0</v>
      </c>
      <c r="BC136" s="567"/>
      <c r="BD136" s="567"/>
      <c r="BE136" s="567"/>
      <c r="BF136" s="567"/>
      <c r="BG136" s="567"/>
      <c r="BH136" s="567"/>
      <c r="BI136" s="567"/>
      <c r="BN136" s="705">
        <v>2017</v>
      </c>
      <c r="BO136" s="748">
        <f>IF(ISNUMBER(C136),'Cover Page'!$D$35/1000000*C136/'FX rate'!$C$24,"")</f>
        <v>0</v>
      </c>
      <c r="BP136" s="925" t="str">
        <f>IF(ISNUMBER(D136),'Cover Page'!$D$35/1000000*D136/'FX rate'!$C$24,"")</f>
        <v/>
      </c>
      <c r="BQ136" s="749" t="str">
        <f>IF(ISNUMBER(E136),'Cover Page'!$D$35/1000000*E136/'FX rate'!$C$24,"")</f>
        <v/>
      </c>
      <c r="BR136" s="959" t="str">
        <f>IF(ISNUMBER(F136),'Cover Page'!$D$35/1000000*F136/'FX rate'!$C$24,"")</f>
        <v/>
      </c>
      <c r="BS136" s="926">
        <f>IF(ISNUMBER(G136),'Cover Page'!$D$35/1000000*G136/'FX rate'!$C$24,"")</f>
        <v>0</v>
      </c>
      <c r="BT136" s="925" t="str">
        <f>IF(ISNUMBER(H136),'Cover Page'!$D$35/1000000*H136/'FX rate'!$C$24,"")</f>
        <v/>
      </c>
      <c r="BU136" s="749" t="str">
        <f>IF(ISNUMBER(I136),'Cover Page'!$D$35/1000000*I136/'FX rate'!$C$24,"")</f>
        <v/>
      </c>
      <c r="BV136" s="959" t="str">
        <f>IF(ISNUMBER(J136),'Cover Page'!$D$35/1000000*J136/'FX rate'!$C$24,"")</f>
        <v/>
      </c>
      <c r="BW136" s="926">
        <f>IF(ISNUMBER(K136),'Cover Page'!$D$35/1000000*K136/'FX rate'!$C$24,"")</f>
        <v>0</v>
      </c>
      <c r="BX136" s="925" t="str">
        <f>IF(ISNUMBER(L136),'Cover Page'!$D$35/1000000*L136/'FX rate'!$C$24,"")</f>
        <v/>
      </c>
      <c r="BY136" s="749" t="str">
        <f>IF(ISNUMBER(M136),'Cover Page'!$D$35/1000000*M136/'FX rate'!$C$24,"")</f>
        <v/>
      </c>
      <c r="BZ136" s="959" t="str">
        <f>IF(ISNUMBER(N136),'Cover Page'!$D$35/1000000*N136/'FX rate'!$C$24,"")</f>
        <v/>
      </c>
      <c r="CA136" s="926">
        <f>IF(ISNUMBER(O136),'Cover Page'!$D$35/1000000*O136/'FX rate'!$C$24,"")</f>
        <v>0</v>
      </c>
      <c r="CB136" s="925" t="str">
        <f>IF(ISNUMBER(P136),'Cover Page'!$D$35/1000000*P136/'FX rate'!$C$24,"")</f>
        <v/>
      </c>
      <c r="CC136" s="749" t="str">
        <f>IF(ISNUMBER(Q136),'Cover Page'!$D$35/1000000*Q136/'FX rate'!$C$24,"")</f>
        <v/>
      </c>
      <c r="CD136" s="959" t="str">
        <f>IF(ISNUMBER(R136),'Cover Page'!$D$35/1000000*R136/'FX rate'!$C$24,"")</f>
        <v/>
      </c>
      <c r="CE136" s="924">
        <f>IF(ISNUMBER(S136),'Cover Page'!$D$35/1000000*S136/'FX rate'!$C$24,"")</f>
        <v>0</v>
      </c>
      <c r="CF136" s="923">
        <f>IF(ISNUMBER(T136),'Cover Page'!$D$35/1000000*T136/'FX rate'!$C$24,"")</f>
        <v>0</v>
      </c>
      <c r="CG136" s="747">
        <f>IF(ISNUMBER(U136),'Cover Page'!$D$35/1000000*U136/'FX rate'!$C$24,"")</f>
        <v>0</v>
      </c>
      <c r="CH136" s="958">
        <f>IF(ISNUMBER(V136),'Cover Page'!$D$35/1000000*V136/'FX rate'!$C$24,"")</f>
        <v>0</v>
      </c>
      <c r="CI136" s="763"/>
      <c r="CJ136" s="640"/>
      <c r="CK136" s="640"/>
      <c r="CL136" s="640"/>
      <c r="CM136" s="640"/>
      <c r="CN136" s="640"/>
      <c r="CO136" s="640"/>
      <c r="CP136" s="640"/>
      <c r="CQ136" s="640"/>
      <c r="CR136" s="640"/>
      <c r="CS136" s="640"/>
    </row>
    <row r="137" spans="1:97" s="20" customFormat="1" ht="14" x14ac:dyDescent="0.3">
      <c r="A137" s="24"/>
      <c r="B137" s="77">
        <v>2018</v>
      </c>
      <c r="C137" s="1569">
        <f t="shared" si="20"/>
        <v>0</v>
      </c>
      <c r="D137" s="166"/>
      <c r="E137" s="116"/>
      <c r="F137" s="172"/>
      <c r="G137" s="1569">
        <f t="shared" si="28"/>
        <v>0</v>
      </c>
      <c r="H137" s="166"/>
      <c r="I137" s="116"/>
      <c r="J137" s="172"/>
      <c r="K137" s="1569">
        <f t="shared" si="29"/>
        <v>0</v>
      </c>
      <c r="L137" s="166"/>
      <c r="M137" s="116"/>
      <c r="N137" s="172"/>
      <c r="O137" s="1569">
        <f t="shared" si="30"/>
        <v>0</v>
      </c>
      <c r="P137" s="166"/>
      <c r="Q137" s="116"/>
      <c r="R137" s="172"/>
      <c r="S137" s="410">
        <f t="shared" si="35"/>
        <v>0</v>
      </c>
      <c r="T137" s="413">
        <f t="shared" si="36"/>
        <v>0</v>
      </c>
      <c r="U137" s="398">
        <f t="shared" si="37"/>
        <v>0</v>
      </c>
      <c r="V137" s="962">
        <f t="shared" si="38"/>
        <v>0</v>
      </c>
      <c r="AH137" s="633">
        <v>2018</v>
      </c>
      <c r="AI137" s="717">
        <f>IF(ISNUMBER(C137),'Cover Page'!$D$35/1000000*'4 classification'!C137/'FX rate'!$C23,"")</f>
        <v>0</v>
      </c>
      <c r="AJ137" s="933" t="str">
        <f>IF(ISNUMBER(D137),'Cover Page'!$D$35/1000000*'4 classification'!D137/'FX rate'!$C23,"")</f>
        <v/>
      </c>
      <c r="AK137" s="718" t="str">
        <f>IF(ISNUMBER(E137),'Cover Page'!$D$35/1000000*'4 classification'!E137/'FX rate'!$C23,"")</f>
        <v/>
      </c>
      <c r="AL137" s="956" t="str">
        <f>IF(ISNUMBER(F137),'Cover Page'!$D$35/1000000*'4 classification'!F137/'FX rate'!$C23,"")</f>
        <v/>
      </c>
      <c r="AM137" s="934">
        <f>IF(ISNUMBER(G137),'Cover Page'!$D$35/1000000*'4 classification'!G137/'FX rate'!$C23,"")</f>
        <v>0</v>
      </c>
      <c r="AN137" s="933" t="str">
        <f>IF(ISNUMBER(H137),'Cover Page'!$D$35/1000000*'4 classification'!H137/'FX rate'!$C23,"")</f>
        <v/>
      </c>
      <c r="AO137" s="718" t="str">
        <f>IF(ISNUMBER(I137),'Cover Page'!$D$35/1000000*'4 classification'!I137/'FX rate'!$C23,"")</f>
        <v/>
      </c>
      <c r="AP137" s="956" t="str">
        <f>IF(ISNUMBER(J137),'Cover Page'!$D$35/1000000*'4 classification'!J137/'FX rate'!$C23,"")</f>
        <v/>
      </c>
      <c r="AQ137" s="934">
        <f>IF(ISNUMBER(K137),'Cover Page'!$D$35/1000000*'4 classification'!K137/'FX rate'!$C23,"")</f>
        <v>0</v>
      </c>
      <c r="AR137" s="933" t="str">
        <f>IF(ISNUMBER(L137),'Cover Page'!$D$35/1000000*'4 classification'!L137/'FX rate'!$C23,"")</f>
        <v/>
      </c>
      <c r="AS137" s="718" t="str">
        <f>IF(ISNUMBER(M137),'Cover Page'!$D$35/1000000*'4 classification'!M137/'FX rate'!$C23,"")</f>
        <v/>
      </c>
      <c r="AT137" s="956" t="str">
        <f>IF(ISNUMBER(N137),'Cover Page'!$D$35/1000000*'4 classification'!N137/'FX rate'!$C23,"")</f>
        <v/>
      </c>
      <c r="AU137" s="934">
        <f>IF(ISNUMBER(O137),'Cover Page'!$D$35/1000000*'4 classification'!O137/'FX rate'!$C23,"")</f>
        <v>0</v>
      </c>
      <c r="AV137" s="933" t="str">
        <f>IF(ISNUMBER(P137),'Cover Page'!$D$35/1000000*'4 classification'!P137/'FX rate'!$C23,"")</f>
        <v/>
      </c>
      <c r="AW137" s="718" t="str">
        <f>IF(ISNUMBER(Q137),'Cover Page'!$D$35/1000000*'4 classification'!Q137/'FX rate'!$C23,"")</f>
        <v/>
      </c>
      <c r="AX137" s="956" t="str">
        <f>IF(ISNUMBER(R137),'Cover Page'!$D$35/1000000*'4 classification'!R137/'FX rate'!$C23,"")</f>
        <v/>
      </c>
      <c r="AY137" s="932">
        <f>IF(ISNUMBER(S137),'Cover Page'!$D$35/1000000*'4 classification'!S137/'FX rate'!$C23,"")</f>
        <v>0</v>
      </c>
      <c r="AZ137" s="931">
        <f>IF(ISNUMBER(T137),'Cover Page'!$D$35/1000000*'4 classification'!T137/'FX rate'!$C23,"")</f>
        <v>0</v>
      </c>
      <c r="BA137" s="716">
        <f>IF(ISNUMBER(U137),'Cover Page'!$D$35/1000000*'4 classification'!U137/'FX rate'!$C23,"")</f>
        <v>0</v>
      </c>
      <c r="BB137" s="956">
        <f>IF(ISNUMBER(V137),'Cover Page'!$D$35/1000000*'4 classification'!V137/'FX rate'!$C23,"")</f>
        <v>0</v>
      </c>
      <c r="BC137" s="567"/>
      <c r="BD137" s="567"/>
      <c r="BE137" s="567"/>
      <c r="BF137" s="567"/>
      <c r="BG137" s="567"/>
      <c r="BH137" s="567"/>
      <c r="BI137" s="567"/>
      <c r="BN137" s="705">
        <v>2018</v>
      </c>
      <c r="BO137" s="748">
        <f>IF(ISNUMBER(C137),'Cover Page'!$D$35/1000000*C137/'FX rate'!$C$24,"")</f>
        <v>0</v>
      </c>
      <c r="BP137" s="925" t="str">
        <f>IF(ISNUMBER(D137),'Cover Page'!$D$35/1000000*D137/'FX rate'!$C$24,"")</f>
        <v/>
      </c>
      <c r="BQ137" s="749" t="str">
        <f>IF(ISNUMBER(E137),'Cover Page'!$D$35/1000000*E137/'FX rate'!$C$24,"")</f>
        <v/>
      </c>
      <c r="BR137" s="959" t="str">
        <f>IF(ISNUMBER(F137),'Cover Page'!$D$35/1000000*F137/'FX rate'!$C$24,"")</f>
        <v/>
      </c>
      <c r="BS137" s="926">
        <f>IF(ISNUMBER(G137),'Cover Page'!$D$35/1000000*G137/'FX rate'!$C$24,"")</f>
        <v>0</v>
      </c>
      <c r="BT137" s="925" t="str">
        <f>IF(ISNUMBER(H137),'Cover Page'!$D$35/1000000*H137/'FX rate'!$C$24,"")</f>
        <v/>
      </c>
      <c r="BU137" s="749" t="str">
        <f>IF(ISNUMBER(I137),'Cover Page'!$D$35/1000000*I137/'FX rate'!$C$24,"")</f>
        <v/>
      </c>
      <c r="BV137" s="959" t="str">
        <f>IF(ISNUMBER(J137),'Cover Page'!$D$35/1000000*J137/'FX rate'!$C$24,"")</f>
        <v/>
      </c>
      <c r="BW137" s="926">
        <f>IF(ISNUMBER(K137),'Cover Page'!$D$35/1000000*K137/'FX rate'!$C$24,"")</f>
        <v>0</v>
      </c>
      <c r="BX137" s="925" t="str">
        <f>IF(ISNUMBER(L137),'Cover Page'!$D$35/1000000*L137/'FX rate'!$C$24,"")</f>
        <v/>
      </c>
      <c r="BY137" s="749" t="str">
        <f>IF(ISNUMBER(M137),'Cover Page'!$D$35/1000000*M137/'FX rate'!$C$24,"")</f>
        <v/>
      </c>
      <c r="BZ137" s="959" t="str">
        <f>IF(ISNUMBER(N137),'Cover Page'!$D$35/1000000*N137/'FX rate'!$C$24,"")</f>
        <v/>
      </c>
      <c r="CA137" s="926">
        <f>IF(ISNUMBER(O137),'Cover Page'!$D$35/1000000*O137/'FX rate'!$C$24,"")</f>
        <v>0</v>
      </c>
      <c r="CB137" s="925" t="str">
        <f>IF(ISNUMBER(P137),'Cover Page'!$D$35/1000000*P137/'FX rate'!$C$24,"")</f>
        <v/>
      </c>
      <c r="CC137" s="749" t="str">
        <f>IF(ISNUMBER(Q137),'Cover Page'!$D$35/1000000*Q137/'FX rate'!$C$24,"")</f>
        <v/>
      </c>
      <c r="CD137" s="959" t="str">
        <f>IF(ISNUMBER(R137),'Cover Page'!$D$35/1000000*R137/'FX rate'!$C$24,"")</f>
        <v/>
      </c>
      <c r="CE137" s="924">
        <f>IF(ISNUMBER(S137),'Cover Page'!$D$35/1000000*S137/'FX rate'!$C$24,"")</f>
        <v>0</v>
      </c>
      <c r="CF137" s="923">
        <f>IF(ISNUMBER(T137),'Cover Page'!$D$35/1000000*T137/'FX rate'!$C$24,"")</f>
        <v>0</v>
      </c>
      <c r="CG137" s="747">
        <f>IF(ISNUMBER(U137),'Cover Page'!$D$35/1000000*U137/'FX rate'!$C$24,"")</f>
        <v>0</v>
      </c>
      <c r="CH137" s="958">
        <f>IF(ISNUMBER(V137),'Cover Page'!$D$35/1000000*V137/'FX rate'!$C$24,"")</f>
        <v>0</v>
      </c>
      <c r="CI137" s="763"/>
      <c r="CJ137" s="640"/>
      <c r="CK137" s="640"/>
      <c r="CL137" s="640"/>
      <c r="CM137" s="640"/>
      <c r="CN137" s="640"/>
      <c r="CO137" s="640"/>
      <c r="CP137" s="640"/>
      <c r="CQ137" s="640"/>
      <c r="CR137" s="640"/>
      <c r="CS137" s="640"/>
    </row>
    <row r="138" spans="1:97" s="20" customFormat="1" ht="14" x14ac:dyDescent="0.3">
      <c r="A138" s="24"/>
      <c r="B138" s="77">
        <v>2019</v>
      </c>
      <c r="C138" s="1569">
        <f t="shared" si="20"/>
        <v>0</v>
      </c>
      <c r="D138" s="477"/>
      <c r="E138" s="116"/>
      <c r="F138" s="172"/>
      <c r="G138" s="1569">
        <f t="shared" si="28"/>
        <v>0</v>
      </c>
      <c r="H138" s="477"/>
      <c r="I138" s="116"/>
      <c r="J138" s="172"/>
      <c r="K138" s="1569">
        <f t="shared" si="29"/>
        <v>0</v>
      </c>
      <c r="L138" s="477"/>
      <c r="M138" s="116"/>
      <c r="N138" s="172"/>
      <c r="O138" s="1569">
        <f t="shared" si="30"/>
        <v>0</v>
      </c>
      <c r="P138" s="477"/>
      <c r="Q138" s="116"/>
      <c r="R138" s="172"/>
      <c r="S138" s="410">
        <f t="shared" ref="S138" si="39">C138+G138+K138+O138</f>
        <v>0</v>
      </c>
      <c r="T138" s="413">
        <f t="shared" ref="T138" si="40">D138+H138+L138+P138</f>
        <v>0</v>
      </c>
      <c r="U138" s="398">
        <f t="shared" ref="U138" si="41">E138+I138+M138+Q138</f>
        <v>0</v>
      </c>
      <c r="V138" s="962">
        <f t="shared" ref="V138" si="42">F138+J138+N138+R138</f>
        <v>0</v>
      </c>
      <c r="AH138" s="633">
        <v>2019</v>
      </c>
      <c r="AI138" s="717">
        <f>IF(ISNUMBER(C138),'Cover Page'!$D$35/1000000*'4 classification'!C138/'FX rate'!$C24,"")</f>
        <v>0</v>
      </c>
      <c r="AJ138" s="933" t="str">
        <f>IF(ISNUMBER(D138),'Cover Page'!$D$35/1000000*'4 classification'!D138/'FX rate'!$C24,"")</f>
        <v/>
      </c>
      <c r="AK138" s="718" t="str">
        <f>IF(ISNUMBER(E138),'Cover Page'!$D$35/1000000*'4 classification'!E138/'FX rate'!$C24,"")</f>
        <v/>
      </c>
      <c r="AL138" s="956" t="str">
        <f>IF(ISNUMBER(F138),'Cover Page'!$D$35/1000000*'4 classification'!F138/'FX rate'!$C24,"")</f>
        <v/>
      </c>
      <c r="AM138" s="934">
        <f>IF(ISNUMBER(G138),'Cover Page'!$D$35/1000000*'4 classification'!G138/'FX rate'!$C24,"")</f>
        <v>0</v>
      </c>
      <c r="AN138" s="933" t="str">
        <f>IF(ISNUMBER(H138),'Cover Page'!$D$35/1000000*'4 classification'!H138/'FX rate'!$C24,"")</f>
        <v/>
      </c>
      <c r="AO138" s="718" t="str">
        <f>IF(ISNUMBER(I138),'Cover Page'!$D$35/1000000*'4 classification'!I138/'FX rate'!$C24,"")</f>
        <v/>
      </c>
      <c r="AP138" s="956" t="str">
        <f>IF(ISNUMBER(J138),'Cover Page'!$D$35/1000000*'4 classification'!J138/'FX rate'!$C24,"")</f>
        <v/>
      </c>
      <c r="AQ138" s="934">
        <f>IF(ISNUMBER(K138),'Cover Page'!$D$35/1000000*'4 classification'!K138/'FX rate'!$C24,"")</f>
        <v>0</v>
      </c>
      <c r="AR138" s="933" t="str">
        <f>IF(ISNUMBER(L138),'Cover Page'!$D$35/1000000*'4 classification'!L138/'FX rate'!$C24,"")</f>
        <v/>
      </c>
      <c r="AS138" s="718" t="str">
        <f>IF(ISNUMBER(M138),'Cover Page'!$D$35/1000000*'4 classification'!M138/'FX rate'!$C24,"")</f>
        <v/>
      </c>
      <c r="AT138" s="956" t="str">
        <f>IF(ISNUMBER(N138),'Cover Page'!$D$35/1000000*'4 classification'!N138/'FX rate'!$C24,"")</f>
        <v/>
      </c>
      <c r="AU138" s="934">
        <f>IF(ISNUMBER(O138),'Cover Page'!$D$35/1000000*'4 classification'!O138/'FX rate'!$C24,"")</f>
        <v>0</v>
      </c>
      <c r="AV138" s="933" t="str">
        <f>IF(ISNUMBER(P138),'Cover Page'!$D$35/1000000*'4 classification'!P138/'FX rate'!$C24,"")</f>
        <v/>
      </c>
      <c r="AW138" s="718" t="str">
        <f>IF(ISNUMBER(Q138),'Cover Page'!$D$35/1000000*'4 classification'!Q138/'FX rate'!$C24,"")</f>
        <v/>
      </c>
      <c r="AX138" s="956" t="str">
        <f>IF(ISNUMBER(R138),'Cover Page'!$D$35/1000000*'4 classification'!R138/'FX rate'!$C24,"")</f>
        <v/>
      </c>
      <c r="AY138" s="932">
        <f>IF(ISNUMBER(S138),'Cover Page'!$D$35/1000000*'4 classification'!S138/'FX rate'!$C24,"")</f>
        <v>0</v>
      </c>
      <c r="AZ138" s="931">
        <f>IF(ISNUMBER(T138),'Cover Page'!$D$35/1000000*'4 classification'!T138/'FX rate'!$C24,"")</f>
        <v>0</v>
      </c>
      <c r="BA138" s="716">
        <f>IF(ISNUMBER(U138),'Cover Page'!$D$35/1000000*'4 classification'!U138/'FX rate'!$C24,"")</f>
        <v>0</v>
      </c>
      <c r="BB138" s="956">
        <f>IF(ISNUMBER(V138),'Cover Page'!$D$35/1000000*'4 classification'!V138/'FX rate'!$C24,"")</f>
        <v>0</v>
      </c>
      <c r="BC138" s="567"/>
      <c r="BD138" s="567"/>
      <c r="BE138" s="567"/>
      <c r="BF138" s="567"/>
      <c r="BG138" s="567"/>
      <c r="BH138" s="567"/>
      <c r="BI138" s="567"/>
      <c r="BN138" s="705">
        <v>2019</v>
      </c>
      <c r="BO138" s="748">
        <f>IF(ISNUMBER(C138),'Cover Page'!$D$35/1000000*C138/'FX rate'!$C$24,"")</f>
        <v>0</v>
      </c>
      <c r="BP138" s="925" t="str">
        <f>IF(ISNUMBER(D138),'Cover Page'!$D$35/1000000*D138/'FX rate'!$C$24,"")</f>
        <v/>
      </c>
      <c r="BQ138" s="749" t="str">
        <f>IF(ISNUMBER(E138),'Cover Page'!$D$35/1000000*E138/'FX rate'!$C$24,"")</f>
        <v/>
      </c>
      <c r="BR138" s="959" t="str">
        <f>IF(ISNUMBER(F138),'Cover Page'!$D$35/1000000*F138/'FX rate'!$C$24,"")</f>
        <v/>
      </c>
      <c r="BS138" s="926">
        <f>IF(ISNUMBER(G138),'Cover Page'!$D$35/1000000*G138/'FX rate'!$C$24,"")</f>
        <v>0</v>
      </c>
      <c r="BT138" s="925" t="str">
        <f>IF(ISNUMBER(H138),'Cover Page'!$D$35/1000000*H138/'FX rate'!$C$24,"")</f>
        <v/>
      </c>
      <c r="BU138" s="749" t="str">
        <f>IF(ISNUMBER(I138),'Cover Page'!$D$35/1000000*I138/'FX rate'!$C$24,"")</f>
        <v/>
      </c>
      <c r="BV138" s="959" t="str">
        <f>IF(ISNUMBER(J138),'Cover Page'!$D$35/1000000*J138/'FX rate'!$C$24,"")</f>
        <v/>
      </c>
      <c r="BW138" s="926">
        <f>IF(ISNUMBER(K138),'Cover Page'!$D$35/1000000*K138/'FX rate'!$C$24,"")</f>
        <v>0</v>
      </c>
      <c r="BX138" s="925" t="str">
        <f>IF(ISNUMBER(L138),'Cover Page'!$D$35/1000000*L138/'FX rate'!$C$24,"")</f>
        <v/>
      </c>
      <c r="BY138" s="749" t="str">
        <f>IF(ISNUMBER(M138),'Cover Page'!$D$35/1000000*M138/'FX rate'!$C$24,"")</f>
        <v/>
      </c>
      <c r="BZ138" s="959" t="str">
        <f>IF(ISNUMBER(N138),'Cover Page'!$D$35/1000000*N138/'FX rate'!$C$24,"")</f>
        <v/>
      </c>
      <c r="CA138" s="926">
        <f>IF(ISNUMBER(O138),'Cover Page'!$D$35/1000000*O138/'FX rate'!$C$24,"")</f>
        <v>0</v>
      </c>
      <c r="CB138" s="925" t="str">
        <f>IF(ISNUMBER(P138),'Cover Page'!$D$35/1000000*P138/'FX rate'!$C$24,"")</f>
        <v/>
      </c>
      <c r="CC138" s="749" t="str">
        <f>IF(ISNUMBER(Q138),'Cover Page'!$D$35/1000000*Q138/'FX rate'!$C$24,"")</f>
        <v/>
      </c>
      <c r="CD138" s="959" t="str">
        <f>IF(ISNUMBER(R138),'Cover Page'!$D$35/1000000*R138/'FX rate'!$C$24,"")</f>
        <v/>
      </c>
      <c r="CE138" s="924">
        <f>IF(ISNUMBER(S138),'Cover Page'!$D$35/1000000*S138/'FX rate'!$C$24,"")</f>
        <v>0</v>
      </c>
      <c r="CF138" s="923">
        <f>IF(ISNUMBER(T138),'Cover Page'!$D$35/1000000*T138/'FX rate'!$C$24,"")</f>
        <v>0</v>
      </c>
      <c r="CG138" s="747">
        <f>IF(ISNUMBER(U138),'Cover Page'!$D$35/1000000*U138/'FX rate'!$C$24,"")</f>
        <v>0</v>
      </c>
      <c r="CH138" s="958">
        <f>IF(ISNUMBER(V138),'Cover Page'!$D$35/1000000*V138/'FX rate'!$C$24,"")</f>
        <v>0</v>
      </c>
      <c r="CI138" s="763"/>
      <c r="CJ138" s="640"/>
      <c r="CK138" s="640"/>
      <c r="CL138" s="640"/>
      <c r="CM138" s="640"/>
      <c r="CN138" s="640"/>
      <c r="CO138" s="640"/>
      <c r="CP138" s="640"/>
      <c r="CQ138" s="640"/>
      <c r="CR138" s="640"/>
      <c r="CS138" s="640"/>
    </row>
    <row r="139" spans="1:97" s="2" customFormat="1" ht="14.25" customHeight="1" thickBot="1" x14ac:dyDescent="0.35">
      <c r="B139" s="187" t="s">
        <v>1558</v>
      </c>
      <c r="C139" s="888"/>
      <c r="D139" s="892"/>
      <c r="E139" s="889"/>
      <c r="F139" s="953"/>
      <c r="G139" s="888"/>
      <c r="H139" s="892"/>
      <c r="I139" s="889"/>
      <c r="J139" s="953"/>
      <c r="K139" s="888"/>
      <c r="L139" s="892"/>
      <c r="M139" s="889"/>
      <c r="N139" s="953"/>
      <c r="O139" s="888"/>
      <c r="P139" s="892"/>
      <c r="Q139" s="889"/>
      <c r="R139" s="953"/>
      <c r="S139" s="414">
        <f>C139+G139+K139+O139</f>
        <v>0</v>
      </c>
      <c r="T139" s="415">
        <f>D139+H139+L139+P139</f>
        <v>0</v>
      </c>
      <c r="U139" s="963">
        <f t="shared" si="25"/>
        <v>0</v>
      </c>
      <c r="V139" s="964">
        <f t="shared" si="25"/>
        <v>0</v>
      </c>
      <c r="AH139" s="719"/>
      <c r="AI139" s="720"/>
      <c r="AJ139" s="720"/>
      <c r="AK139" s="720"/>
      <c r="AL139" s="720"/>
      <c r="AM139" s="720"/>
      <c r="AN139" s="720"/>
      <c r="AO139" s="720"/>
      <c r="AP139" s="720"/>
      <c r="AQ139" s="720"/>
      <c r="AR139" s="720"/>
      <c r="AS139" s="720"/>
      <c r="AT139" s="720"/>
      <c r="AU139" s="720"/>
      <c r="AV139" s="720"/>
      <c r="AW139" s="720"/>
      <c r="AX139" s="720"/>
      <c r="AY139" s="720"/>
      <c r="AZ139" s="720"/>
      <c r="BA139" s="736"/>
      <c r="BB139" s="736"/>
      <c r="BC139" s="567"/>
      <c r="BD139" s="567"/>
      <c r="BE139" s="567"/>
      <c r="BF139" s="567"/>
      <c r="BG139" s="567"/>
      <c r="BH139" s="567"/>
      <c r="BI139" s="567"/>
      <c r="BN139" s="750"/>
      <c r="BO139" s="751"/>
      <c r="BP139" s="751"/>
      <c r="BQ139" s="751"/>
      <c r="BR139" s="751"/>
      <c r="BS139" s="751"/>
      <c r="BT139" s="751"/>
      <c r="BU139" s="751"/>
      <c r="BV139" s="751"/>
      <c r="BW139" s="751"/>
      <c r="BX139" s="751"/>
      <c r="BY139" s="751"/>
      <c r="BZ139" s="751"/>
      <c r="CA139" s="751"/>
      <c r="CB139" s="751"/>
      <c r="CC139" s="751"/>
      <c r="CD139" s="751"/>
      <c r="CE139" s="751"/>
      <c r="CF139" s="751"/>
      <c r="CG139" s="768"/>
      <c r="CH139" s="768"/>
      <c r="CI139" s="763"/>
      <c r="CJ139" s="640"/>
      <c r="CK139" s="640"/>
      <c r="CL139" s="640"/>
      <c r="CM139" s="640"/>
      <c r="CN139" s="640"/>
      <c r="CO139" s="640"/>
      <c r="CP139" s="640"/>
      <c r="CQ139" s="640"/>
      <c r="CR139" s="640"/>
      <c r="CS139" s="640"/>
    </row>
    <row r="140" spans="1:97" s="2" customFormat="1" ht="96.65" customHeight="1" thickBot="1" x14ac:dyDescent="0.35">
      <c r="B140" s="530" t="s">
        <v>1554</v>
      </c>
      <c r="C140" s="1490"/>
      <c r="D140" s="1490" t="str">
        <f t="shared" ref="D140:F140" si="43">IF(COUNT(D137)&lt;&gt;0,IF(COUNT(D138)=0,"Please fill in value for 2019 or provide a provisional estimate (eg. 2018 figure) and the expected submission date in the notes",IF(COUNT(D139)=0,"Please provide the number of entities","")),"")</f>
        <v/>
      </c>
      <c r="E140" s="1490" t="str">
        <f t="shared" si="43"/>
        <v/>
      </c>
      <c r="F140" s="1490" t="str">
        <f t="shared" si="43"/>
        <v/>
      </c>
      <c r="G140" s="1490"/>
      <c r="H140" s="1490" t="str">
        <f t="shared" ref="H140:J140" si="44">IF(COUNT(H137)&lt;&gt;0,IF(COUNT(H138)=0,"Please fill in value for 2019 or provide a provisional estimate (eg. 2018 figure) and the expected submission date in the notes",IF(COUNT(H139)=0,"Please provide the number of entities","")),"")</f>
        <v/>
      </c>
      <c r="I140" s="1490" t="str">
        <f t="shared" si="44"/>
        <v/>
      </c>
      <c r="J140" s="1490" t="str">
        <f t="shared" si="44"/>
        <v/>
      </c>
      <c r="K140" s="1490"/>
      <c r="L140" s="1490" t="str">
        <f t="shared" ref="L140:N140" si="45">IF(COUNT(L137)&lt;&gt;0,IF(COUNT(L138)=0,"Please fill in value for 2019 or provide a provisional estimate (eg. 2018 figure) and the expected submission date in the notes",IF(COUNT(L139)=0,"Please provide the number of entities","")),"")</f>
        <v/>
      </c>
      <c r="M140" s="1490" t="str">
        <f t="shared" si="45"/>
        <v/>
      </c>
      <c r="N140" s="1490" t="str">
        <f t="shared" si="45"/>
        <v/>
      </c>
      <c r="O140" s="1490"/>
      <c r="P140" s="1490" t="str">
        <f t="shared" ref="P140:R140" si="46">IF(COUNT(P137)&lt;&gt;0,IF(COUNT(P138)=0,"Please fill in value for 2019 or provide a provisional estimate (eg. 2018 figure) and the expected submission date in the notes",IF(COUNT(P139)=0,"Please provide the number of entities","")),"")</f>
        <v/>
      </c>
      <c r="Q140" s="1490" t="str">
        <f t="shared" si="46"/>
        <v/>
      </c>
      <c r="R140" s="1490" t="str">
        <f t="shared" si="46"/>
        <v/>
      </c>
      <c r="S140" s="1525"/>
      <c r="T140" s="1526"/>
      <c r="U140" s="1526"/>
      <c r="V140" s="1531"/>
      <c r="AH140" s="1507"/>
      <c r="AI140" s="1508"/>
      <c r="AJ140" s="1508"/>
      <c r="AK140" s="1508"/>
      <c r="AL140" s="1508"/>
      <c r="AM140" s="1508"/>
      <c r="AN140" s="1508"/>
      <c r="AO140" s="1508"/>
      <c r="AP140" s="1508"/>
      <c r="AQ140" s="1508"/>
      <c r="AR140" s="1508"/>
      <c r="AS140" s="1508"/>
      <c r="AT140" s="1508"/>
      <c r="AU140" s="1508"/>
      <c r="AV140" s="1508"/>
      <c r="AW140" s="1508"/>
      <c r="AX140" s="1508"/>
      <c r="AY140" s="1508"/>
      <c r="AZ140" s="1508"/>
      <c r="BA140" s="1505"/>
      <c r="BB140" s="1505"/>
      <c r="BC140" s="567"/>
      <c r="BD140" s="567"/>
      <c r="BE140" s="567"/>
      <c r="BF140" s="567"/>
      <c r="BG140" s="567"/>
      <c r="BH140" s="567"/>
      <c r="BI140" s="567"/>
      <c r="BN140" s="1510"/>
      <c r="BO140" s="1511"/>
      <c r="BP140" s="1511"/>
      <c r="BQ140" s="1511"/>
      <c r="BR140" s="1511"/>
      <c r="BS140" s="1511"/>
      <c r="BT140" s="1511"/>
      <c r="BU140" s="1511"/>
      <c r="BV140" s="1511"/>
      <c r="BW140" s="1511"/>
      <c r="BX140" s="1511"/>
      <c r="BY140" s="1511"/>
      <c r="BZ140" s="1511"/>
      <c r="CA140" s="1511"/>
      <c r="CB140" s="1511"/>
      <c r="CC140" s="1511"/>
      <c r="CD140" s="1511"/>
      <c r="CE140" s="1511"/>
      <c r="CF140" s="1511"/>
      <c r="CG140" s="1506"/>
      <c r="CH140" s="1506"/>
      <c r="CI140" s="763"/>
      <c r="CJ140" s="640"/>
      <c r="CK140" s="640"/>
      <c r="CL140" s="640"/>
      <c r="CM140" s="640"/>
      <c r="CN140" s="640"/>
      <c r="CO140" s="640"/>
      <c r="CP140" s="640"/>
      <c r="CQ140" s="640"/>
      <c r="CR140" s="640"/>
      <c r="CS140" s="640"/>
    </row>
    <row r="141" spans="1:97" s="14" customFormat="1" ht="70" customHeight="1" thickBot="1" x14ac:dyDescent="0.35">
      <c r="A141" s="2"/>
      <c r="B141" s="188" t="s">
        <v>318</v>
      </c>
      <c r="C141" s="176"/>
      <c r="D141" s="189"/>
      <c r="E141" s="177"/>
      <c r="F141" s="954"/>
      <c r="G141" s="190"/>
      <c r="H141" s="189"/>
      <c r="I141" s="189"/>
      <c r="J141" s="955"/>
      <c r="K141" s="190"/>
      <c r="L141" s="189"/>
      <c r="M141" s="189"/>
      <c r="N141" s="955"/>
      <c r="O141" s="190"/>
      <c r="P141" s="189"/>
      <c r="Q141" s="189"/>
      <c r="R141" s="955"/>
      <c r="S141" s="1532"/>
      <c r="T141" s="1533"/>
      <c r="U141" s="1533"/>
      <c r="V141" s="1534"/>
      <c r="AH141" s="722"/>
      <c r="AI141" s="723"/>
      <c r="AJ141" s="723"/>
      <c r="AK141" s="723"/>
      <c r="AL141" s="723"/>
      <c r="AM141" s="723"/>
      <c r="AN141" s="723"/>
      <c r="AO141" s="723"/>
      <c r="AP141" s="723"/>
      <c r="AQ141" s="723"/>
      <c r="AR141" s="723"/>
      <c r="AS141" s="723"/>
      <c r="AT141" s="723"/>
      <c r="AU141" s="723"/>
      <c r="AV141" s="723"/>
      <c r="AW141" s="723"/>
      <c r="AX141" s="723"/>
      <c r="AY141" s="723"/>
      <c r="AZ141" s="723"/>
      <c r="BA141" s="724"/>
      <c r="BB141" s="724"/>
      <c r="BC141" s="567"/>
      <c r="BD141" s="567"/>
      <c r="BE141" s="567"/>
      <c r="BF141" s="567"/>
      <c r="BG141" s="567"/>
      <c r="BH141" s="567"/>
      <c r="BI141" s="567"/>
      <c r="BN141" s="753"/>
      <c r="BO141" s="754"/>
      <c r="BP141" s="754"/>
      <c r="BQ141" s="754"/>
      <c r="BR141" s="754"/>
      <c r="BS141" s="754"/>
      <c r="BT141" s="754"/>
      <c r="BU141" s="754"/>
      <c r="BV141" s="754"/>
      <c r="BW141" s="754"/>
      <c r="BX141" s="754"/>
      <c r="BY141" s="754"/>
      <c r="BZ141" s="754"/>
      <c r="CA141" s="754"/>
      <c r="CB141" s="754"/>
      <c r="CC141" s="754"/>
      <c r="CD141" s="754"/>
      <c r="CE141" s="754"/>
      <c r="CF141" s="754"/>
      <c r="CG141" s="755"/>
      <c r="CH141" s="755"/>
      <c r="CI141" s="755"/>
      <c r="CJ141" s="640"/>
      <c r="CK141" s="640"/>
      <c r="CL141" s="640"/>
      <c r="CM141" s="640"/>
      <c r="CN141" s="640"/>
      <c r="CO141" s="640"/>
      <c r="CP141" s="640"/>
      <c r="CQ141" s="640"/>
      <c r="CR141" s="640"/>
      <c r="CS141" s="640"/>
    </row>
    <row r="142" spans="1:97" s="2" customFormat="1" ht="20.149999999999999" customHeight="1" x14ac:dyDescent="0.3">
      <c r="B142" s="7"/>
      <c r="C142" s="529"/>
      <c r="D142" s="529"/>
      <c r="E142" s="529"/>
      <c r="F142" s="529"/>
      <c r="G142" s="529"/>
      <c r="H142" s="529"/>
      <c r="I142" s="529"/>
      <c r="J142" s="529"/>
      <c r="K142" s="529"/>
      <c r="L142" s="529"/>
      <c r="M142" s="529"/>
      <c r="N142" s="529"/>
      <c r="O142" s="529"/>
      <c r="P142" s="529"/>
      <c r="Q142" s="529"/>
      <c r="R142" s="529"/>
      <c r="S142" s="529"/>
      <c r="T142" s="529"/>
      <c r="U142" s="529"/>
      <c r="V142" s="529"/>
      <c r="AB142"/>
      <c r="AC142"/>
      <c r="AD142"/>
      <c r="AE142"/>
      <c r="AF142"/>
      <c r="AG142"/>
      <c r="AH142" s="567"/>
      <c r="AI142" s="567"/>
      <c r="AJ142" s="567"/>
      <c r="AK142" s="567"/>
      <c r="AL142" s="567"/>
      <c r="AM142" s="567"/>
      <c r="AN142" s="567"/>
      <c r="AO142" s="567"/>
      <c r="AP142" s="567"/>
      <c r="AQ142" s="567"/>
      <c r="AR142" s="567"/>
      <c r="AS142" s="567"/>
      <c r="AT142" s="567"/>
      <c r="AU142" s="567"/>
      <c r="AV142" s="567"/>
      <c r="AW142" s="567"/>
      <c r="AX142" s="567"/>
      <c r="AY142" s="567"/>
      <c r="AZ142" s="567"/>
      <c r="BA142" s="567"/>
      <c r="BB142" s="567"/>
      <c r="BC142" s="567"/>
      <c r="BD142" s="567"/>
      <c r="BE142" s="567"/>
      <c r="BF142" s="567"/>
      <c r="BG142" s="567"/>
      <c r="BH142" s="567"/>
      <c r="BI142" s="567"/>
      <c r="BN142" s="639"/>
      <c r="BO142" s="639"/>
      <c r="BP142" s="639"/>
      <c r="BQ142" s="639"/>
      <c r="BR142" s="639"/>
      <c r="BS142" s="639"/>
      <c r="BT142" s="639"/>
      <c r="BU142" s="639"/>
      <c r="BV142" s="639"/>
      <c r="BW142" s="639"/>
      <c r="BX142" s="639"/>
      <c r="BY142" s="639"/>
      <c r="BZ142" s="639"/>
      <c r="CA142" s="639"/>
      <c r="CB142" s="639"/>
      <c r="CC142" s="639"/>
      <c r="CD142" s="639"/>
      <c r="CE142" s="639"/>
      <c r="CF142" s="639"/>
      <c r="CG142" s="639"/>
      <c r="CH142" s="639"/>
      <c r="CI142" s="639"/>
      <c r="CJ142" s="640"/>
      <c r="CK142" s="640"/>
      <c r="CL142" s="640"/>
      <c r="CM142" s="640"/>
      <c r="CN142" s="640"/>
      <c r="CO142" s="640"/>
      <c r="CP142" s="640"/>
      <c r="CQ142" s="640"/>
      <c r="CR142" s="640"/>
      <c r="CS142" s="640"/>
    </row>
    <row r="143" spans="1:97" s="2" customFormat="1" ht="20.149999999999999" customHeight="1" x14ac:dyDescent="0.3">
      <c r="B143" s="986" t="s">
        <v>570</v>
      </c>
      <c r="C143" s="1568" t="s">
        <v>1624</v>
      </c>
      <c r="D143" s="987" t="s">
        <v>767</v>
      </c>
      <c r="E143" s="987" t="s">
        <v>768</v>
      </c>
      <c r="F143" s="987" t="s">
        <v>769</v>
      </c>
      <c r="G143" s="1568" t="s">
        <v>1625</v>
      </c>
      <c r="H143" s="987" t="s">
        <v>770</v>
      </c>
      <c r="I143" s="987" t="s">
        <v>771</v>
      </c>
      <c r="J143" s="987" t="s">
        <v>772</v>
      </c>
      <c r="K143" s="1568" t="s">
        <v>1626</v>
      </c>
      <c r="L143" s="987" t="s">
        <v>773</v>
      </c>
      <c r="M143" s="987" t="s">
        <v>774</v>
      </c>
      <c r="N143" s="987" t="s">
        <v>775</v>
      </c>
      <c r="O143" s="1568" t="s">
        <v>1627</v>
      </c>
      <c r="P143" s="987" t="s">
        <v>776</v>
      </c>
      <c r="Q143" s="987" t="s">
        <v>777</v>
      </c>
      <c r="R143" s="987" t="s">
        <v>778</v>
      </c>
      <c r="S143" s="529"/>
      <c r="T143" s="529"/>
      <c r="U143" s="529"/>
      <c r="V143" s="529"/>
      <c r="AB143"/>
      <c r="AC143"/>
      <c r="AD143"/>
      <c r="AE143"/>
      <c r="AF143"/>
      <c r="AG143"/>
      <c r="AH143" s="567"/>
      <c r="AI143" s="567"/>
      <c r="AJ143" s="567"/>
      <c r="AK143" s="567"/>
      <c r="AL143" s="567"/>
      <c r="AM143" s="567"/>
      <c r="AN143" s="567"/>
      <c r="AO143" s="567"/>
      <c r="AP143" s="567"/>
      <c r="AQ143" s="567"/>
      <c r="AR143" s="567"/>
      <c r="AS143" s="567"/>
      <c r="AT143" s="567"/>
      <c r="AU143" s="567"/>
      <c r="AV143" s="567"/>
      <c r="AW143" s="567"/>
      <c r="AX143" s="567"/>
      <c r="AY143" s="567"/>
      <c r="AZ143" s="567"/>
      <c r="BA143" s="567"/>
      <c r="BB143" s="567"/>
      <c r="BC143" s="567"/>
      <c r="BD143" s="567"/>
      <c r="BE143" s="567"/>
      <c r="BF143" s="567"/>
      <c r="BG143" s="567"/>
      <c r="BH143" s="567"/>
      <c r="BI143" s="567"/>
      <c r="BN143" s="639"/>
      <c r="BO143" s="639"/>
      <c r="BP143" s="639"/>
      <c r="BQ143" s="639"/>
      <c r="BR143" s="639"/>
      <c r="BS143" s="639"/>
      <c r="BT143" s="639"/>
      <c r="BU143" s="639"/>
      <c r="BV143" s="639"/>
      <c r="BW143" s="639"/>
      <c r="BX143" s="639"/>
      <c r="BY143" s="639"/>
      <c r="BZ143" s="639"/>
      <c r="CA143" s="639"/>
      <c r="CB143" s="639"/>
      <c r="CC143" s="639"/>
      <c r="CD143" s="639"/>
      <c r="CE143" s="639"/>
      <c r="CF143" s="639"/>
      <c r="CG143" s="639"/>
      <c r="CH143" s="639"/>
      <c r="CI143" s="639"/>
      <c r="CJ143" s="640"/>
      <c r="CK143" s="640"/>
      <c r="CL143" s="640"/>
      <c r="CM143" s="640"/>
      <c r="CN143" s="640"/>
      <c r="CO143" s="640"/>
      <c r="CP143" s="640"/>
      <c r="CQ143" s="640"/>
      <c r="CR143" s="640"/>
      <c r="CS143" s="640"/>
    </row>
    <row r="144" spans="1:97" s="2" customFormat="1" ht="20.149999999999999" customHeight="1" x14ac:dyDescent="0.3">
      <c r="B144" s="7"/>
      <c r="C144" s="7"/>
      <c r="D144" s="7"/>
      <c r="E144" s="7"/>
      <c r="F144" s="7"/>
      <c r="G144" s="7"/>
      <c r="H144" s="7"/>
      <c r="I144" s="7"/>
      <c r="J144" s="7"/>
      <c r="K144" s="7"/>
      <c r="L144" s="7"/>
      <c r="M144" s="7"/>
      <c r="Q144" s="7"/>
      <c r="R144" s="7"/>
      <c r="S144" s="7"/>
      <c r="T144" s="7"/>
      <c r="U144" s="7"/>
      <c r="V144" s="7"/>
      <c r="W144" s="7"/>
      <c r="AH144" s="567"/>
      <c r="AI144" s="567"/>
      <c r="AJ144" s="567"/>
      <c r="AK144" s="567"/>
      <c r="AL144" s="567"/>
      <c r="AM144" s="567"/>
      <c r="AN144" s="567"/>
      <c r="AO144" s="567"/>
      <c r="AP144" s="567"/>
      <c r="AQ144" s="567"/>
      <c r="AR144" s="567"/>
      <c r="AS144" s="567"/>
      <c r="AT144" s="567"/>
      <c r="AU144" s="567"/>
      <c r="AV144" s="567"/>
      <c r="AW144" s="567"/>
      <c r="AX144" s="567"/>
      <c r="AY144" s="567"/>
      <c r="AZ144" s="567"/>
      <c r="BA144" s="567"/>
      <c r="BB144" s="567"/>
      <c r="BC144" s="567"/>
      <c r="BD144" s="567"/>
      <c r="BE144" s="567"/>
      <c r="BF144" s="567"/>
      <c r="BG144" s="567"/>
      <c r="BH144" s="567"/>
      <c r="BI144" s="567"/>
      <c r="BN144" s="639"/>
      <c r="BO144" s="639"/>
      <c r="BP144" s="639"/>
      <c r="BQ144" s="639"/>
      <c r="BR144" s="639"/>
      <c r="BS144" s="639"/>
      <c r="BT144" s="639"/>
      <c r="BU144" s="639"/>
      <c r="BV144" s="639"/>
      <c r="BW144" s="639"/>
      <c r="BX144" s="639"/>
      <c r="BY144" s="639"/>
      <c r="BZ144" s="639"/>
      <c r="CA144" s="639"/>
      <c r="CB144" s="639"/>
      <c r="CC144" s="639"/>
      <c r="CD144" s="639"/>
      <c r="CE144" s="639"/>
      <c r="CF144" s="639"/>
      <c r="CG144" s="639"/>
      <c r="CH144" s="639"/>
      <c r="CI144" s="639"/>
      <c r="CJ144" s="640"/>
      <c r="CK144" s="640"/>
      <c r="CL144" s="640"/>
      <c r="CM144" s="640"/>
      <c r="CN144" s="640"/>
      <c r="CO144" s="640"/>
      <c r="CP144" s="640"/>
      <c r="CQ144" s="640"/>
      <c r="CR144" s="640"/>
      <c r="CS144" s="640"/>
    </row>
    <row r="145" spans="1:97" s="2" customFormat="1" ht="14.25" customHeight="1" x14ac:dyDescent="0.35">
      <c r="B145" s="94" t="s">
        <v>317</v>
      </c>
      <c r="C145" s="7"/>
      <c r="D145" s="7"/>
      <c r="E145" s="7"/>
      <c r="F145" s="7"/>
      <c r="G145" s="7"/>
      <c r="H145" s="7"/>
      <c r="I145" s="7"/>
      <c r="J145" s="7"/>
      <c r="K145" s="7"/>
      <c r="L145" s="7"/>
      <c r="M145" s="7"/>
      <c r="N145" s="7"/>
      <c r="O145" s="7"/>
      <c r="P145" s="7"/>
      <c r="Q145" s="7"/>
      <c r="R145" s="7"/>
      <c r="S145" s="7"/>
      <c r="T145" s="7"/>
      <c r="U145" s="7"/>
      <c r="V145" s="7"/>
      <c r="W145" s="7"/>
      <c r="AH145" s="775"/>
      <c r="AI145" s="567"/>
      <c r="AJ145" s="567"/>
      <c r="AK145" s="567"/>
      <c r="AL145" s="567"/>
      <c r="AM145" s="567"/>
      <c r="AN145" s="567"/>
      <c r="AO145" s="567"/>
      <c r="AP145" s="567"/>
      <c r="AQ145" s="567"/>
      <c r="AR145" s="567"/>
      <c r="AS145" s="567"/>
      <c r="AT145" s="567"/>
      <c r="AU145" s="567"/>
      <c r="AV145" s="567"/>
      <c r="AW145" s="567"/>
      <c r="AX145" s="567"/>
      <c r="AY145" s="567"/>
      <c r="AZ145" s="567"/>
      <c r="BA145" s="567"/>
      <c r="BB145" s="567"/>
      <c r="BC145" s="567"/>
      <c r="BD145" s="567"/>
      <c r="BE145" s="567"/>
      <c r="BF145" s="567"/>
      <c r="BG145" s="567"/>
      <c r="BH145" s="567"/>
      <c r="BI145" s="567"/>
      <c r="BN145" s="776"/>
      <c r="BO145" s="639"/>
      <c r="BP145" s="639"/>
      <c r="BQ145" s="639"/>
      <c r="BR145" s="639"/>
      <c r="BS145" s="639"/>
      <c r="BT145" s="639"/>
      <c r="BU145" s="639"/>
      <c r="BV145" s="639"/>
      <c r="BW145" s="639"/>
      <c r="BX145" s="639"/>
      <c r="BY145" s="639"/>
      <c r="BZ145" s="639"/>
      <c r="CA145" s="639"/>
      <c r="CB145" s="639"/>
      <c r="CC145" s="639"/>
      <c r="CD145" s="639"/>
      <c r="CE145" s="639"/>
      <c r="CF145" s="639"/>
      <c r="CG145" s="639"/>
      <c r="CH145" s="639"/>
      <c r="CI145" s="639"/>
      <c r="CJ145" s="640"/>
      <c r="CK145" s="640"/>
      <c r="CL145" s="640"/>
      <c r="CM145" s="640"/>
      <c r="CN145" s="640"/>
      <c r="CO145" s="640"/>
      <c r="CP145" s="640"/>
      <c r="CQ145" s="640"/>
      <c r="CR145" s="640"/>
      <c r="CS145" s="640"/>
    </row>
    <row r="146" spans="1:97" s="2" customFormat="1" ht="10" customHeight="1" x14ac:dyDescent="0.3">
      <c r="B146" s="7"/>
      <c r="C146" s="7"/>
      <c r="D146" s="7"/>
      <c r="E146" s="7"/>
      <c r="F146" s="7"/>
      <c r="G146" s="7"/>
      <c r="H146" s="7"/>
      <c r="I146" s="7"/>
      <c r="J146" s="7"/>
      <c r="K146" s="7"/>
      <c r="L146" s="7"/>
      <c r="M146" s="7"/>
      <c r="N146" s="7"/>
      <c r="O146" s="7"/>
      <c r="P146" s="7"/>
      <c r="Q146" s="7"/>
      <c r="R146" s="7"/>
      <c r="S146" s="7"/>
      <c r="T146" s="7"/>
      <c r="U146" s="7"/>
      <c r="V146" s="7"/>
      <c r="W146" s="7"/>
      <c r="AH146" s="567"/>
      <c r="AI146" s="567"/>
      <c r="AJ146" s="567"/>
      <c r="AK146" s="567"/>
      <c r="AL146" s="567"/>
      <c r="AM146" s="567"/>
      <c r="AN146" s="567"/>
      <c r="AO146" s="567"/>
      <c r="AP146" s="567"/>
      <c r="AQ146" s="567"/>
      <c r="AR146" s="567"/>
      <c r="AS146" s="567"/>
      <c r="AT146" s="567"/>
      <c r="AU146" s="567"/>
      <c r="AV146" s="567"/>
      <c r="AW146" s="567"/>
      <c r="AX146" s="567"/>
      <c r="AY146" s="567"/>
      <c r="AZ146" s="567"/>
      <c r="BA146" s="567"/>
      <c r="BB146" s="567"/>
      <c r="BC146" s="567"/>
      <c r="BD146" s="567"/>
      <c r="BE146" s="567"/>
      <c r="BF146" s="567"/>
      <c r="BG146" s="567"/>
      <c r="BH146" s="567"/>
      <c r="BI146" s="567"/>
      <c r="BN146" s="639"/>
      <c r="BO146" s="639"/>
      <c r="BP146" s="639"/>
      <c r="BQ146" s="639"/>
      <c r="BR146" s="639"/>
      <c r="BS146" s="639"/>
      <c r="BT146" s="639"/>
      <c r="BU146" s="639"/>
      <c r="BV146" s="639"/>
      <c r="BW146" s="639"/>
      <c r="BX146" s="639"/>
      <c r="BY146" s="639"/>
      <c r="BZ146" s="639"/>
      <c r="CA146" s="639"/>
      <c r="CB146" s="639"/>
      <c r="CC146" s="639"/>
      <c r="CD146" s="639"/>
      <c r="CE146" s="639"/>
      <c r="CF146" s="639"/>
      <c r="CG146" s="639"/>
      <c r="CH146" s="639"/>
      <c r="CI146" s="639"/>
      <c r="CJ146" s="640"/>
      <c r="CK146" s="640"/>
      <c r="CL146" s="640"/>
      <c r="CM146" s="640"/>
      <c r="CN146" s="640"/>
      <c r="CO146" s="640"/>
      <c r="CP146" s="640"/>
      <c r="CQ146" s="640"/>
      <c r="CR146" s="640"/>
      <c r="CS146" s="640"/>
    </row>
    <row r="147" spans="1:97" s="2" customFormat="1" ht="14.25" customHeight="1" x14ac:dyDescent="0.3">
      <c r="B147" s="2046"/>
      <c r="C147" s="156" t="s">
        <v>1</v>
      </c>
      <c r="D147" s="157" t="s">
        <v>2</v>
      </c>
      <c r="E147" s="156" t="s">
        <v>3</v>
      </c>
      <c r="F147" s="157" t="s">
        <v>85</v>
      </c>
      <c r="G147" s="156" t="s">
        <v>4</v>
      </c>
      <c r="H147" s="157" t="s">
        <v>5</v>
      </c>
      <c r="I147" s="156" t="s">
        <v>6</v>
      </c>
      <c r="J147" s="157" t="s">
        <v>7</v>
      </c>
      <c r="K147" s="156" t="s">
        <v>8</v>
      </c>
      <c r="L147" s="157" t="s">
        <v>9</v>
      </c>
      <c r="M147" s="156" t="s">
        <v>10</v>
      </c>
      <c r="N147" s="157" t="s">
        <v>11</v>
      </c>
      <c r="O147" s="156" t="s">
        <v>12</v>
      </c>
      <c r="P147" s="157" t="s">
        <v>13</v>
      </c>
      <c r="Q147" s="156" t="s">
        <v>14</v>
      </c>
      <c r="R147" s="157" t="s">
        <v>15</v>
      </c>
      <c r="S147" s="156" t="s">
        <v>14</v>
      </c>
      <c r="T147" s="157" t="s">
        <v>15</v>
      </c>
      <c r="U147" s="158" t="s">
        <v>16</v>
      </c>
      <c r="V147" s="159" t="s">
        <v>17</v>
      </c>
      <c r="W147" s="159" t="s">
        <v>18</v>
      </c>
      <c r="AH147" s="711"/>
      <c r="AI147" s="729"/>
      <c r="AJ147" s="572"/>
      <c r="AK147" s="729"/>
      <c r="AL147" s="572"/>
      <c r="AM147" s="729"/>
      <c r="AN147" s="572"/>
      <c r="AO147" s="729"/>
      <c r="AP147" s="572"/>
      <c r="AQ147" s="729"/>
      <c r="AR147" s="572"/>
      <c r="AS147" s="729"/>
      <c r="AT147" s="572"/>
      <c r="AU147" s="729"/>
      <c r="AV147" s="572"/>
      <c r="AW147" s="729"/>
      <c r="AX147" s="572"/>
      <c r="AY147" s="729"/>
      <c r="AZ147" s="572"/>
      <c r="BA147" s="729"/>
      <c r="BB147" s="572"/>
      <c r="BC147" s="572"/>
      <c r="BD147" s="567"/>
      <c r="BE147" s="567"/>
      <c r="BF147" s="567"/>
      <c r="BG147" s="567"/>
      <c r="BH147" s="567"/>
      <c r="BI147" s="567"/>
      <c r="BN147" s="742"/>
      <c r="BO147" s="761"/>
      <c r="BP147" s="644"/>
      <c r="BQ147" s="761"/>
      <c r="BR147" s="644"/>
      <c r="BS147" s="761"/>
      <c r="BT147" s="644"/>
      <c r="BU147" s="761"/>
      <c r="BV147" s="644"/>
      <c r="BW147" s="761"/>
      <c r="BX147" s="644"/>
      <c r="BY147" s="761"/>
      <c r="BZ147" s="644"/>
      <c r="CA147" s="761"/>
      <c r="CB147" s="644"/>
      <c r="CC147" s="761"/>
      <c r="CD147" s="644"/>
      <c r="CE147" s="761"/>
      <c r="CF147" s="644"/>
      <c r="CG147" s="761"/>
      <c r="CH147" s="644"/>
      <c r="CI147" s="644"/>
      <c r="CJ147" s="640"/>
      <c r="CK147" s="640"/>
      <c r="CL147" s="640"/>
      <c r="CM147" s="640"/>
      <c r="CN147" s="640"/>
      <c r="CO147" s="640"/>
      <c r="CP147" s="640"/>
      <c r="CQ147" s="640"/>
      <c r="CR147" s="640"/>
      <c r="CS147" s="640"/>
    </row>
    <row r="148" spans="1:97" s="2" customFormat="1" ht="39" customHeight="1" x14ac:dyDescent="0.35">
      <c r="B148" s="2047"/>
      <c r="C148" s="2049" t="s">
        <v>45</v>
      </c>
      <c r="D148" s="44"/>
      <c r="E148" s="110"/>
      <c r="F148" s="2051" t="s">
        <v>57</v>
      </c>
      <c r="G148" s="44"/>
      <c r="H148" s="136"/>
      <c r="I148" s="2051" t="s">
        <v>63</v>
      </c>
      <c r="J148" s="44"/>
      <c r="K148" s="136"/>
      <c r="L148" s="2051" t="s">
        <v>101</v>
      </c>
      <c r="M148" s="44"/>
      <c r="N148" s="136"/>
      <c r="O148" s="2051" t="s">
        <v>102</v>
      </c>
      <c r="P148" s="44"/>
      <c r="Q148" s="136"/>
      <c r="R148" s="2051" t="s">
        <v>103</v>
      </c>
      <c r="S148" s="44"/>
      <c r="T148" s="137"/>
      <c r="U148" s="2065" t="s">
        <v>50</v>
      </c>
      <c r="V148" s="44"/>
      <c r="W148" s="136"/>
      <c r="AH148" s="906" t="s">
        <v>475</v>
      </c>
      <c r="AI148" s="734"/>
      <c r="AJ148" s="580"/>
      <c r="AK148" s="580"/>
      <c r="AL148" s="734"/>
      <c r="AM148" s="580"/>
      <c r="AN148" s="580"/>
      <c r="AO148" s="734"/>
      <c r="AP148" s="580"/>
      <c r="AQ148" s="580"/>
      <c r="AR148" s="734"/>
      <c r="AS148" s="580"/>
      <c r="AT148" s="580"/>
      <c r="AU148" s="734"/>
      <c r="AV148" s="580"/>
      <c r="AW148" s="580"/>
      <c r="AX148" s="734"/>
      <c r="AY148" s="580"/>
      <c r="AZ148" s="580"/>
      <c r="BA148" s="735"/>
      <c r="BB148" s="580"/>
      <c r="BC148" s="580"/>
      <c r="BD148" s="567"/>
      <c r="BE148" s="567"/>
      <c r="BF148" s="567"/>
      <c r="BG148" s="567"/>
      <c r="BH148" s="567"/>
      <c r="BI148" s="567"/>
      <c r="BN148" s="915" t="s">
        <v>475</v>
      </c>
      <c r="BO148" s="766"/>
      <c r="BP148" s="652"/>
      <c r="BQ148" s="652"/>
      <c r="BR148" s="766"/>
      <c r="BS148" s="652"/>
      <c r="BT148" s="652"/>
      <c r="BU148" s="766"/>
      <c r="BV148" s="652"/>
      <c r="BW148" s="652"/>
      <c r="BX148" s="766"/>
      <c r="BY148" s="652"/>
      <c r="BZ148" s="652"/>
      <c r="CA148" s="766"/>
      <c r="CB148" s="652"/>
      <c r="CC148" s="652"/>
      <c r="CD148" s="766"/>
      <c r="CE148" s="652"/>
      <c r="CF148" s="652"/>
      <c r="CG148" s="767"/>
      <c r="CH148" s="652"/>
      <c r="CI148" s="652"/>
      <c r="CJ148" s="640"/>
      <c r="CK148" s="640"/>
      <c r="CL148" s="640"/>
      <c r="CM148" s="640"/>
      <c r="CN148" s="640"/>
      <c r="CO148" s="640"/>
      <c r="CP148" s="640"/>
      <c r="CQ148" s="640"/>
      <c r="CR148" s="640"/>
      <c r="CS148" s="640"/>
    </row>
    <row r="149" spans="1:97" s="2" customFormat="1" ht="61" customHeight="1" thickBot="1" x14ac:dyDescent="0.35">
      <c r="B149" s="2048"/>
      <c r="C149" s="2050"/>
      <c r="D149" s="230" t="s">
        <v>315</v>
      </c>
      <c r="E149" s="231" t="s">
        <v>320</v>
      </c>
      <c r="F149" s="2052"/>
      <c r="G149" s="230" t="s">
        <v>315</v>
      </c>
      <c r="H149" s="231" t="s">
        <v>320</v>
      </c>
      <c r="I149" s="2052"/>
      <c r="J149" s="230" t="s">
        <v>315</v>
      </c>
      <c r="K149" s="231" t="s">
        <v>320</v>
      </c>
      <c r="L149" s="2052"/>
      <c r="M149" s="230" t="s">
        <v>315</v>
      </c>
      <c r="N149" s="231" t="s">
        <v>320</v>
      </c>
      <c r="O149" s="2052"/>
      <c r="P149" s="230" t="s">
        <v>315</v>
      </c>
      <c r="Q149" s="231" t="s">
        <v>320</v>
      </c>
      <c r="R149" s="2052"/>
      <c r="S149" s="230" t="s">
        <v>315</v>
      </c>
      <c r="T149" s="231" t="s">
        <v>320</v>
      </c>
      <c r="U149" s="2066"/>
      <c r="V149" s="230" t="s">
        <v>315</v>
      </c>
      <c r="W149" s="231" t="s">
        <v>321</v>
      </c>
      <c r="AH149" s="903" t="s">
        <v>516</v>
      </c>
      <c r="AI149" s="734"/>
      <c r="AJ149" s="731"/>
      <c r="AK149" s="731"/>
      <c r="AL149" s="734"/>
      <c r="AM149" s="731"/>
      <c r="AN149" s="731"/>
      <c r="AO149" s="734"/>
      <c r="AP149" s="731"/>
      <c r="AQ149" s="731"/>
      <c r="AR149" s="734"/>
      <c r="AS149" s="731"/>
      <c r="AT149" s="731"/>
      <c r="AU149" s="734"/>
      <c r="AV149" s="731"/>
      <c r="AW149" s="731"/>
      <c r="AX149" s="734"/>
      <c r="AY149" s="731"/>
      <c r="AZ149" s="731"/>
      <c r="BA149" s="735"/>
      <c r="BB149" s="731"/>
      <c r="BC149" s="731"/>
      <c r="BD149" s="567"/>
      <c r="BE149" s="567"/>
      <c r="BF149" s="567"/>
      <c r="BG149" s="567"/>
      <c r="BH149" s="567"/>
      <c r="BI149" s="567"/>
      <c r="BN149" s="912" t="s">
        <v>1557</v>
      </c>
      <c r="BO149" s="766"/>
      <c r="BP149" s="763"/>
      <c r="BQ149" s="763"/>
      <c r="BR149" s="766"/>
      <c r="BS149" s="763"/>
      <c r="BT149" s="763"/>
      <c r="BU149" s="766"/>
      <c r="BV149" s="763"/>
      <c r="BW149" s="763"/>
      <c r="BX149" s="766"/>
      <c r="BY149" s="763"/>
      <c r="BZ149" s="763"/>
      <c r="CA149" s="766"/>
      <c r="CB149" s="763"/>
      <c r="CC149" s="763"/>
      <c r="CD149" s="766"/>
      <c r="CE149" s="763"/>
      <c r="CF149" s="763"/>
      <c r="CG149" s="767"/>
      <c r="CH149" s="763"/>
      <c r="CI149" s="763"/>
      <c r="CJ149" s="640"/>
      <c r="CK149" s="640"/>
      <c r="CL149" s="640"/>
      <c r="CM149" s="640"/>
      <c r="CN149" s="640"/>
      <c r="CO149" s="640"/>
      <c r="CP149" s="640"/>
      <c r="CQ149" s="640"/>
      <c r="CR149" s="640"/>
      <c r="CS149" s="640"/>
    </row>
    <row r="150" spans="1:97" s="1200" customFormat="1" ht="60" customHeight="1" x14ac:dyDescent="0.3">
      <c r="B150" s="1201" t="s">
        <v>43</v>
      </c>
      <c r="C150" s="419"/>
      <c r="D150" s="1197"/>
      <c r="E150" s="424"/>
      <c r="F150" s="437"/>
      <c r="G150" s="1197"/>
      <c r="H150" s="424"/>
      <c r="I150" s="437"/>
      <c r="J150" s="1197"/>
      <c r="K150" s="424"/>
      <c r="L150" s="437"/>
      <c r="M150" s="1197"/>
      <c r="N150" s="424"/>
      <c r="O150" s="437"/>
      <c r="P150" s="1197"/>
      <c r="Q150" s="424"/>
      <c r="R150" s="437"/>
      <c r="S150" s="1197"/>
      <c r="T150" s="1197"/>
      <c r="U150" s="423"/>
      <c r="V150" s="1197"/>
      <c r="W150" s="424"/>
      <c r="AH150" s="1202"/>
      <c r="AI150" s="1203" t="s">
        <v>1</v>
      </c>
      <c r="AJ150" s="1204" t="s">
        <v>2</v>
      </c>
      <c r="AK150" s="1203" t="s">
        <v>3</v>
      </c>
      <c r="AL150" s="1204" t="s">
        <v>85</v>
      </c>
      <c r="AM150" s="1203" t="s">
        <v>4</v>
      </c>
      <c r="AN150" s="1204" t="s">
        <v>5</v>
      </c>
      <c r="AO150" s="1203" t="s">
        <v>6</v>
      </c>
      <c r="AP150" s="1204" t="s">
        <v>7</v>
      </c>
      <c r="AQ150" s="1203" t="s">
        <v>8</v>
      </c>
      <c r="AR150" s="1204" t="s">
        <v>9</v>
      </c>
      <c r="AS150" s="1203" t="s">
        <v>10</v>
      </c>
      <c r="AT150" s="1204" t="s">
        <v>11</v>
      </c>
      <c r="AU150" s="1203" t="s">
        <v>12</v>
      </c>
      <c r="AV150" s="1204" t="s">
        <v>13</v>
      </c>
      <c r="AW150" s="1203" t="s">
        <v>14</v>
      </c>
      <c r="AX150" s="1204" t="s">
        <v>15</v>
      </c>
      <c r="AY150" s="1203" t="s">
        <v>14</v>
      </c>
      <c r="AZ150" s="1204" t="s">
        <v>15</v>
      </c>
      <c r="BA150" s="1203" t="s">
        <v>16</v>
      </c>
      <c r="BB150" s="1204" t="s">
        <v>17</v>
      </c>
      <c r="BC150" s="1204" t="s">
        <v>18</v>
      </c>
      <c r="BD150" s="1152"/>
      <c r="BE150" s="1152"/>
      <c r="BF150" s="1152"/>
      <c r="BG150" s="1152"/>
      <c r="BH150" s="1152"/>
      <c r="BI150" s="1152"/>
      <c r="BN150" s="1205"/>
      <c r="BO150" s="1206" t="s">
        <v>1</v>
      </c>
      <c r="BP150" s="1207" t="s">
        <v>2</v>
      </c>
      <c r="BQ150" s="1206" t="s">
        <v>3</v>
      </c>
      <c r="BR150" s="1207" t="s">
        <v>85</v>
      </c>
      <c r="BS150" s="1206" t="s">
        <v>4</v>
      </c>
      <c r="BT150" s="1207" t="s">
        <v>5</v>
      </c>
      <c r="BU150" s="1206" t="s">
        <v>6</v>
      </c>
      <c r="BV150" s="1207" t="s">
        <v>7</v>
      </c>
      <c r="BW150" s="1206" t="s">
        <v>8</v>
      </c>
      <c r="BX150" s="1207" t="s">
        <v>9</v>
      </c>
      <c r="BY150" s="1206" t="s">
        <v>10</v>
      </c>
      <c r="BZ150" s="1207" t="s">
        <v>11</v>
      </c>
      <c r="CA150" s="1206" t="s">
        <v>12</v>
      </c>
      <c r="CB150" s="1207" t="s">
        <v>13</v>
      </c>
      <c r="CC150" s="1206" t="s">
        <v>14</v>
      </c>
      <c r="CD150" s="1207" t="s">
        <v>15</v>
      </c>
      <c r="CE150" s="1206" t="s">
        <v>14</v>
      </c>
      <c r="CF150" s="1207" t="s">
        <v>15</v>
      </c>
      <c r="CG150" s="1206" t="s">
        <v>16</v>
      </c>
      <c r="CH150" s="1207" t="s">
        <v>17</v>
      </c>
      <c r="CI150" s="1207" t="s">
        <v>18</v>
      </c>
      <c r="CJ150" s="1159"/>
      <c r="CK150" s="1159"/>
      <c r="CL150" s="1159"/>
      <c r="CM150" s="1159"/>
      <c r="CN150" s="1159"/>
      <c r="CO150" s="1159"/>
      <c r="CP150" s="1159"/>
      <c r="CQ150" s="1159"/>
      <c r="CR150" s="1159"/>
      <c r="CS150" s="1159"/>
    </row>
    <row r="151" spans="1:97" s="1200" customFormat="1" ht="60" customHeight="1" x14ac:dyDescent="0.3">
      <c r="B151" s="1208" t="s">
        <v>99</v>
      </c>
      <c r="C151" s="425"/>
      <c r="D151" s="1198"/>
      <c r="E151" s="430"/>
      <c r="F151" s="438"/>
      <c r="G151" s="1198"/>
      <c r="H151" s="430"/>
      <c r="I151" s="438"/>
      <c r="J151" s="1198"/>
      <c r="K151" s="430"/>
      <c r="L151" s="438"/>
      <c r="M151" s="1198"/>
      <c r="N151" s="430"/>
      <c r="O151" s="438"/>
      <c r="P151" s="1198"/>
      <c r="Q151" s="430"/>
      <c r="R151" s="438"/>
      <c r="S151" s="1198"/>
      <c r="T151" s="1198"/>
      <c r="U151" s="429"/>
      <c r="V151" s="1198"/>
      <c r="W151" s="430"/>
      <c r="AH151" s="1244"/>
      <c r="AI151" s="2058" t="str">
        <f>C148</f>
        <v>Entity Type 1</v>
      </c>
      <c r="AJ151" s="1210"/>
      <c r="AK151" s="1211"/>
      <c r="AL151" s="2032" t="str">
        <f>F148</f>
        <v>Entity Type 2</v>
      </c>
      <c r="AM151" s="1210"/>
      <c r="AN151" s="1211"/>
      <c r="AO151" s="2032" t="str">
        <f>I148</f>
        <v>Entity Type 3</v>
      </c>
      <c r="AP151" s="1210"/>
      <c r="AQ151" s="1211"/>
      <c r="AR151" s="2032" t="str">
        <f>L148</f>
        <v>Entity Type 4</v>
      </c>
      <c r="AS151" s="1210"/>
      <c r="AT151" s="1211"/>
      <c r="AU151" s="2032" t="str">
        <f>O148</f>
        <v>Entity Type 5</v>
      </c>
      <c r="AV151" s="1210"/>
      <c r="AW151" s="1211"/>
      <c r="AX151" s="2032" t="str">
        <f>R148</f>
        <v>Entity Type 6</v>
      </c>
      <c r="AY151" s="1210"/>
      <c r="AZ151" s="1210"/>
      <c r="BA151" s="2030" t="s">
        <v>50</v>
      </c>
      <c r="BB151" s="1210"/>
      <c r="BC151" s="1211"/>
      <c r="BD151" s="1152"/>
      <c r="BE151" s="1152"/>
      <c r="BF151" s="1152"/>
      <c r="BG151" s="1152"/>
      <c r="BH151" s="1152"/>
      <c r="BI151" s="1152"/>
      <c r="BN151" s="1246"/>
      <c r="BO151" s="2076" t="str">
        <f>C148</f>
        <v>Entity Type 1</v>
      </c>
      <c r="BP151" s="1215"/>
      <c r="BQ151" s="1216"/>
      <c r="BR151" s="2074" t="str">
        <f>F148</f>
        <v>Entity Type 2</v>
      </c>
      <c r="BS151" s="1215"/>
      <c r="BT151" s="1216"/>
      <c r="BU151" s="2074" t="str">
        <f>I148</f>
        <v>Entity Type 3</v>
      </c>
      <c r="BV151" s="1215"/>
      <c r="BW151" s="1216"/>
      <c r="BX151" s="2074" t="str">
        <f>L148</f>
        <v>Entity Type 4</v>
      </c>
      <c r="BY151" s="1215"/>
      <c r="BZ151" s="1216"/>
      <c r="CA151" s="2074" t="str">
        <f>O148</f>
        <v>Entity Type 5</v>
      </c>
      <c r="CB151" s="1215"/>
      <c r="CC151" s="1216"/>
      <c r="CD151" s="2074" t="str">
        <f>R148</f>
        <v>Entity Type 6</v>
      </c>
      <c r="CE151" s="1215"/>
      <c r="CF151" s="1215"/>
      <c r="CG151" s="2076" t="s">
        <v>50</v>
      </c>
      <c r="CH151" s="1215"/>
      <c r="CI151" s="1260"/>
      <c r="CJ151" s="1159"/>
      <c r="CK151" s="1159"/>
      <c r="CL151" s="1159"/>
      <c r="CM151" s="1159"/>
      <c r="CN151" s="1159"/>
      <c r="CO151" s="1159"/>
      <c r="CP151" s="1159"/>
      <c r="CQ151" s="1159"/>
      <c r="CR151" s="1159"/>
      <c r="CS151" s="1159"/>
    </row>
    <row r="152" spans="1:97" s="1200" customFormat="1" ht="60" customHeight="1" thickBot="1" x14ac:dyDescent="0.35">
      <c r="B152" s="1219" t="s">
        <v>98</v>
      </c>
      <c r="C152" s="431"/>
      <c r="D152" s="1199"/>
      <c r="E152" s="436"/>
      <c r="F152" s="439"/>
      <c r="G152" s="1199"/>
      <c r="H152" s="436"/>
      <c r="I152" s="439"/>
      <c r="J152" s="1199"/>
      <c r="K152" s="436"/>
      <c r="L152" s="439"/>
      <c r="M152" s="1199"/>
      <c r="N152" s="436"/>
      <c r="O152" s="439"/>
      <c r="P152" s="1199"/>
      <c r="Q152" s="436"/>
      <c r="R152" s="439"/>
      <c r="S152" s="1199"/>
      <c r="T152" s="1199"/>
      <c r="U152" s="435"/>
      <c r="V152" s="1199"/>
      <c r="W152" s="436"/>
      <c r="AH152" s="1254"/>
      <c r="AI152" s="2031"/>
      <c r="AJ152" s="1221" t="s">
        <v>315</v>
      </c>
      <c r="AK152" s="1222" t="s">
        <v>320</v>
      </c>
      <c r="AL152" s="2033"/>
      <c r="AM152" s="1221" t="s">
        <v>315</v>
      </c>
      <c r="AN152" s="1222" t="s">
        <v>320</v>
      </c>
      <c r="AO152" s="2033"/>
      <c r="AP152" s="1221" t="s">
        <v>315</v>
      </c>
      <c r="AQ152" s="1222" t="s">
        <v>320</v>
      </c>
      <c r="AR152" s="2033"/>
      <c r="AS152" s="1221" t="s">
        <v>315</v>
      </c>
      <c r="AT152" s="1222" t="s">
        <v>320</v>
      </c>
      <c r="AU152" s="2033"/>
      <c r="AV152" s="1221" t="s">
        <v>315</v>
      </c>
      <c r="AW152" s="1222" t="s">
        <v>320</v>
      </c>
      <c r="AX152" s="2033"/>
      <c r="AY152" s="1221" t="s">
        <v>315</v>
      </c>
      <c r="AZ152" s="1222" t="s">
        <v>320</v>
      </c>
      <c r="BA152" s="2031"/>
      <c r="BB152" s="1221" t="s">
        <v>315</v>
      </c>
      <c r="BC152" s="1222" t="s">
        <v>321</v>
      </c>
      <c r="BD152" s="1152"/>
      <c r="BE152" s="1152"/>
      <c r="BF152" s="1152"/>
      <c r="BG152" s="1152"/>
      <c r="BH152" s="1152"/>
      <c r="BI152" s="1152"/>
      <c r="BN152" s="1257"/>
      <c r="BO152" s="2077"/>
      <c r="BP152" s="1224" t="s">
        <v>229</v>
      </c>
      <c r="BQ152" s="1225" t="s">
        <v>320</v>
      </c>
      <c r="BR152" s="2075"/>
      <c r="BS152" s="1224" t="s">
        <v>229</v>
      </c>
      <c r="BT152" s="1225" t="s">
        <v>320</v>
      </c>
      <c r="BU152" s="2075"/>
      <c r="BV152" s="1224" t="s">
        <v>229</v>
      </c>
      <c r="BW152" s="1225" t="s">
        <v>320</v>
      </c>
      <c r="BX152" s="2075"/>
      <c r="BY152" s="1224" t="s">
        <v>229</v>
      </c>
      <c r="BZ152" s="1225" t="s">
        <v>320</v>
      </c>
      <c r="CA152" s="2075"/>
      <c r="CB152" s="1224" t="s">
        <v>229</v>
      </c>
      <c r="CC152" s="1225" t="s">
        <v>320</v>
      </c>
      <c r="CD152" s="2075"/>
      <c r="CE152" s="1224" t="s">
        <v>229</v>
      </c>
      <c r="CF152" s="1225" t="s">
        <v>320</v>
      </c>
      <c r="CG152" s="2077"/>
      <c r="CH152" s="1224" t="s">
        <v>229</v>
      </c>
      <c r="CI152" s="1261" t="s">
        <v>321</v>
      </c>
      <c r="CJ152" s="1159"/>
      <c r="CK152" s="1159"/>
      <c r="CL152" s="1159"/>
      <c r="CM152" s="1159"/>
      <c r="CN152" s="1159"/>
      <c r="CO152" s="1159"/>
      <c r="CP152" s="1159"/>
      <c r="CQ152" s="1159"/>
      <c r="CR152" s="1159"/>
      <c r="CS152" s="1159"/>
    </row>
    <row r="153" spans="1:97" s="1143" customFormat="1" ht="14.25" customHeight="1" x14ac:dyDescent="0.3">
      <c r="A153" s="1137"/>
      <c r="B153" s="1138" t="s">
        <v>133</v>
      </c>
      <c r="C153" s="1160"/>
      <c r="D153" s="1161"/>
      <c r="E153" s="1162"/>
      <c r="F153" s="1163"/>
      <c r="G153" s="1161"/>
      <c r="H153" s="1162"/>
      <c r="I153" s="1163"/>
      <c r="J153" s="1161"/>
      <c r="K153" s="1162"/>
      <c r="L153" s="1163"/>
      <c r="M153" s="1161"/>
      <c r="N153" s="1162"/>
      <c r="O153" s="1163"/>
      <c r="P153" s="1161"/>
      <c r="Q153" s="1162"/>
      <c r="R153" s="1163"/>
      <c r="S153" s="1161"/>
      <c r="T153" s="1161"/>
      <c r="U153" s="1160"/>
      <c r="V153" s="1161"/>
      <c r="W153" s="1162"/>
      <c r="AH153" s="1144"/>
      <c r="AI153" s="1164"/>
      <c r="AJ153" s="1165"/>
      <c r="AK153" s="1166"/>
      <c r="AL153" s="1167"/>
      <c r="AM153" s="1165"/>
      <c r="AN153" s="1166"/>
      <c r="AO153" s="1167"/>
      <c r="AP153" s="1165"/>
      <c r="AQ153" s="1166"/>
      <c r="AR153" s="1167"/>
      <c r="AS153" s="1165"/>
      <c r="AT153" s="1166"/>
      <c r="AU153" s="1167"/>
      <c r="AV153" s="1165"/>
      <c r="AW153" s="1166"/>
      <c r="AX153" s="1167"/>
      <c r="AY153" s="1165"/>
      <c r="AZ153" s="1165"/>
      <c r="BA153" s="1174"/>
      <c r="BB153" s="1175"/>
      <c r="BC153" s="1176"/>
      <c r="BD153" s="1152"/>
      <c r="BE153" s="1152"/>
      <c r="BF153" s="1152"/>
      <c r="BG153" s="1152"/>
      <c r="BH153" s="1152"/>
      <c r="BI153" s="1152"/>
      <c r="BN153" s="1153"/>
      <c r="BO153" s="1170"/>
      <c r="BP153" s="1171"/>
      <c r="BQ153" s="1172"/>
      <c r="BR153" s="1173"/>
      <c r="BS153" s="1171"/>
      <c r="BT153" s="1172"/>
      <c r="BU153" s="1173"/>
      <c r="BV153" s="1171"/>
      <c r="BW153" s="1172"/>
      <c r="BX153" s="1173"/>
      <c r="BY153" s="1171"/>
      <c r="BZ153" s="1172"/>
      <c r="CA153" s="1173"/>
      <c r="CB153" s="1171"/>
      <c r="CC153" s="1172"/>
      <c r="CD153" s="1173"/>
      <c r="CE153" s="1171"/>
      <c r="CF153" s="1171"/>
      <c r="CG153" s="1177"/>
      <c r="CH153" s="1178"/>
      <c r="CI153" s="1183"/>
      <c r="CJ153" s="1159"/>
      <c r="CK153" s="1159"/>
      <c r="CL153" s="1159"/>
      <c r="CM153" s="1159"/>
      <c r="CN153" s="1159"/>
      <c r="CO153" s="1159"/>
      <c r="CP153" s="1159"/>
      <c r="CQ153" s="1159"/>
      <c r="CR153" s="1159"/>
      <c r="CS153" s="1159"/>
    </row>
    <row r="154" spans="1:97" s="2" customFormat="1" ht="14" x14ac:dyDescent="0.3">
      <c r="A154" s="6"/>
      <c r="B154" s="76">
        <v>2002</v>
      </c>
      <c r="C154" s="168"/>
      <c r="D154" s="114"/>
      <c r="E154" s="113"/>
      <c r="F154" s="164"/>
      <c r="G154" s="114"/>
      <c r="H154" s="113"/>
      <c r="I154" s="164"/>
      <c r="J154" s="114"/>
      <c r="K154" s="113"/>
      <c r="L154" s="164"/>
      <c r="M154" s="114"/>
      <c r="N154" s="113"/>
      <c r="O154" s="164"/>
      <c r="P154" s="114"/>
      <c r="Q154" s="113"/>
      <c r="R154" s="164"/>
      <c r="S154" s="114"/>
      <c r="T154" s="114"/>
      <c r="U154" s="410">
        <f>C154+F154+I154+L154+O154+R154</f>
        <v>0</v>
      </c>
      <c r="V154" s="412">
        <f>D154+G154+J154+M154+P154+S154</f>
        <v>0</v>
      </c>
      <c r="W154" s="398">
        <f>E154+H154+K154+N154+Q154+T154</f>
        <v>0</v>
      </c>
      <c r="AH154" s="714">
        <v>2002</v>
      </c>
      <c r="AI154" s="715" t="str">
        <f>IF(ISNUMBER(C154),'Cover Page'!$D$35/1000000*'4 classification'!C154/'FX rate'!$C7,"")</f>
        <v/>
      </c>
      <c r="AJ154" s="931" t="str">
        <f>IF(ISNUMBER(D154),'Cover Page'!$D$35/1000000*'4 classification'!D154/'FX rate'!$C7,"")</f>
        <v/>
      </c>
      <c r="AK154" s="716" t="str">
        <f>IF(ISNUMBER(E154),'Cover Page'!$D$35/1000000*'4 classification'!E154/'FX rate'!$C7,"")</f>
        <v/>
      </c>
      <c r="AL154" s="932" t="str">
        <f>IF(ISNUMBER(F154),'Cover Page'!$D$35/1000000*'4 classification'!F154/'FX rate'!$C7,"")</f>
        <v/>
      </c>
      <c r="AM154" s="931" t="str">
        <f>IF(ISNUMBER(G154),'Cover Page'!$D$35/1000000*'4 classification'!G154/'FX rate'!$C7,"")</f>
        <v/>
      </c>
      <c r="AN154" s="716" t="str">
        <f>IF(ISNUMBER(H154),'Cover Page'!$D$35/1000000*'4 classification'!H154/'FX rate'!$C7,"")</f>
        <v/>
      </c>
      <c r="AO154" s="932" t="str">
        <f>IF(ISNUMBER(I154),'Cover Page'!$D$35/1000000*'4 classification'!I154/'FX rate'!$C7,"")</f>
        <v/>
      </c>
      <c r="AP154" s="931" t="str">
        <f>IF(ISNUMBER(J154),'Cover Page'!$D$35/1000000*'4 classification'!J154/'FX rate'!$C7,"")</f>
        <v/>
      </c>
      <c r="AQ154" s="716" t="str">
        <f>IF(ISNUMBER(K154),'Cover Page'!$D$35/1000000*'4 classification'!K154/'FX rate'!$C7,"")</f>
        <v/>
      </c>
      <c r="AR154" s="932" t="str">
        <f>IF(ISNUMBER(L154),'Cover Page'!$D$35/1000000*'4 classification'!L154/'FX rate'!$C7,"")</f>
        <v/>
      </c>
      <c r="AS154" s="931" t="str">
        <f>IF(ISNUMBER(M154),'Cover Page'!$D$35/1000000*'4 classification'!M154/'FX rate'!$C7,"")</f>
        <v/>
      </c>
      <c r="AT154" s="716" t="str">
        <f>IF(ISNUMBER(N154),'Cover Page'!$D$35/1000000*'4 classification'!N154/'FX rate'!$C7,"")</f>
        <v/>
      </c>
      <c r="AU154" s="932" t="str">
        <f>IF(ISNUMBER(O154),'Cover Page'!$D$35/1000000*'4 classification'!O154/'FX rate'!$C7,"")</f>
        <v/>
      </c>
      <c r="AV154" s="931" t="str">
        <f>IF(ISNUMBER(P154),'Cover Page'!$D$35/1000000*'4 classification'!P154/'FX rate'!$C7,"")</f>
        <v/>
      </c>
      <c r="AW154" s="716" t="str">
        <f>IF(ISNUMBER(Q154),'Cover Page'!$D$35/1000000*'4 classification'!Q154/'FX rate'!$C7,"")</f>
        <v/>
      </c>
      <c r="AX154" s="932" t="str">
        <f>IF(ISNUMBER(R154),'Cover Page'!$D$35/1000000*'4 classification'!R154/'FX rate'!$C7,"")</f>
        <v/>
      </c>
      <c r="AY154" s="931" t="str">
        <f>IF(ISNUMBER(S154),'Cover Page'!$D$35/1000000*'4 classification'!S154/'FX rate'!$C7,"")</f>
        <v/>
      </c>
      <c r="AZ154" s="931" t="str">
        <f>IF(ISNUMBER(T154),'Cover Page'!$D$35/1000000*'4 classification'!T154/'FX rate'!$C7,"")</f>
        <v/>
      </c>
      <c r="BA154" s="717">
        <f>IF(ISNUMBER(U154),'Cover Page'!$D$35/1000000*'4 classification'!U154/'FX rate'!$C7,"")</f>
        <v>0</v>
      </c>
      <c r="BB154" s="931">
        <f>IF(ISNUMBER(V154),'Cover Page'!$D$35/1000000*'4 classification'!V154/'FX rate'!$C7,"")</f>
        <v>0</v>
      </c>
      <c r="BC154" s="718">
        <f>IF(ISNUMBER(W154),'Cover Page'!$D$35/1000000*'4 classification'!W154/'FX rate'!$C7,"")</f>
        <v>0</v>
      </c>
      <c r="BD154" s="567"/>
      <c r="BE154" s="567"/>
      <c r="BF154" s="567"/>
      <c r="BG154" s="567"/>
      <c r="BH154" s="567"/>
      <c r="BI154" s="567"/>
      <c r="BN154" s="745">
        <v>2002</v>
      </c>
      <c r="BO154" s="746" t="str">
        <f>IF(ISNUMBER(C154),'Cover Page'!$D$35/1000000*C154/'FX rate'!$C$24,"")</f>
        <v/>
      </c>
      <c r="BP154" s="923" t="str">
        <f>IF(ISNUMBER(D154),'Cover Page'!$D$35/1000000*D154/'FX rate'!$C$24,"")</f>
        <v/>
      </c>
      <c r="BQ154" s="747" t="str">
        <f>IF(ISNUMBER(E154),'Cover Page'!$D$35/1000000*E154/'FX rate'!$C$24,"")</f>
        <v/>
      </c>
      <c r="BR154" s="924" t="str">
        <f>IF(ISNUMBER(F154),'Cover Page'!$D$35/1000000*F154/'FX rate'!$C$24,"")</f>
        <v/>
      </c>
      <c r="BS154" s="923" t="str">
        <f>IF(ISNUMBER(G154),'Cover Page'!$D$35/1000000*G154/'FX rate'!$C$24,"")</f>
        <v/>
      </c>
      <c r="BT154" s="747" t="str">
        <f>IF(ISNUMBER(H154),'Cover Page'!$D$35/1000000*H154/'FX rate'!$C$24,"")</f>
        <v/>
      </c>
      <c r="BU154" s="924" t="str">
        <f>IF(ISNUMBER(I154),'Cover Page'!$D$35/1000000*I154/'FX rate'!$C$24,"")</f>
        <v/>
      </c>
      <c r="BV154" s="923" t="str">
        <f>IF(ISNUMBER(J154),'Cover Page'!$D$35/1000000*J154/'FX rate'!$C$24,"")</f>
        <v/>
      </c>
      <c r="BW154" s="747" t="str">
        <f>IF(ISNUMBER(K154),'Cover Page'!$D$35/1000000*K154/'FX rate'!$C$24,"")</f>
        <v/>
      </c>
      <c r="BX154" s="924" t="str">
        <f>IF(ISNUMBER(L154),'Cover Page'!$D$35/1000000*L154/'FX rate'!$C$24,"")</f>
        <v/>
      </c>
      <c r="BY154" s="923" t="str">
        <f>IF(ISNUMBER(M154),'Cover Page'!$D$35/1000000*M154/'FX rate'!$C$24,"")</f>
        <v/>
      </c>
      <c r="BZ154" s="747" t="str">
        <f>IF(ISNUMBER(N154),'Cover Page'!$D$35/1000000*N154/'FX rate'!$C$24,"")</f>
        <v/>
      </c>
      <c r="CA154" s="924" t="str">
        <f>IF(ISNUMBER(O154),'Cover Page'!$D$35/1000000*O154/'FX rate'!$C$24,"")</f>
        <v/>
      </c>
      <c r="CB154" s="923" t="str">
        <f>IF(ISNUMBER(P154),'Cover Page'!$D$35/1000000*P154/'FX rate'!$C$24,"")</f>
        <v/>
      </c>
      <c r="CC154" s="747" t="str">
        <f>IF(ISNUMBER(Q154),'Cover Page'!$D$35/1000000*Q154/'FX rate'!$C$24,"")</f>
        <v/>
      </c>
      <c r="CD154" s="924" t="str">
        <f>IF(ISNUMBER(R154),'Cover Page'!$D$35/1000000*R154/'FX rate'!$C$24,"")</f>
        <v/>
      </c>
      <c r="CE154" s="923" t="str">
        <f>IF(ISNUMBER(S154),'Cover Page'!$D$35/1000000*S154/'FX rate'!$C$24,"")</f>
        <v/>
      </c>
      <c r="CF154" s="922" t="str">
        <f>IF(ISNUMBER(T154),'Cover Page'!$D$35/1000000*T154/'FX rate'!$C$24,"")</f>
        <v/>
      </c>
      <c r="CG154" s="924">
        <f>IF(ISNUMBER(U154),'Cover Page'!$D$35/1000000*U154/'FX rate'!$C$24,"")</f>
        <v>0</v>
      </c>
      <c r="CH154" s="923">
        <f>IF(ISNUMBER(V154),'Cover Page'!$D$35/1000000*V154/'FX rate'!$C$24,"")</f>
        <v>0</v>
      </c>
      <c r="CI154" s="920">
        <f>IF(ISNUMBER(W154),'Cover Page'!$D$35/1000000*W154/'FX rate'!$C$24,"")</f>
        <v>0</v>
      </c>
      <c r="CJ154" s="640"/>
      <c r="CK154" s="640"/>
      <c r="CL154" s="640"/>
      <c r="CM154" s="640"/>
      <c r="CN154" s="640"/>
      <c r="CO154" s="640"/>
      <c r="CP154" s="640"/>
      <c r="CQ154" s="640"/>
      <c r="CR154" s="640"/>
      <c r="CS154" s="640"/>
    </row>
    <row r="155" spans="1:97" s="2" customFormat="1" ht="14" x14ac:dyDescent="0.3">
      <c r="A155" s="6"/>
      <c r="B155" s="77">
        <v>2003</v>
      </c>
      <c r="C155" s="170"/>
      <c r="D155" s="116"/>
      <c r="E155" s="115"/>
      <c r="F155" s="166"/>
      <c r="G155" s="116"/>
      <c r="H155" s="115"/>
      <c r="I155" s="166"/>
      <c r="J155" s="116"/>
      <c r="K155" s="115"/>
      <c r="L155" s="166"/>
      <c r="M155" s="116"/>
      <c r="N155" s="115"/>
      <c r="O155" s="166"/>
      <c r="P155" s="116"/>
      <c r="Q155" s="115"/>
      <c r="R155" s="166"/>
      <c r="S155" s="116"/>
      <c r="T155" s="116"/>
      <c r="U155" s="409">
        <f t="shared" ref="U155:U172" si="47">C155+F155+I155+L155+O155+R155</f>
        <v>0</v>
      </c>
      <c r="V155" s="413">
        <f t="shared" ref="V155:V172" si="48">D155+G155+J155+M155+P155+S155</f>
        <v>0</v>
      </c>
      <c r="W155" s="397">
        <f t="shared" ref="W155:W172" si="49">E155+H155+K155+N155+Q155+T155</f>
        <v>0</v>
      </c>
      <c r="AH155" s="633">
        <v>2003</v>
      </c>
      <c r="AI155" s="717" t="str">
        <f>IF(ISNUMBER(C155),'Cover Page'!$D$35/1000000*'4 classification'!C155/'FX rate'!$C8,"")</f>
        <v/>
      </c>
      <c r="AJ155" s="933" t="str">
        <f>IF(ISNUMBER(D155),'Cover Page'!$D$35/1000000*'4 classification'!D155/'FX rate'!$C8,"")</f>
        <v/>
      </c>
      <c r="AK155" s="718" t="str">
        <f>IF(ISNUMBER(E155),'Cover Page'!$D$35/1000000*'4 classification'!E155/'FX rate'!$C8,"")</f>
        <v/>
      </c>
      <c r="AL155" s="934" t="str">
        <f>IF(ISNUMBER(F155),'Cover Page'!$D$35/1000000*'4 classification'!F155/'FX rate'!$C8,"")</f>
        <v/>
      </c>
      <c r="AM155" s="933" t="str">
        <f>IF(ISNUMBER(G155),'Cover Page'!$D$35/1000000*'4 classification'!G155/'FX rate'!$C8,"")</f>
        <v/>
      </c>
      <c r="AN155" s="718" t="str">
        <f>IF(ISNUMBER(H155),'Cover Page'!$D$35/1000000*'4 classification'!H155/'FX rate'!$C8,"")</f>
        <v/>
      </c>
      <c r="AO155" s="934" t="str">
        <f>IF(ISNUMBER(I155),'Cover Page'!$D$35/1000000*'4 classification'!I155/'FX rate'!$C8,"")</f>
        <v/>
      </c>
      <c r="AP155" s="933" t="str">
        <f>IF(ISNUMBER(J155),'Cover Page'!$D$35/1000000*'4 classification'!J155/'FX rate'!$C8,"")</f>
        <v/>
      </c>
      <c r="AQ155" s="718" t="str">
        <f>IF(ISNUMBER(K155),'Cover Page'!$D$35/1000000*'4 classification'!K155/'FX rate'!$C8,"")</f>
        <v/>
      </c>
      <c r="AR155" s="934" t="str">
        <f>IF(ISNUMBER(L155),'Cover Page'!$D$35/1000000*'4 classification'!L155/'FX rate'!$C8,"")</f>
        <v/>
      </c>
      <c r="AS155" s="933" t="str">
        <f>IF(ISNUMBER(M155),'Cover Page'!$D$35/1000000*'4 classification'!M155/'FX rate'!$C8,"")</f>
        <v/>
      </c>
      <c r="AT155" s="718" t="str">
        <f>IF(ISNUMBER(N155),'Cover Page'!$D$35/1000000*'4 classification'!N155/'FX rate'!$C8,"")</f>
        <v/>
      </c>
      <c r="AU155" s="934" t="str">
        <f>IF(ISNUMBER(O155),'Cover Page'!$D$35/1000000*'4 classification'!O155/'FX rate'!$C8,"")</f>
        <v/>
      </c>
      <c r="AV155" s="933" t="str">
        <f>IF(ISNUMBER(P155),'Cover Page'!$D$35/1000000*'4 classification'!P155/'FX rate'!$C8,"")</f>
        <v/>
      </c>
      <c r="AW155" s="718" t="str">
        <f>IF(ISNUMBER(Q155),'Cover Page'!$D$35/1000000*'4 classification'!Q155/'FX rate'!$C8,"")</f>
        <v/>
      </c>
      <c r="AX155" s="934" t="str">
        <f>IF(ISNUMBER(R155),'Cover Page'!$D$35/1000000*'4 classification'!R155/'FX rate'!$C8,"")</f>
        <v/>
      </c>
      <c r="AY155" s="933" t="str">
        <f>IF(ISNUMBER(S155),'Cover Page'!$D$35/1000000*'4 classification'!S155/'FX rate'!$C8,"")</f>
        <v/>
      </c>
      <c r="AZ155" s="933" t="str">
        <f>IF(ISNUMBER(T155),'Cover Page'!$D$35/1000000*'4 classification'!T155/'FX rate'!$C8,"")</f>
        <v/>
      </c>
      <c r="BA155" s="717">
        <f>IF(ISNUMBER(U155),'Cover Page'!$D$35/1000000*'4 classification'!U155/'FX rate'!$C8,"")</f>
        <v>0</v>
      </c>
      <c r="BB155" s="931">
        <f>IF(ISNUMBER(V155),'Cover Page'!$D$35/1000000*'4 classification'!V155/'FX rate'!$C8,"")</f>
        <v>0</v>
      </c>
      <c r="BC155" s="716">
        <f>IF(ISNUMBER(W155),'Cover Page'!$D$35/1000000*'4 classification'!W155/'FX rate'!$C8,"")</f>
        <v>0</v>
      </c>
      <c r="BD155" s="567"/>
      <c r="BE155" s="567"/>
      <c r="BF155" s="567"/>
      <c r="BG155" s="567"/>
      <c r="BH155" s="567"/>
      <c r="BI155" s="567"/>
      <c r="BN155" s="705">
        <v>2003</v>
      </c>
      <c r="BO155" s="748" t="str">
        <f>IF(ISNUMBER(C155),'Cover Page'!$D$35/1000000*C155/'FX rate'!$C$24,"")</f>
        <v/>
      </c>
      <c r="BP155" s="925" t="str">
        <f>IF(ISNUMBER(D155),'Cover Page'!$D$35/1000000*D155/'FX rate'!$C$24,"")</f>
        <v/>
      </c>
      <c r="BQ155" s="749" t="str">
        <f>IF(ISNUMBER(E155),'Cover Page'!$D$35/1000000*E155/'FX rate'!$C$24,"")</f>
        <v/>
      </c>
      <c r="BR155" s="926" t="str">
        <f>IF(ISNUMBER(F155),'Cover Page'!$D$35/1000000*F155/'FX rate'!$C$24,"")</f>
        <v/>
      </c>
      <c r="BS155" s="925" t="str">
        <f>IF(ISNUMBER(G155),'Cover Page'!$D$35/1000000*G155/'FX rate'!$C$24,"")</f>
        <v/>
      </c>
      <c r="BT155" s="749" t="str">
        <f>IF(ISNUMBER(H155),'Cover Page'!$D$35/1000000*H155/'FX rate'!$C$24,"")</f>
        <v/>
      </c>
      <c r="BU155" s="926" t="str">
        <f>IF(ISNUMBER(I155),'Cover Page'!$D$35/1000000*I155/'FX rate'!$C$24,"")</f>
        <v/>
      </c>
      <c r="BV155" s="925" t="str">
        <f>IF(ISNUMBER(J155),'Cover Page'!$D$35/1000000*J155/'FX rate'!$C$24,"")</f>
        <v/>
      </c>
      <c r="BW155" s="749" t="str">
        <f>IF(ISNUMBER(K155),'Cover Page'!$D$35/1000000*K155/'FX rate'!$C$24,"")</f>
        <v/>
      </c>
      <c r="BX155" s="926" t="str">
        <f>IF(ISNUMBER(L155),'Cover Page'!$D$35/1000000*L155/'FX rate'!$C$24,"")</f>
        <v/>
      </c>
      <c r="BY155" s="925" t="str">
        <f>IF(ISNUMBER(M155),'Cover Page'!$D$35/1000000*M155/'FX rate'!$C$24,"")</f>
        <v/>
      </c>
      <c r="BZ155" s="749" t="str">
        <f>IF(ISNUMBER(N155),'Cover Page'!$D$35/1000000*N155/'FX rate'!$C$24,"")</f>
        <v/>
      </c>
      <c r="CA155" s="926" t="str">
        <f>IF(ISNUMBER(O155),'Cover Page'!$D$35/1000000*O155/'FX rate'!$C$24,"")</f>
        <v/>
      </c>
      <c r="CB155" s="925" t="str">
        <f>IF(ISNUMBER(P155),'Cover Page'!$D$35/1000000*P155/'FX rate'!$C$24,"")</f>
        <v/>
      </c>
      <c r="CC155" s="749" t="str">
        <f>IF(ISNUMBER(Q155),'Cover Page'!$D$35/1000000*Q155/'FX rate'!$C$24,"")</f>
        <v/>
      </c>
      <c r="CD155" s="926" t="str">
        <f>IF(ISNUMBER(R155),'Cover Page'!$D$35/1000000*R155/'FX rate'!$C$24,"")</f>
        <v/>
      </c>
      <c r="CE155" s="925" t="str">
        <f>IF(ISNUMBER(S155),'Cover Page'!$D$35/1000000*S155/'FX rate'!$C$24,"")</f>
        <v/>
      </c>
      <c r="CF155" s="922" t="str">
        <f>IF(ISNUMBER(T155),'Cover Page'!$D$35/1000000*T155/'FX rate'!$C$24,"")</f>
        <v/>
      </c>
      <c r="CG155" s="924">
        <f>IF(ISNUMBER(U155),'Cover Page'!$D$35/1000000*U155/'FX rate'!$C$24,"")</f>
        <v>0</v>
      </c>
      <c r="CH155" s="923">
        <f>IF(ISNUMBER(V155),'Cover Page'!$D$35/1000000*V155/'FX rate'!$C$24,"")</f>
        <v>0</v>
      </c>
      <c r="CI155" s="920">
        <f>IF(ISNUMBER(W155),'Cover Page'!$D$35/1000000*W155/'FX rate'!$C$24,"")</f>
        <v>0</v>
      </c>
      <c r="CJ155" s="640"/>
      <c r="CK155" s="640"/>
      <c r="CL155" s="640"/>
      <c r="CM155" s="640"/>
      <c r="CN155" s="640"/>
      <c r="CO155" s="640"/>
      <c r="CP155" s="640"/>
      <c r="CQ155" s="640"/>
      <c r="CR155" s="640"/>
      <c r="CS155" s="640"/>
    </row>
    <row r="156" spans="1:97" s="2" customFormat="1" ht="14" x14ac:dyDescent="0.3">
      <c r="A156" s="6"/>
      <c r="B156" s="77">
        <v>2004</v>
      </c>
      <c r="C156" s="170"/>
      <c r="D156" s="116"/>
      <c r="E156" s="115"/>
      <c r="F156" s="166"/>
      <c r="G156" s="116"/>
      <c r="H156" s="115"/>
      <c r="I156" s="166"/>
      <c r="J156" s="116"/>
      <c r="K156" s="115"/>
      <c r="L156" s="166"/>
      <c r="M156" s="116"/>
      <c r="N156" s="115"/>
      <c r="O156" s="166"/>
      <c r="P156" s="116"/>
      <c r="Q156" s="115"/>
      <c r="R156" s="166"/>
      <c r="S156" s="116"/>
      <c r="T156" s="116"/>
      <c r="U156" s="409">
        <f t="shared" si="47"/>
        <v>0</v>
      </c>
      <c r="V156" s="413">
        <f t="shared" si="48"/>
        <v>0</v>
      </c>
      <c r="W156" s="397">
        <f t="shared" si="49"/>
        <v>0</v>
      </c>
      <c r="AH156" s="633">
        <v>2004</v>
      </c>
      <c r="AI156" s="717" t="str">
        <f>IF(ISNUMBER(C156),'Cover Page'!$D$35/1000000*'4 classification'!C156/'FX rate'!$C9,"")</f>
        <v/>
      </c>
      <c r="AJ156" s="933" t="str">
        <f>IF(ISNUMBER(D156),'Cover Page'!$D$35/1000000*'4 classification'!D156/'FX rate'!$C9,"")</f>
        <v/>
      </c>
      <c r="AK156" s="718" t="str">
        <f>IF(ISNUMBER(E156),'Cover Page'!$D$35/1000000*'4 classification'!E156/'FX rate'!$C9,"")</f>
        <v/>
      </c>
      <c r="AL156" s="934" t="str">
        <f>IF(ISNUMBER(F156),'Cover Page'!$D$35/1000000*'4 classification'!F156/'FX rate'!$C9,"")</f>
        <v/>
      </c>
      <c r="AM156" s="933" t="str">
        <f>IF(ISNUMBER(G156),'Cover Page'!$D$35/1000000*'4 classification'!G156/'FX rate'!$C9,"")</f>
        <v/>
      </c>
      <c r="AN156" s="718" t="str">
        <f>IF(ISNUMBER(H156),'Cover Page'!$D$35/1000000*'4 classification'!H156/'FX rate'!$C9,"")</f>
        <v/>
      </c>
      <c r="AO156" s="934" t="str">
        <f>IF(ISNUMBER(I156),'Cover Page'!$D$35/1000000*'4 classification'!I156/'FX rate'!$C9,"")</f>
        <v/>
      </c>
      <c r="AP156" s="933" t="str">
        <f>IF(ISNUMBER(J156),'Cover Page'!$D$35/1000000*'4 classification'!J156/'FX rate'!$C9,"")</f>
        <v/>
      </c>
      <c r="AQ156" s="718" t="str">
        <f>IF(ISNUMBER(K156),'Cover Page'!$D$35/1000000*'4 classification'!K156/'FX rate'!$C9,"")</f>
        <v/>
      </c>
      <c r="AR156" s="934" t="str">
        <f>IF(ISNUMBER(L156),'Cover Page'!$D$35/1000000*'4 classification'!L156/'FX rate'!$C9,"")</f>
        <v/>
      </c>
      <c r="AS156" s="933" t="str">
        <f>IF(ISNUMBER(M156),'Cover Page'!$D$35/1000000*'4 classification'!M156/'FX rate'!$C9,"")</f>
        <v/>
      </c>
      <c r="AT156" s="718" t="str">
        <f>IF(ISNUMBER(N156),'Cover Page'!$D$35/1000000*'4 classification'!N156/'FX rate'!$C9,"")</f>
        <v/>
      </c>
      <c r="AU156" s="934" t="str">
        <f>IF(ISNUMBER(O156),'Cover Page'!$D$35/1000000*'4 classification'!O156/'FX rate'!$C9,"")</f>
        <v/>
      </c>
      <c r="AV156" s="933" t="str">
        <f>IF(ISNUMBER(P156),'Cover Page'!$D$35/1000000*'4 classification'!P156/'FX rate'!$C9,"")</f>
        <v/>
      </c>
      <c r="AW156" s="718" t="str">
        <f>IF(ISNUMBER(Q156),'Cover Page'!$D$35/1000000*'4 classification'!Q156/'FX rate'!$C9,"")</f>
        <v/>
      </c>
      <c r="AX156" s="934" t="str">
        <f>IF(ISNUMBER(R156),'Cover Page'!$D$35/1000000*'4 classification'!R156/'FX rate'!$C9,"")</f>
        <v/>
      </c>
      <c r="AY156" s="933" t="str">
        <f>IF(ISNUMBER(S156),'Cover Page'!$D$35/1000000*'4 classification'!S156/'FX rate'!$C9,"")</f>
        <v/>
      </c>
      <c r="AZ156" s="933" t="str">
        <f>IF(ISNUMBER(T156),'Cover Page'!$D$35/1000000*'4 classification'!T156/'FX rate'!$C9,"")</f>
        <v/>
      </c>
      <c r="BA156" s="717">
        <f>IF(ISNUMBER(U156),'Cover Page'!$D$35/1000000*'4 classification'!U156/'FX rate'!$C9,"")</f>
        <v>0</v>
      </c>
      <c r="BB156" s="931">
        <f>IF(ISNUMBER(V156),'Cover Page'!$D$35/1000000*'4 classification'!V156/'FX rate'!$C9,"")</f>
        <v>0</v>
      </c>
      <c r="BC156" s="716">
        <f>IF(ISNUMBER(W156),'Cover Page'!$D$35/1000000*'4 classification'!W156/'FX rate'!$C9,"")</f>
        <v>0</v>
      </c>
      <c r="BD156" s="567"/>
      <c r="BE156" s="567"/>
      <c r="BF156" s="567"/>
      <c r="BG156" s="567"/>
      <c r="BH156" s="567"/>
      <c r="BI156" s="567"/>
      <c r="BN156" s="705">
        <v>2004</v>
      </c>
      <c r="BO156" s="748" t="str">
        <f>IF(ISNUMBER(C156),'Cover Page'!$D$35/1000000*C156/'FX rate'!$C$24,"")</f>
        <v/>
      </c>
      <c r="BP156" s="925" t="str">
        <f>IF(ISNUMBER(D156),'Cover Page'!$D$35/1000000*D156/'FX rate'!$C$24,"")</f>
        <v/>
      </c>
      <c r="BQ156" s="749" t="str">
        <f>IF(ISNUMBER(E156),'Cover Page'!$D$35/1000000*E156/'FX rate'!$C$24,"")</f>
        <v/>
      </c>
      <c r="BR156" s="926" t="str">
        <f>IF(ISNUMBER(F156),'Cover Page'!$D$35/1000000*F156/'FX rate'!$C$24,"")</f>
        <v/>
      </c>
      <c r="BS156" s="925" t="str">
        <f>IF(ISNUMBER(G156),'Cover Page'!$D$35/1000000*G156/'FX rate'!$C$24,"")</f>
        <v/>
      </c>
      <c r="BT156" s="749" t="str">
        <f>IF(ISNUMBER(H156),'Cover Page'!$D$35/1000000*H156/'FX rate'!$C$24,"")</f>
        <v/>
      </c>
      <c r="BU156" s="926" t="str">
        <f>IF(ISNUMBER(I156),'Cover Page'!$D$35/1000000*I156/'FX rate'!$C$24,"")</f>
        <v/>
      </c>
      <c r="BV156" s="925" t="str">
        <f>IF(ISNUMBER(J156),'Cover Page'!$D$35/1000000*J156/'FX rate'!$C$24,"")</f>
        <v/>
      </c>
      <c r="BW156" s="749" t="str">
        <f>IF(ISNUMBER(K156),'Cover Page'!$D$35/1000000*K156/'FX rate'!$C$24,"")</f>
        <v/>
      </c>
      <c r="BX156" s="926" t="str">
        <f>IF(ISNUMBER(L156),'Cover Page'!$D$35/1000000*L156/'FX rate'!$C$24,"")</f>
        <v/>
      </c>
      <c r="BY156" s="925" t="str">
        <f>IF(ISNUMBER(M156),'Cover Page'!$D$35/1000000*M156/'FX rate'!$C$24,"")</f>
        <v/>
      </c>
      <c r="BZ156" s="749" t="str">
        <f>IF(ISNUMBER(N156),'Cover Page'!$D$35/1000000*N156/'FX rate'!$C$24,"")</f>
        <v/>
      </c>
      <c r="CA156" s="926" t="str">
        <f>IF(ISNUMBER(O156),'Cover Page'!$D$35/1000000*O156/'FX rate'!$C$24,"")</f>
        <v/>
      </c>
      <c r="CB156" s="925" t="str">
        <f>IF(ISNUMBER(P156),'Cover Page'!$D$35/1000000*P156/'FX rate'!$C$24,"")</f>
        <v/>
      </c>
      <c r="CC156" s="749" t="str">
        <f>IF(ISNUMBER(Q156),'Cover Page'!$D$35/1000000*Q156/'FX rate'!$C$24,"")</f>
        <v/>
      </c>
      <c r="CD156" s="926" t="str">
        <f>IF(ISNUMBER(R156),'Cover Page'!$D$35/1000000*R156/'FX rate'!$C$24,"")</f>
        <v/>
      </c>
      <c r="CE156" s="925" t="str">
        <f>IF(ISNUMBER(S156),'Cover Page'!$D$35/1000000*S156/'FX rate'!$C$24,"")</f>
        <v/>
      </c>
      <c r="CF156" s="922" t="str">
        <f>IF(ISNUMBER(T156),'Cover Page'!$D$35/1000000*T156/'FX rate'!$C$24,"")</f>
        <v/>
      </c>
      <c r="CG156" s="924">
        <f>IF(ISNUMBER(U156),'Cover Page'!$D$35/1000000*U156/'FX rate'!$C$24,"")</f>
        <v>0</v>
      </c>
      <c r="CH156" s="923">
        <f>IF(ISNUMBER(V156),'Cover Page'!$D$35/1000000*V156/'FX rate'!$C$24,"")</f>
        <v>0</v>
      </c>
      <c r="CI156" s="920">
        <f>IF(ISNUMBER(W156),'Cover Page'!$D$35/1000000*W156/'FX rate'!$C$24,"")</f>
        <v>0</v>
      </c>
      <c r="CJ156" s="640"/>
      <c r="CK156" s="640"/>
      <c r="CL156" s="640"/>
      <c r="CM156" s="640"/>
      <c r="CN156" s="640"/>
      <c r="CO156" s="640"/>
      <c r="CP156" s="640"/>
      <c r="CQ156" s="640"/>
      <c r="CR156" s="640"/>
      <c r="CS156" s="640"/>
    </row>
    <row r="157" spans="1:97" s="2" customFormat="1" ht="14" x14ac:dyDescent="0.3">
      <c r="A157" s="6"/>
      <c r="B157" s="77">
        <v>2005</v>
      </c>
      <c r="C157" s="170"/>
      <c r="D157" s="116"/>
      <c r="E157" s="115"/>
      <c r="F157" s="166"/>
      <c r="G157" s="116"/>
      <c r="H157" s="115"/>
      <c r="I157" s="166"/>
      <c r="J157" s="116"/>
      <c r="K157" s="115"/>
      <c r="L157" s="166"/>
      <c r="M157" s="116"/>
      <c r="N157" s="115"/>
      <c r="O157" s="166"/>
      <c r="P157" s="116"/>
      <c r="Q157" s="115"/>
      <c r="R157" s="166"/>
      <c r="S157" s="116"/>
      <c r="T157" s="116"/>
      <c r="U157" s="409">
        <f t="shared" si="47"/>
        <v>0</v>
      </c>
      <c r="V157" s="413">
        <f t="shared" si="48"/>
        <v>0</v>
      </c>
      <c r="W157" s="397">
        <f t="shared" si="49"/>
        <v>0</v>
      </c>
      <c r="AH157" s="633">
        <v>2005</v>
      </c>
      <c r="AI157" s="717" t="str">
        <f>IF(ISNUMBER(C157),'Cover Page'!$D$35/1000000*'4 classification'!C157/'FX rate'!$C10,"")</f>
        <v/>
      </c>
      <c r="AJ157" s="933" t="str">
        <f>IF(ISNUMBER(D157),'Cover Page'!$D$35/1000000*'4 classification'!D157/'FX rate'!$C10,"")</f>
        <v/>
      </c>
      <c r="AK157" s="718" t="str">
        <f>IF(ISNUMBER(E157),'Cover Page'!$D$35/1000000*'4 classification'!E157/'FX rate'!$C10,"")</f>
        <v/>
      </c>
      <c r="AL157" s="934" t="str">
        <f>IF(ISNUMBER(F157),'Cover Page'!$D$35/1000000*'4 classification'!F157/'FX rate'!$C10,"")</f>
        <v/>
      </c>
      <c r="AM157" s="933" t="str">
        <f>IF(ISNUMBER(G157),'Cover Page'!$D$35/1000000*'4 classification'!G157/'FX rate'!$C10,"")</f>
        <v/>
      </c>
      <c r="AN157" s="718" t="str">
        <f>IF(ISNUMBER(H157),'Cover Page'!$D$35/1000000*'4 classification'!H157/'FX rate'!$C10,"")</f>
        <v/>
      </c>
      <c r="AO157" s="934" t="str">
        <f>IF(ISNUMBER(I157),'Cover Page'!$D$35/1000000*'4 classification'!I157/'FX rate'!$C10,"")</f>
        <v/>
      </c>
      <c r="AP157" s="933" t="str">
        <f>IF(ISNUMBER(J157),'Cover Page'!$D$35/1000000*'4 classification'!J157/'FX rate'!$C10,"")</f>
        <v/>
      </c>
      <c r="AQ157" s="718" t="str">
        <f>IF(ISNUMBER(K157),'Cover Page'!$D$35/1000000*'4 classification'!K157/'FX rate'!$C10,"")</f>
        <v/>
      </c>
      <c r="AR157" s="934" t="str">
        <f>IF(ISNUMBER(L157),'Cover Page'!$D$35/1000000*'4 classification'!L157/'FX rate'!$C10,"")</f>
        <v/>
      </c>
      <c r="AS157" s="933" t="str">
        <f>IF(ISNUMBER(M157),'Cover Page'!$D$35/1000000*'4 classification'!M157/'FX rate'!$C10,"")</f>
        <v/>
      </c>
      <c r="AT157" s="718" t="str">
        <f>IF(ISNUMBER(N157),'Cover Page'!$D$35/1000000*'4 classification'!N157/'FX rate'!$C10,"")</f>
        <v/>
      </c>
      <c r="AU157" s="934" t="str">
        <f>IF(ISNUMBER(O157),'Cover Page'!$D$35/1000000*'4 classification'!O157/'FX rate'!$C10,"")</f>
        <v/>
      </c>
      <c r="AV157" s="933" t="str">
        <f>IF(ISNUMBER(P157),'Cover Page'!$D$35/1000000*'4 classification'!P157/'FX rate'!$C10,"")</f>
        <v/>
      </c>
      <c r="AW157" s="718" t="str">
        <f>IF(ISNUMBER(Q157),'Cover Page'!$D$35/1000000*'4 classification'!Q157/'FX rate'!$C10,"")</f>
        <v/>
      </c>
      <c r="AX157" s="934" t="str">
        <f>IF(ISNUMBER(R157),'Cover Page'!$D$35/1000000*'4 classification'!R157/'FX rate'!$C10,"")</f>
        <v/>
      </c>
      <c r="AY157" s="933" t="str">
        <f>IF(ISNUMBER(S157),'Cover Page'!$D$35/1000000*'4 classification'!S157/'FX rate'!$C10,"")</f>
        <v/>
      </c>
      <c r="AZ157" s="933" t="str">
        <f>IF(ISNUMBER(T157),'Cover Page'!$D$35/1000000*'4 classification'!T157/'FX rate'!$C10,"")</f>
        <v/>
      </c>
      <c r="BA157" s="717">
        <f>IF(ISNUMBER(U157),'Cover Page'!$D$35/1000000*'4 classification'!U157/'FX rate'!$C10,"")</f>
        <v>0</v>
      </c>
      <c r="BB157" s="931">
        <f>IF(ISNUMBER(V157),'Cover Page'!$D$35/1000000*'4 classification'!V157/'FX rate'!$C10,"")</f>
        <v>0</v>
      </c>
      <c r="BC157" s="716">
        <f>IF(ISNUMBER(W157),'Cover Page'!$D$35/1000000*'4 classification'!W157/'FX rate'!$C10,"")</f>
        <v>0</v>
      </c>
      <c r="BD157" s="567"/>
      <c r="BE157" s="567"/>
      <c r="BF157" s="567"/>
      <c r="BG157" s="567"/>
      <c r="BH157" s="567"/>
      <c r="BI157" s="567"/>
      <c r="BN157" s="705">
        <v>2005</v>
      </c>
      <c r="BO157" s="748" t="str">
        <f>IF(ISNUMBER(C157),'Cover Page'!$D$35/1000000*C157/'FX rate'!$C$24,"")</f>
        <v/>
      </c>
      <c r="BP157" s="925" t="str">
        <f>IF(ISNUMBER(D157),'Cover Page'!$D$35/1000000*D157/'FX rate'!$C$24,"")</f>
        <v/>
      </c>
      <c r="BQ157" s="749" t="str">
        <f>IF(ISNUMBER(E157),'Cover Page'!$D$35/1000000*E157/'FX rate'!$C$24,"")</f>
        <v/>
      </c>
      <c r="BR157" s="926" t="str">
        <f>IF(ISNUMBER(F157),'Cover Page'!$D$35/1000000*F157/'FX rate'!$C$24,"")</f>
        <v/>
      </c>
      <c r="BS157" s="925" t="str">
        <f>IF(ISNUMBER(G157),'Cover Page'!$D$35/1000000*G157/'FX rate'!$C$24,"")</f>
        <v/>
      </c>
      <c r="BT157" s="749" t="str">
        <f>IF(ISNUMBER(H157),'Cover Page'!$D$35/1000000*H157/'FX rate'!$C$24,"")</f>
        <v/>
      </c>
      <c r="BU157" s="926" t="str">
        <f>IF(ISNUMBER(I157),'Cover Page'!$D$35/1000000*I157/'FX rate'!$C$24,"")</f>
        <v/>
      </c>
      <c r="BV157" s="925" t="str">
        <f>IF(ISNUMBER(J157),'Cover Page'!$D$35/1000000*J157/'FX rate'!$C$24,"")</f>
        <v/>
      </c>
      <c r="BW157" s="749" t="str">
        <f>IF(ISNUMBER(K157),'Cover Page'!$D$35/1000000*K157/'FX rate'!$C$24,"")</f>
        <v/>
      </c>
      <c r="BX157" s="926" t="str">
        <f>IF(ISNUMBER(L157),'Cover Page'!$D$35/1000000*L157/'FX rate'!$C$24,"")</f>
        <v/>
      </c>
      <c r="BY157" s="925" t="str">
        <f>IF(ISNUMBER(M157),'Cover Page'!$D$35/1000000*M157/'FX rate'!$C$24,"")</f>
        <v/>
      </c>
      <c r="BZ157" s="749" t="str">
        <f>IF(ISNUMBER(N157),'Cover Page'!$D$35/1000000*N157/'FX rate'!$C$24,"")</f>
        <v/>
      </c>
      <c r="CA157" s="926" t="str">
        <f>IF(ISNUMBER(O157),'Cover Page'!$D$35/1000000*O157/'FX rate'!$C$24,"")</f>
        <v/>
      </c>
      <c r="CB157" s="925" t="str">
        <f>IF(ISNUMBER(P157),'Cover Page'!$D$35/1000000*P157/'FX rate'!$C$24,"")</f>
        <v/>
      </c>
      <c r="CC157" s="749" t="str">
        <f>IF(ISNUMBER(Q157),'Cover Page'!$D$35/1000000*Q157/'FX rate'!$C$24,"")</f>
        <v/>
      </c>
      <c r="CD157" s="926" t="str">
        <f>IF(ISNUMBER(R157),'Cover Page'!$D$35/1000000*R157/'FX rate'!$C$24,"")</f>
        <v/>
      </c>
      <c r="CE157" s="925" t="str">
        <f>IF(ISNUMBER(S157),'Cover Page'!$D$35/1000000*S157/'FX rate'!$C$24,"")</f>
        <v/>
      </c>
      <c r="CF157" s="922" t="str">
        <f>IF(ISNUMBER(T157),'Cover Page'!$D$35/1000000*T157/'FX rate'!$C$24,"")</f>
        <v/>
      </c>
      <c r="CG157" s="924">
        <f>IF(ISNUMBER(U157),'Cover Page'!$D$35/1000000*U157/'FX rate'!$C$24,"")</f>
        <v>0</v>
      </c>
      <c r="CH157" s="923">
        <f>IF(ISNUMBER(V157),'Cover Page'!$D$35/1000000*V157/'FX rate'!$C$24,"")</f>
        <v>0</v>
      </c>
      <c r="CI157" s="920">
        <f>IF(ISNUMBER(W157),'Cover Page'!$D$35/1000000*W157/'FX rate'!$C$24,"")</f>
        <v>0</v>
      </c>
      <c r="CJ157" s="640"/>
      <c r="CK157" s="640"/>
      <c r="CL157" s="640"/>
      <c r="CM157" s="640"/>
      <c r="CN157" s="640"/>
      <c r="CO157" s="640"/>
      <c r="CP157" s="640"/>
      <c r="CQ157" s="640"/>
      <c r="CR157" s="640"/>
      <c r="CS157" s="640"/>
    </row>
    <row r="158" spans="1:97" s="2" customFormat="1" ht="14" x14ac:dyDescent="0.3">
      <c r="A158" s="6"/>
      <c r="B158" s="77">
        <v>2006</v>
      </c>
      <c r="C158" s="170"/>
      <c r="D158" s="116"/>
      <c r="E158" s="115"/>
      <c r="F158" s="166"/>
      <c r="G158" s="116"/>
      <c r="H158" s="115"/>
      <c r="I158" s="166"/>
      <c r="J158" s="116"/>
      <c r="K158" s="115"/>
      <c r="L158" s="166"/>
      <c r="M158" s="116"/>
      <c r="N158" s="115"/>
      <c r="O158" s="166"/>
      <c r="P158" s="116"/>
      <c r="Q158" s="115"/>
      <c r="R158" s="166"/>
      <c r="S158" s="116"/>
      <c r="T158" s="116"/>
      <c r="U158" s="409">
        <f t="shared" si="47"/>
        <v>0</v>
      </c>
      <c r="V158" s="413">
        <f t="shared" si="48"/>
        <v>0</v>
      </c>
      <c r="W158" s="397">
        <f t="shared" si="49"/>
        <v>0</v>
      </c>
      <c r="AH158" s="633">
        <v>2006</v>
      </c>
      <c r="AI158" s="717" t="str">
        <f>IF(ISNUMBER(C158),'Cover Page'!$D$35/1000000*'4 classification'!C158/'FX rate'!$C11,"")</f>
        <v/>
      </c>
      <c r="AJ158" s="933" t="str">
        <f>IF(ISNUMBER(D158),'Cover Page'!$D$35/1000000*'4 classification'!D158/'FX rate'!$C11,"")</f>
        <v/>
      </c>
      <c r="AK158" s="718" t="str">
        <f>IF(ISNUMBER(E158),'Cover Page'!$D$35/1000000*'4 classification'!E158/'FX rate'!$C11,"")</f>
        <v/>
      </c>
      <c r="AL158" s="934" t="str">
        <f>IF(ISNUMBER(F158),'Cover Page'!$D$35/1000000*'4 classification'!F158/'FX rate'!$C11,"")</f>
        <v/>
      </c>
      <c r="AM158" s="933" t="str">
        <f>IF(ISNUMBER(G158),'Cover Page'!$D$35/1000000*'4 classification'!G158/'FX rate'!$C11,"")</f>
        <v/>
      </c>
      <c r="AN158" s="718" t="str">
        <f>IF(ISNUMBER(H158),'Cover Page'!$D$35/1000000*'4 classification'!H158/'FX rate'!$C11,"")</f>
        <v/>
      </c>
      <c r="AO158" s="934" t="str">
        <f>IF(ISNUMBER(I158),'Cover Page'!$D$35/1000000*'4 classification'!I158/'FX rate'!$C11,"")</f>
        <v/>
      </c>
      <c r="AP158" s="933" t="str">
        <f>IF(ISNUMBER(J158),'Cover Page'!$D$35/1000000*'4 classification'!J158/'FX rate'!$C11,"")</f>
        <v/>
      </c>
      <c r="AQ158" s="718" t="str">
        <f>IF(ISNUMBER(K158),'Cover Page'!$D$35/1000000*'4 classification'!K158/'FX rate'!$C11,"")</f>
        <v/>
      </c>
      <c r="AR158" s="934" t="str">
        <f>IF(ISNUMBER(L158),'Cover Page'!$D$35/1000000*'4 classification'!L158/'FX rate'!$C11,"")</f>
        <v/>
      </c>
      <c r="AS158" s="933" t="str">
        <f>IF(ISNUMBER(M158),'Cover Page'!$D$35/1000000*'4 classification'!M158/'FX rate'!$C11,"")</f>
        <v/>
      </c>
      <c r="AT158" s="718" t="str">
        <f>IF(ISNUMBER(N158),'Cover Page'!$D$35/1000000*'4 classification'!N158/'FX rate'!$C11,"")</f>
        <v/>
      </c>
      <c r="AU158" s="934" t="str">
        <f>IF(ISNUMBER(O158),'Cover Page'!$D$35/1000000*'4 classification'!O158/'FX rate'!$C11,"")</f>
        <v/>
      </c>
      <c r="AV158" s="933" t="str">
        <f>IF(ISNUMBER(P158),'Cover Page'!$D$35/1000000*'4 classification'!P158/'FX rate'!$C11,"")</f>
        <v/>
      </c>
      <c r="AW158" s="718" t="str">
        <f>IF(ISNUMBER(Q158),'Cover Page'!$D$35/1000000*'4 classification'!Q158/'FX rate'!$C11,"")</f>
        <v/>
      </c>
      <c r="AX158" s="934" t="str">
        <f>IF(ISNUMBER(R158),'Cover Page'!$D$35/1000000*'4 classification'!R158/'FX rate'!$C11,"")</f>
        <v/>
      </c>
      <c r="AY158" s="933" t="str">
        <f>IF(ISNUMBER(S158),'Cover Page'!$D$35/1000000*'4 classification'!S158/'FX rate'!$C11,"")</f>
        <v/>
      </c>
      <c r="AZ158" s="933" t="str">
        <f>IF(ISNUMBER(T158),'Cover Page'!$D$35/1000000*'4 classification'!T158/'FX rate'!$C11,"")</f>
        <v/>
      </c>
      <c r="BA158" s="717">
        <f>IF(ISNUMBER(U158),'Cover Page'!$D$35/1000000*'4 classification'!U158/'FX rate'!$C11,"")</f>
        <v>0</v>
      </c>
      <c r="BB158" s="931">
        <f>IF(ISNUMBER(V158),'Cover Page'!$D$35/1000000*'4 classification'!V158/'FX rate'!$C11,"")</f>
        <v>0</v>
      </c>
      <c r="BC158" s="716">
        <f>IF(ISNUMBER(W158),'Cover Page'!$D$35/1000000*'4 classification'!W158/'FX rate'!$C11,"")</f>
        <v>0</v>
      </c>
      <c r="BD158" s="567"/>
      <c r="BE158" s="567"/>
      <c r="BF158" s="567"/>
      <c r="BG158" s="567"/>
      <c r="BH158" s="567"/>
      <c r="BI158" s="567"/>
      <c r="BN158" s="705">
        <v>2006</v>
      </c>
      <c r="BO158" s="748" t="str">
        <f>IF(ISNUMBER(C158),'Cover Page'!$D$35/1000000*C158/'FX rate'!$C$24,"")</f>
        <v/>
      </c>
      <c r="BP158" s="925" t="str">
        <f>IF(ISNUMBER(D158),'Cover Page'!$D$35/1000000*D158/'FX rate'!$C$24,"")</f>
        <v/>
      </c>
      <c r="BQ158" s="749" t="str">
        <f>IF(ISNUMBER(E158),'Cover Page'!$D$35/1000000*E158/'FX rate'!$C$24,"")</f>
        <v/>
      </c>
      <c r="BR158" s="926" t="str">
        <f>IF(ISNUMBER(F158),'Cover Page'!$D$35/1000000*F158/'FX rate'!$C$24,"")</f>
        <v/>
      </c>
      <c r="BS158" s="925" t="str">
        <f>IF(ISNUMBER(G158),'Cover Page'!$D$35/1000000*G158/'FX rate'!$C$24,"")</f>
        <v/>
      </c>
      <c r="BT158" s="749" t="str">
        <f>IF(ISNUMBER(H158),'Cover Page'!$D$35/1000000*H158/'FX rate'!$C$24,"")</f>
        <v/>
      </c>
      <c r="BU158" s="926" t="str">
        <f>IF(ISNUMBER(I158),'Cover Page'!$D$35/1000000*I158/'FX rate'!$C$24,"")</f>
        <v/>
      </c>
      <c r="BV158" s="925" t="str">
        <f>IF(ISNUMBER(J158),'Cover Page'!$D$35/1000000*J158/'FX rate'!$C$24,"")</f>
        <v/>
      </c>
      <c r="BW158" s="749" t="str">
        <f>IF(ISNUMBER(K158),'Cover Page'!$D$35/1000000*K158/'FX rate'!$C$24,"")</f>
        <v/>
      </c>
      <c r="BX158" s="926" t="str">
        <f>IF(ISNUMBER(L158),'Cover Page'!$D$35/1000000*L158/'FX rate'!$C$24,"")</f>
        <v/>
      </c>
      <c r="BY158" s="925" t="str">
        <f>IF(ISNUMBER(M158),'Cover Page'!$D$35/1000000*M158/'FX rate'!$C$24,"")</f>
        <v/>
      </c>
      <c r="BZ158" s="749" t="str">
        <f>IF(ISNUMBER(N158),'Cover Page'!$D$35/1000000*N158/'FX rate'!$C$24,"")</f>
        <v/>
      </c>
      <c r="CA158" s="926" t="str">
        <f>IF(ISNUMBER(O158),'Cover Page'!$D$35/1000000*O158/'FX rate'!$C$24,"")</f>
        <v/>
      </c>
      <c r="CB158" s="925" t="str">
        <f>IF(ISNUMBER(P158),'Cover Page'!$D$35/1000000*P158/'FX rate'!$C$24,"")</f>
        <v/>
      </c>
      <c r="CC158" s="749" t="str">
        <f>IF(ISNUMBER(Q158),'Cover Page'!$D$35/1000000*Q158/'FX rate'!$C$24,"")</f>
        <v/>
      </c>
      <c r="CD158" s="926" t="str">
        <f>IF(ISNUMBER(R158),'Cover Page'!$D$35/1000000*R158/'FX rate'!$C$24,"")</f>
        <v/>
      </c>
      <c r="CE158" s="925" t="str">
        <f>IF(ISNUMBER(S158),'Cover Page'!$D$35/1000000*S158/'FX rate'!$C$24,"")</f>
        <v/>
      </c>
      <c r="CF158" s="922" t="str">
        <f>IF(ISNUMBER(T158),'Cover Page'!$D$35/1000000*T158/'FX rate'!$C$24,"")</f>
        <v/>
      </c>
      <c r="CG158" s="924">
        <f>IF(ISNUMBER(U158),'Cover Page'!$D$35/1000000*U158/'FX rate'!$C$24,"")</f>
        <v>0</v>
      </c>
      <c r="CH158" s="923">
        <f>IF(ISNUMBER(V158),'Cover Page'!$D$35/1000000*V158/'FX rate'!$C$24,"")</f>
        <v>0</v>
      </c>
      <c r="CI158" s="920">
        <f>IF(ISNUMBER(W158),'Cover Page'!$D$35/1000000*W158/'FX rate'!$C$24,"")</f>
        <v>0</v>
      </c>
      <c r="CJ158" s="640"/>
      <c r="CK158" s="640"/>
      <c r="CL158" s="640"/>
      <c r="CM158" s="640"/>
      <c r="CN158" s="640"/>
      <c r="CO158" s="640"/>
      <c r="CP158" s="640"/>
      <c r="CQ158" s="640"/>
      <c r="CR158" s="640"/>
      <c r="CS158" s="640"/>
    </row>
    <row r="159" spans="1:97" s="2" customFormat="1" ht="14" x14ac:dyDescent="0.3">
      <c r="A159" s="6"/>
      <c r="B159" s="77">
        <v>2007</v>
      </c>
      <c r="C159" s="170"/>
      <c r="D159" s="116"/>
      <c r="E159" s="115"/>
      <c r="F159" s="166"/>
      <c r="G159" s="116"/>
      <c r="H159" s="115"/>
      <c r="I159" s="166"/>
      <c r="J159" s="116"/>
      <c r="K159" s="115"/>
      <c r="L159" s="166"/>
      <c r="M159" s="116"/>
      <c r="N159" s="115"/>
      <c r="O159" s="166"/>
      <c r="P159" s="116"/>
      <c r="Q159" s="115"/>
      <c r="R159" s="166"/>
      <c r="S159" s="116"/>
      <c r="T159" s="116"/>
      <c r="U159" s="409">
        <f t="shared" si="47"/>
        <v>0</v>
      </c>
      <c r="V159" s="413">
        <f t="shared" si="48"/>
        <v>0</v>
      </c>
      <c r="W159" s="397">
        <f t="shared" si="49"/>
        <v>0</v>
      </c>
      <c r="AH159" s="633">
        <v>2007</v>
      </c>
      <c r="AI159" s="717" t="str">
        <f>IF(ISNUMBER(C159),'Cover Page'!$D$35/1000000*'4 classification'!C159/'FX rate'!$C12,"")</f>
        <v/>
      </c>
      <c r="AJ159" s="933" t="str">
        <f>IF(ISNUMBER(D159),'Cover Page'!$D$35/1000000*'4 classification'!D159/'FX rate'!$C12,"")</f>
        <v/>
      </c>
      <c r="AK159" s="718" t="str">
        <f>IF(ISNUMBER(E159),'Cover Page'!$D$35/1000000*'4 classification'!E159/'FX rate'!$C12,"")</f>
        <v/>
      </c>
      <c r="AL159" s="934" t="str">
        <f>IF(ISNUMBER(F159),'Cover Page'!$D$35/1000000*'4 classification'!F159/'FX rate'!$C12,"")</f>
        <v/>
      </c>
      <c r="AM159" s="933" t="str">
        <f>IF(ISNUMBER(G159),'Cover Page'!$D$35/1000000*'4 classification'!G159/'FX rate'!$C12,"")</f>
        <v/>
      </c>
      <c r="AN159" s="718" t="str">
        <f>IF(ISNUMBER(H159),'Cover Page'!$D$35/1000000*'4 classification'!H159/'FX rate'!$C12,"")</f>
        <v/>
      </c>
      <c r="AO159" s="934" t="str">
        <f>IF(ISNUMBER(I159),'Cover Page'!$D$35/1000000*'4 classification'!I159/'FX rate'!$C12,"")</f>
        <v/>
      </c>
      <c r="AP159" s="933" t="str">
        <f>IF(ISNUMBER(J159),'Cover Page'!$D$35/1000000*'4 classification'!J159/'FX rate'!$C12,"")</f>
        <v/>
      </c>
      <c r="AQ159" s="718" t="str">
        <f>IF(ISNUMBER(K159),'Cover Page'!$D$35/1000000*'4 classification'!K159/'FX rate'!$C12,"")</f>
        <v/>
      </c>
      <c r="AR159" s="934" t="str">
        <f>IF(ISNUMBER(L159),'Cover Page'!$D$35/1000000*'4 classification'!L159/'FX rate'!$C12,"")</f>
        <v/>
      </c>
      <c r="AS159" s="933" t="str">
        <f>IF(ISNUMBER(M159),'Cover Page'!$D$35/1000000*'4 classification'!M159/'FX rate'!$C12,"")</f>
        <v/>
      </c>
      <c r="AT159" s="718" t="str">
        <f>IF(ISNUMBER(N159),'Cover Page'!$D$35/1000000*'4 classification'!N159/'FX rate'!$C12,"")</f>
        <v/>
      </c>
      <c r="AU159" s="934" t="str">
        <f>IF(ISNUMBER(O159),'Cover Page'!$D$35/1000000*'4 classification'!O159/'FX rate'!$C12,"")</f>
        <v/>
      </c>
      <c r="AV159" s="933" t="str">
        <f>IF(ISNUMBER(P159),'Cover Page'!$D$35/1000000*'4 classification'!P159/'FX rate'!$C12,"")</f>
        <v/>
      </c>
      <c r="AW159" s="718" t="str">
        <f>IF(ISNUMBER(Q159),'Cover Page'!$D$35/1000000*'4 classification'!Q159/'FX rate'!$C12,"")</f>
        <v/>
      </c>
      <c r="AX159" s="934" t="str">
        <f>IF(ISNUMBER(R159),'Cover Page'!$D$35/1000000*'4 classification'!R159/'FX rate'!$C12,"")</f>
        <v/>
      </c>
      <c r="AY159" s="933" t="str">
        <f>IF(ISNUMBER(S159),'Cover Page'!$D$35/1000000*'4 classification'!S159/'FX rate'!$C12,"")</f>
        <v/>
      </c>
      <c r="AZ159" s="933" t="str">
        <f>IF(ISNUMBER(T159),'Cover Page'!$D$35/1000000*'4 classification'!T159/'FX rate'!$C12,"")</f>
        <v/>
      </c>
      <c r="BA159" s="717">
        <f>IF(ISNUMBER(U159),'Cover Page'!$D$35/1000000*'4 classification'!U159/'FX rate'!$C12,"")</f>
        <v>0</v>
      </c>
      <c r="BB159" s="931">
        <f>IF(ISNUMBER(V159),'Cover Page'!$D$35/1000000*'4 classification'!V159/'FX rate'!$C12,"")</f>
        <v>0</v>
      </c>
      <c r="BC159" s="716">
        <f>IF(ISNUMBER(W159),'Cover Page'!$D$35/1000000*'4 classification'!W159/'FX rate'!$C12,"")</f>
        <v>0</v>
      </c>
      <c r="BD159" s="567"/>
      <c r="BE159" s="567"/>
      <c r="BF159" s="567"/>
      <c r="BG159" s="567"/>
      <c r="BH159" s="567"/>
      <c r="BI159" s="567"/>
      <c r="BN159" s="705">
        <v>2007</v>
      </c>
      <c r="BO159" s="748" t="str">
        <f>IF(ISNUMBER(C159),'Cover Page'!$D$35/1000000*C159/'FX rate'!$C$24,"")</f>
        <v/>
      </c>
      <c r="BP159" s="925" t="str">
        <f>IF(ISNUMBER(D159),'Cover Page'!$D$35/1000000*D159/'FX rate'!$C$24,"")</f>
        <v/>
      </c>
      <c r="BQ159" s="749" t="str">
        <f>IF(ISNUMBER(E159),'Cover Page'!$D$35/1000000*E159/'FX rate'!$C$24,"")</f>
        <v/>
      </c>
      <c r="BR159" s="926" t="str">
        <f>IF(ISNUMBER(F159),'Cover Page'!$D$35/1000000*F159/'FX rate'!$C$24,"")</f>
        <v/>
      </c>
      <c r="BS159" s="925" t="str">
        <f>IF(ISNUMBER(G159),'Cover Page'!$D$35/1000000*G159/'FX rate'!$C$24,"")</f>
        <v/>
      </c>
      <c r="BT159" s="749" t="str">
        <f>IF(ISNUMBER(H159),'Cover Page'!$D$35/1000000*H159/'FX rate'!$C$24,"")</f>
        <v/>
      </c>
      <c r="BU159" s="926" t="str">
        <f>IF(ISNUMBER(I159),'Cover Page'!$D$35/1000000*I159/'FX rate'!$C$24,"")</f>
        <v/>
      </c>
      <c r="BV159" s="925" t="str">
        <f>IF(ISNUMBER(J159),'Cover Page'!$D$35/1000000*J159/'FX rate'!$C$24,"")</f>
        <v/>
      </c>
      <c r="BW159" s="749" t="str">
        <f>IF(ISNUMBER(K159),'Cover Page'!$D$35/1000000*K159/'FX rate'!$C$24,"")</f>
        <v/>
      </c>
      <c r="BX159" s="926" t="str">
        <f>IF(ISNUMBER(L159),'Cover Page'!$D$35/1000000*L159/'FX rate'!$C$24,"")</f>
        <v/>
      </c>
      <c r="BY159" s="925" t="str">
        <f>IF(ISNUMBER(M159),'Cover Page'!$D$35/1000000*M159/'FX rate'!$C$24,"")</f>
        <v/>
      </c>
      <c r="BZ159" s="749" t="str">
        <f>IF(ISNUMBER(N159),'Cover Page'!$D$35/1000000*N159/'FX rate'!$C$24,"")</f>
        <v/>
      </c>
      <c r="CA159" s="926" t="str">
        <f>IF(ISNUMBER(O159),'Cover Page'!$D$35/1000000*O159/'FX rate'!$C$24,"")</f>
        <v/>
      </c>
      <c r="CB159" s="925" t="str">
        <f>IF(ISNUMBER(P159),'Cover Page'!$D$35/1000000*P159/'FX rate'!$C$24,"")</f>
        <v/>
      </c>
      <c r="CC159" s="749" t="str">
        <f>IF(ISNUMBER(Q159),'Cover Page'!$D$35/1000000*Q159/'FX rate'!$C$24,"")</f>
        <v/>
      </c>
      <c r="CD159" s="926" t="str">
        <f>IF(ISNUMBER(R159),'Cover Page'!$D$35/1000000*R159/'FX rate'!$C$24,"")</f>
        <v/>
      </c>
      <c r="CE159" s="925" t="str">
        <f>IF(ISNUMBER(S159),'Cover Page'!$D$35/1000000*S159/'FX rate'!$C$24,"")</f>
        <v/>
      </c>
      <c r="CF159" s="922" t="str">
        <f>IF(ISNUMBER(T159),'Cover Page'!$D$35/1000000*T159/'FX rate'!$C$24,"")</f>
        <v/>
      </c>
      <c r="CG159" s="924">
        <f>IF(ISNUMBER(U159),'Cover Page'!$D$35/1000000*U159/'FX rate'!$C$24,"")</f>
        <v>0</v>
      </c>
      <c r="CH159" s="923">
        <f>IF(ISNUMBER(V159),'Cover Page'!$D$35/1000000*V159/'FX rate'!$C$24,"")</f>
        <v>0</v>
      </c>
      <c r="CI159" s="920">
        <f>IF(ISNUMBER(W159),'Cover Page'!$D$35/1000000*W159/'FX rate'!$C$24,"")</f>
        <v>0</v>
      </c>
      <c r="CJ159" s="640"/>
      <c r="CK159" s="640"/>
      <c r="CL159" s="640"/>
      <c r="CM159" s="640"/>
      <c r="CN159" s="640"/>
      <c r="CO159" s="640"/>
      <c r="CP159" s="640"/>
      <c r="CQ159" s="640"/>
      <c r="CR159" s="640"/>
      <c r="CS159" s="640"/>
    </row>
    <row r="160" spans="1:97" s="2" customFormat="1" ht="14" x14ac:dyDescent="0.3">
      <c r="A160" s="6"/>
      <c r="B160" s="77">
        <v>2008</v>
      </c>
      <c r="C160" s="170"/>
      <c r="D160" s="116"/>
      <c r="E160" s="115"/>
      <c r="F160" s="166"/>
      <c r="G160" s="116"/>
      <c r="H160" s="115"/>
      <c r="I160" s="166"/>
      <c r="J160" s="116"/>
      <c r="K160" s="115"/>
      <c r="L160" s="166"/>
      <c r="M160" s="116"/>
      <c r="N160" s="115"/>
      <c r="O160" s="166"/>
      <c r="P160" s="116"/>
      <c r="Q160" s="115"/>
      <c r="R160" s="166"/>
      <c r="S160" s="116"/>
      <c r="T160" s="116"/>
      <c r="U160" s="409">
        <f t="shared" si="47"/>
        <v>0</v>
      </c>
      <c r="V160" s="413">
        <f t="shared" si="48"/>
        <v>0</v>
      </c>
      <c r="W160" s="397">
        <f t="shared" si="49"/>
        <v>0</v>
      </c>
      <c r="AH160" s="633">
        <v>2008</v>
      </c>
      <c r="AI160" s="717" t="str">
        <f>IF(ISNUMBER(C160),'Cover Page'!$D$35/1000000*'4 classification'!C160/'FX rate'!$C13,"")</f>
        <v/>
      </c>
      <c r="AJ160" s="933" t="str">
        <f>IF(ISNUMBER(D160),'Cover Page'!$D$35/1000000*'4 classification'!D160/'FX rate'!$C13,"")</f>
        <v/>
      </c>
      <c r="AK160" s="718" t="str">
        <f>IF(ISNUMBER(E160),'Cover Page'!$D$35/1000000*'4 classification'!E160/'FX rate'!$C13,"")</f>
        <v/>
      </c>
      <c r="AL160" s="934" t="str">
        <f>IF(ISNUMBER(F160),'Cover Page'!$D$35/1000000*'4 classification'!F160/'FX rate'!$C13,"")</f>
        <v/>
      </c>
      <c r="AM160" s="933" t="str">
        <f>IF(ISNUMBER(G160),'Cover Page'!$D$35/1000000*'4 classification'!G160/'FX rate'!$C13,"")</f>
        <v/>
      </c>
      <c r="AN160" s="718" t="str">
        <f>IF(ISNUMBER(H160),'Cover Page'!$D$35/1000000*'4 classification'!H160/'FX rate'!$C13,"")</f>
        <v/>
      </c>
      <c r="AO160" s="934" t="str">
        <f>IF(ISNUMBER(I160),'Cover Page'!$D$35/1000000*'4 classification'!I160/'FX rate'!$C13,"")</f>
        <v/>
      </c>
      <c r="AP160" s="933" t="str">
        <f>IF(ISNUMBER(J160),'Cover Page'!$D$35/1000000*'4 classification'!J160/'FX rate'!$C13,"")</f>
        <v/>
      </c>
      <c r="AQ160" s="718" t="str">
        <f>IF(ISNUMBER(K160),'Cover Page'!$D$35/1000000*'4 classification'!K160/'FX rate'!$C13,"")</f>
        <v/>
      </c>
      <c r="AR160" s="934" t="str">
        <f>IF(ISNUMBER(L160),'Cover Page'!$D$35/1000000*'4 classification'!L160/'FX rate'!$C13,"")</f>
        <v/>
      </c>
      <c r="AS160" s="933" t="str">
        <f>IF(ISNUMBER(M160),'Cover Page'!$D$35/1000000*'4 classification'!M160/'FX rate'!$C13,"")</f>
        <v/>
      </c>
      <c r="AT160" s="718" t="str">
        <f>IF(ISNUMBER(N160),'Cover Page'!$D$35/1000000*'4 classification'!N160/'FX rate'!$C13,"")</f>
        <v/>
      </c>
      <c r="AU160" s="934" t="str">
        <f>IF(ISNUMBER(O160),'Cover Page'!$D$35/1000000*'4 classification'!O160/'FX rate'!$C13,"")</f>
        <v/>
      </c>
      <c r="AV160" s="933" t="str">
        <f>IF(ISNUMBER(P160),'Cover Page'!$D$35/1000000*'4 classification'!P160/'FX rate'!$C13,"")</f>
        <v/>
      </c>
      <c r="AW160" s="718" t="str">
        <f>IF(ISNUMBER(Q160),'Cover Page'!$D$35/1000000*'4 classification'!Q160/'FX rate'!$C13,"")</f>
        <v/>
      </c>
      <c r="AX160" s="934" t="str">
        <f>IF(ISNUMBER(R160),'Cover Page'!$D$35/1000000*'4 classification'!R160/'FX rate'!$C13,"")</f>
        <v/>
      </c>
      <c r="AY160" s="933" t="str">
        <f>IF(ISNUMBER(S160),'Cover Page'!$D$35/1000000*'4 classification'!S160/'FX rate'!$C13,"")</f>
        <v/>
      </c>
      <c r="AZ160" s="933" t="str">
        <f>IF(ISNUMBER(T160),'Cover Page'!$D$35/1000000*'4 classification'!T160/'FX rate'!$C13,"")</f>
        <v/>
      </c>
      <c r="BA160" s="717">
        <f>IF(ISNUMBER(U160),'Cover Page'!$D$35/1000000*'4 classification'!U160/'FX rate'!$C13,"")</f>
        <v>0</v>
      </c>
      <c r="BB160" s="931">
        <f>IF(ISNUMBER(V160),'Cover Page'!$D$35/1000000*'4 classification'!V160/'FX rate'!$C13,"")</f>
        <v>0</v>
      </c>
      <c r="BC160" s="716">
        <f>IF(ISNUMBER(W160),'Cover Page'!$D$35/1000000*'4 classification'!W160/'FX rate'!$C13,"")</f>
        <v>0</v>
      </c>
      <c r="BD160" s="567"/>
      <c r="BE160" s="567"/>
      <c r="BF160" s="567"/>
      <c r="BG160" s="567"/>
      <c r="BH160" s="567"/>
      <c r="BI160" s="567"/>
      <c r="BN160" s="705">
        <v>2008</v>
      </c>
      <c r="BO160" s="748" t="str">
        <f>IF(ISNUMBER(C160),'Cover Page'!$D$35/1000000*C160/'FX rate'!$C$24,"")</f>
        <v/>
      </c>
      <c r="BP160" s="925" t="str">
        <f>IF(ISNUMBER(D160),'Cover Page'!$D$35/1000000*D160/'FX rate'!$C$24,"")</f>
        <v/>
      </c>
      <c r="BQ160" s="749" t="str">
        <f>IF(ISNUMBER(E160),'Cover Page'!$D$35/1000000*E160/'FX rate'!$C$24,"")</f>
        <v/>
      </c>
      <c r="BR160" s="926" t="str">
        <f>IF(ISNUMBER(F160),'Cover Page'!$D$35/1000000*F160/'FX rate'!$C$24,"")</f>
        <v/>
      </c>
      <c r="BS160" s="925" t="str">
        <f>IF(ISNUMBER(G160),'Cover Page'!$D$35/1000000*G160/'FX rate'!$C$24,"")</f>
        <v/>
      </c>
      <c r="BT160" s="749" t="str">
        <f>IF(ISNUMBER(H160),'Cover Page'!$D$35/1000000*H160/'FX rate'!$C$24,"")</f>
        <v/>
      </c>
      <c r="BU160" s="926" t="str">
        <f>IF(ISNUMBER(I160),'Cover Page'!$D$35/1000000*I160/'FX rate'!$C$24,"")</f>
        <v/>
      </c>
      <c r="BV160" s="925" t="str">
        <f>IF(ISNUMBER(J160),'Cover Page'!$D$35/1000000*J160/'FX rate'!$C$24,"")</f>
        <v/>
      </c>
      <c r="BW160" s="749" t="str">
        <f>IF(ISNUMBER(K160),'Cover Page'!$D$35/1000000*K160/'FX rate'!$C$24,"")</f>
        <v/>
      </c>
      <c r="BX160" s="926" t="str">
        <f>IF(ISNUMBER(L160),'Cover Page'!$D$35/1000000*L160/'FX rate'!$C$24,"")</f>
        <v/>
      </c>
      <c r="BY160" s="925" t="str">
        <f>IF(ISNUMBER(M160),'Cover Page'!$D$35/1000000*M160/'FX rate'!$C$24,"")</f>
        <v/>
      </c>
      <c r="BZ160" s="749" t="str">
        <f>IF(ISNUMBER(N160),'Cover Page'!$D$35/1000000*N160/'FX rate'!$C$24,"")</f>
        <v/>
      </c>
      <c r="CA160" s="926" t="str">
        <f>IF(ISNUMBER(O160),'Cover Page'!$D$35/1000000*O160/'FX rate'!$C$24,"")</f>
        <v/>
      </c>
      <c r="CB160" s="925" t="str">
        <f>IF(ISNUMBER(P160),'Cover Page'!$D$35/1000000*P160/'FX rate'!$C$24,"")</f>
        <v/>
      </c>
      <c r="CC160" s="749" t="str">
        <f>IF(ISNUMBER(Q160),'Cover Page'!$D$35/1000000*Q160/'FX rate'!$C$24,"")</f>
        <v/>
      </c>
      <c r="CD160" s="926" t="str">
        <f>IF(ISNUMBER(R160),'Cover Page'!$D$35/1000000*R160/'FX rate'!$C$24,"")</f>
        <v/>
      </c>
      <c r="CE160" s="925" t="str">
        <f>IF(ISNUMBER(S160),'Cover Page'!$D$35/1000000*S160/'FX rate'!$C$24,"")</f>
        <v/>
      </c>
      <c r="CF160" s="922" t="str">
        <f>IF(ISNUMBER(T160),'Cover Page'!$D$35/1000000*T160/'FX rate'!$C$24,"")</f>
        <v/>
      </c>
      <c r="CG160" s="924">
        <f>IF(ISNUMBER(U160),'Cover Page'!$D$35/1000000*U160/'FX rate'!$C$24,"")</f>
        <v>0</v>
      </c>
      <c r="CH160" s="923">
        <f>IF(ISNUMBER(V160),'Cover Page'!$D$35/1000000*V160/'FX rate'!$C$24,"")</f>
        <v>0</v>
      </c>
      <c r="CI160" s="920">
        <f>IF(ISNUMBER(W160),'Cover Page'!$D$35/1000000*W160/'FX rate'!$C$24,"")</f>
        <v>0</v>
      </c>
      <c r="CJ160" s="640"/>
      <c r="CK160" s="640"/>
      <c r="CL160" s="640"/>
      <c r="CM160" s="640"/>
      <c r="CN160" s="640"/>
      <c r="CO160" s="640"/>
      <c r="CP160" s="640"/>
      <c r="CQ160" s="640"/>
      <c r="CR160" s="640"/>
      <c r="CS160" s="640"/>
    </row>
    <row r="161" spans="1:97" s="2" customFormat="1" ht="14" x14ac:dyDescent="0.3">
      <c r="A161" s="6"/>
      <c r="B161" s="77">
        <v>2009</v>
      </c>
      <c r="C161" s="170"/>
      <c r="D161" s="116"/>
      <c r="E161" s="1460"/>
      <c r="F161" s="166"/>
      <c r="G161" s="1458"/>
      <c r="H161" s="115"/>
      <c r="I161" s="166"/>
      <c r="J161" s="116"/>
      <c r="K161" s="115"/>
      <c r="L161" s="166"/>
      <c r="M161" s="116"/>
      <c r="N161" s="115"/>
      <c r="O161" s="166"/>
      <c r="P161" s="116"/>
      <c r="Q161" s="115"/>
      <c r="R161" s="166"/>
      <c r="S161" s="116"/>
      <c r="T161" s="116"/>
      <c r="U161" s="409">
        <f t="shared" ref="U161:U169" si="50">C161+F161+I161+L161+O161+R161</f>
        <v>0</v>
      </c>
      <c r="V161" s="413">
        <f t="shared" si="48"/>
        <v>0</v>
      </c>
      <c r="W161" s="397">
        <f t="shared" si="49"/>
        <v>0</v>
      </c>
      <c r="AH161" s="633">
        <v>2009</v>
      </c>
      <c r="AI161" s="717" t="str">
        <f>IF(ISNUMBER(C161),'Cover Page'!$D$35/1000000*'4 classification'!C161/'FX rate'!$C14,"")</f>
        <v/>
      </c>
      <c r="AJ161" s="933" t="str">
        <f>IF(ISNUMBER(D161),'Cover Page'!$D$35/1000000*'4 classification'!D161/'FX rate'!$C14,"")</f>
        <v/>
      </c>
      <c r="AK161" s="718" t="str">
        <f>IF(ISNUMBER(E161),'Cover Page'!$D$35/1000000*'4 classification'!E161/'FX rate'!$C14,"")</f>
        <v/>
      </c>
      <c r="AL161" s="934" t="str">
        <f>IF(ISNUMBER(F161),'Cover Page'!$D$35/1000000*'4 classification'!F161/'FX rate'!$C14,"")</f>
        <v/>
      </c>
      <c r="AM161" s="933" t="str">
        <f>IF(ISNUMBER(G161),'Cover Page'!$D$35/1000000*'4 classification'!G161/'FX rate'!$C14,"")</f>
        <v/>
      </c>
      <c r="AN161" s="718" t="str">
        <f>IF(ISNUMBER(H161),'Cover Page'!$D$35/1000000*'4 classification'!H161/'FX rate'!$C14,"")</f>
        <v/>
      </c>
      <c r="AO161" s="934" t="str">
        <f>IF(ISNUMBER(I161),'Cover Page'!$D$35/1000000*'4 classification'!I161/'FX rate'!$C14,"")</f>
        <v/>
      </c>
      <c r="AP161" s="933" t="str">
        <f>IF(ISNUMBER(J161),'Cover Page'!$D$35/1000000*'4 classification'!J161/'FX rate'!$C14,"")</f>
        <v/>
      </c>
      <c r="AQ161" s="718" t="str">
        <f>IF(ISNUMBER(K161),'Cover Page'!$D$35/1000000*'4 classification'!K161/'FX rate'!$C14,"")</f>
        <v/>
      </c>
      <c r="AR161" s="934" t="str">
        <f>IF(ISNUMBER(L161),'Cover Page'!$D$35/1000000*'4 classification'!L161/'FX rate'!$C14,"")</f>
        <v/>
      </c>
      <c r="AS161" s="933" t="str">
        <f>IF(ISNUMBER(M161),'Cover Page'!$D$35/1000000*'4 classification'!M161/'FX rate'!$C14,"")</f>
        <v/>
      </c>
      <c r="AT161" s="718" t="str">
        <f>IF(ISNUMBER(N161),'Cover Page'!$D$35/1000000*'4 classification'!N161/'FX rate'!$C14,"")</f>
        <v/>
      </c>
      <c r="AU161" s="934" t="str">
        <f>IF(ISNUMBER(O161),'Cover Page'!$D$35/1000000*'4 classification'!O161/'FX rate'!$C14,"")</f>
        <v/>
      </c>
      <c r="AV161" s="933" t="str">
        <f>IF(ISNUMBER(P161),'Cover Page'!$D$35/1000000*'4 classification'!P161/'FX rate'!$C14,"")</f>
        <v/>
      </c>
      <c r="AW161" s="718" t="str">
        <f>IF(ISNUMBER(Q161),'Cover Page'!$D$35/1000000*'4 classification'!Q161/'FX rate'!$C14,"")</f>
        <v/>
      </c>
      <c r="AX161" s="934" t="str">
        <f>IF(ISNUMBER(R161),'Cover Page'!$D$35/1000000*'4 classification'!R161/'FX rate'!$C14,"")</f>
        <v/>
      </c>
      <c r="AY161" s="933" t="str">
        <f>IF(ISNUMBER(S161),'Cover Page'!$D$35/1000000*'4 classification'!S161/'FX rate'!$C14,"")</f>
        <v/>
      </c>
      <c r="AZ161" s="933" t="str">
        <f>IF(ISNUMBER(T161),'Cover Page'!$D$35/1000000*'4 classification'!T161/'FX rate'!$C14,"")</f>
        <v/>
      </c>
      <c r="BA161" s="717">
        <f>IF(ISNUMBER(U161),'Cover Page'!$D$35/1000000*'4 classification'!U161/'FX rate'!$C14,"")</f>
        <v>0</v>
      </c>
      <c r="BB161" s="931">
        <f>IF(ISNUMBER(V161),'Cover Page'!$D$35/1000000*'4 classification'!V161/'FX rate'!$C14,"")</f>
        <v>0</v>
      </c>
      <c r="BC161" s="716">
        <f>IF(ISNUMBER(W161),'Cover Page'!$D$35/1000000*'4 classification'!W161/'FX rate'!$C14,"")</f>
        <v>0</v>
      </c>
      <c r="BD161" s="567"/>
      <c r="BE161" s="567"/>
      <c r="BF161" s="567"/>
      <c r="BG161" s="567"/>
      <c r="BH161" s="567"/>
      <c r="BI161" s="567"/>
      <c r="BN161" s="705">
        <v>2009</v>
      </c>
      <c r="BO161" s="748" t="str">
        <f>IF(ISNUMBER(C161),'Cover Page'!$D$35/1000000*C161/'FX rate'!$C$24,"")</f>
        <v/>
      </c>
      <c r="BP161" s="925" t="str">
        <f>IF(ISNUMBER(D161),'Cover Page'!$D$35/1000000*D161/'FX rate'!$C$24,"")</f>
        <v/>
      </c>
      <c r="BQ161" s="749" t="str">
        <f>IF(ISNUMBER(E161),'Cover Page'!$D$35/1000000*E161/'FX rate'!$C$24,"")</f>
        <v/>
      </c>
      <c r="BR161" s="926" t="str">
        <f>IF(ISNUMBER(F161),'Cover Page'!$D$35/1000000*F161/'FX rate'!$C$24,"")</f>
        <v/>
      </c>
      <c r="BS161" s="925" t="str">
        <f>IF(ISNUMBER(G161),'Cover Page'!$D$35/1000000*G161/'FX rate'!$C$24,"")</f>
        <v/>
      </c>
      <c r="BT161" s="749" t="str">
        <f>IF(ISNUMBER(H161),'Cover Page'!$D$35/1000000*H161/'FX rate'!$C$24,"")</f>
        <v/>
      </c>
      <c r="BU161" s="926" t="str">
        <f>IF(ISNUMBER(I161),'Cover Page'!$D$35/1000000*I161/'FX rate'!$C$24,"")</f>
        <v/>
      </c>
      <c r="BV161" s="925" t="str">
        <f>IF(ISNUMBER(J161),'Cover Page'!$D$35/1000000*J161/'FX rate'!$C$24,"")</f>
        <v/>
      </c>
      <c r="BW161" s="749" t="str">
        <f>IF(ISNUMBER(K161),'Cover Page'!$D$35/1000000*K161/'FX rate'!$C$24,"")</f>
        <v/>
      </c>
      <c r="BX161" s="926" t="str">
        <f>IF(ISNUMBER(L161),'Cover Page'!$D$35/1000000*L161/'FX rate'!$C$24,"")</f>
        <v/>
      </c>
      <c r="BY161" s="925" t="str">
        <f>IF(ISNUMBER(M161),'Cover Page'!$D$35/1000000*M161/'FX rate'!$C$24,"")</f>
        <v/>
      </c>
      <c r="BZ161" s="749" t="str">
        <f>IF(ISNUMBER(N161),'Cover Page'!$D$35/1000000*N161/'FX rate'!$C$24,"")</f>
        <v/>
      </c>
      <c r="CA161" s="926" t="str">
        <f>IF(ISNUMBER(O161),'Cover Page'!$D$35/1000000*O161/'FX rate'!$C$24,"")</f>
        <v/>
      </c>
      <c r="CB161" s="925" t="str">
        <f>IF(ISNUMBER(P161),'Cover Page'!$D$35/1000000*P161/'FX rate'!$C$24,"")</f>
        <v/>
      </c>
      <c r="CC161" s="749" t="str">
        <f>IF(ISNUMBER(Q161),'Cover Page'!$D$35/1000000*Q161/'FX rate'!$C$24,"")</f>
        <v/>
      </c>
      <c r="CD161" s="926" t="str">
        <f>IF(ISNUMBER(R161),'Cover Page'!$D$35/1000000*R161/'FX rate'!$C$24,"")</f>
        <v/>
      </c>
      <c r="CE161" s="925" t="str">
        <f>IF(ISNUMBER(S161),'Cover Page'!$D$35/1000000*S161/'FX rate'!$C$24,"")</f>
        <v/>
      </c>
      <c r="CF161" s="922" t="str">
        <f>IF(ISNUMBER(T161),'Cover Page'!$D$35/1000000*T161/'FX rate'!$C$24,"")</f>
        <v/>
      </c>
      <c r="CG161" s="924">
        <f>IF(ISNUMBER(U161),'Cover Page'!$D$35/1000000*U161/'FX rate'!$C$24,"")</f>
        <v>0</v>
      </c>
      <c r="CH161" s="923">
        <f>IF(ISNUMBER(V161),'Cover Page'!$D$35/1000000*V161/'FX rate'!$C$24,"")</f>
        <v>0</v>
      </c>
      <c r="CI161" s="920">
        <f>IF(ISNUMBER(W161),'Cover Page'!$D$35/1000000*W161/'FX rate'!$C$24,"")</f>
        <v>0</v>
      </c>
      <c r="CJ161" s="640"/>
      <c r="CK161" s="640"/>
      <c r="CL161" s="640"/>
      <c r="CM161" s="640"/>
      <c r="CN161" s="640"/>
      <c r="CO161" s="640"/>
      <c r="CP161" s="640"/>
      <c r="CQ161" s="640"/>
      <c r="CR161" s="640"/>
      <c r="CS161" s="640"/>
    </row>
    <row r="162" spans="1:97" s="2" customFormat="1" ht="14" x14ac:dyDescent="0.3">
      <c r="A162" s="6"/>
      <c r="B162" s="77">
        <v>2010</v>
      </c>
      <c r="C162" s="170"/>
      <c r="D162" s="116"/>
      <c r="E162" s="1460"/>
      <c r="F162" s="166"/>
      <c r="G162" s="1458"/>
      <c r="H162" s="115"/>
      <c r="I162" s="166"/>
      <c r="J162" s="116"/>
      <c r="K162" s="115"/>
      <c r="L162" s="166"/>
      <c r="M162" s="116"/>
      <c r="N162" s="115"/>
      <c r="O162" s="166"/>
      <c r="P162" s="116"/>
      <c r="Q162" s="115"/>
      <c r="R162" s="166"/>
      <c r="S162" s="116"/>
      <c r="T162" s="116"/>
      <c r="U162" s="409">
        <f t="shared" si="50"/>
        <v>0</v>
      </c>
      <c r="V162" s="413">
        <f t="shared" si="48"/>
        <v>0</v>
      </c>
      <c r="W162" s="397">
        <f t="shared" si="49"/>
        <v>0</v>
      </c>
      <c r="AH162" s="633">
        <v>2010</v>
      </c>
      <c r="AI162" s="717" t="str">
        <f>IF(ISNUMBER(C162),'Cover Page'!$D$35/1000000*'4 classification'!C162/'FX rate'!$C15,"")</f>
        <v/>
      </c>
      <c r="AJ162" s="933" t="str">
        <f>IF(ISNUMBER(D162),'Cover Page'!$D$35/1000000*'4 classification'!D162/'FX rate'!$C15,"")</f>
        <v/>
      </c>
      <c r="AK162" s="718" t="str">
        <f>IF(ISNUMBER(E162),'Cover Page'!$D$35/1000000*'4 classification'!E162/'FX rate'!$C15,"")</f>
        <v/>
      </c>
      <c r="AL162" s="934" t="str">
        <f>IF(ISNUMBER(F162),'Cover Page'!$D$35/1000000*'4 classification'!F162/'FX rate'!$C15,"")</f>
        <v/>
      </c>
      <c r="AM162" s="933" t="str">
        <f>IF(ISNUMBER(G162),'Cover Page'!$D$35/1000000*'4 classification'!G162/'FX rate'!$C15,"")</f>
        <v/>
      </c>
      <c r="AN162" s="718" t="str">
        <f>IF(ISNUMBER(H162),'Cover Page'!$D$35/1000000*'4 classification'!H162/'FX rate'!$C15,"")</f>
        <v/>
      </c>
      <c r="AO162" s="934" t="str">
        <f>IF(ISNUMBER(I162),'Cover Page'!$D$35/1000000*'4 classification'!I162/'FX rate'!$C15,"")</f>
        <v/>
      </c>
      <c r="AP162" s="933" t="str">
        <f>IF(ISNUMBER(J162),'Cover Page'!$D$35/1000000*'4 classification'!J162/'FX rate'!$C15,"")</f>
        <v/>
      </c>
      <c r="AQ162" s="718" t="str">
        <f>IF(ISNUMBER(K162),'Cover Page'!$D$35/1000000*'4 classification'!K162/'FX rate'!$C15,"")</f>
        <v/>
      </c>
      <c r="AR162" s="934" t="str">
        <f>IF(ISNUMBER(L162),'Cover Page'!$D$35/1000000*'4 classification'!L162/'FX rate'!$C15,"")</f>
        <v/>
      </c>
      <c r="AS162" s="933" t="str">
        <f>IF(ISNUMBER(M162),'Cover Page'!$D$35/1000000*'4 classification'!M162/'FX rate'!$C15,"")</f>
        <v/>
      </c>
      <c r="AT162" s="718" t="str">
        <f>IF(ISNUMBER(N162),'Cover Page'!$D$35/1000000*'4 classification'!N162/'FX rate'!$C15,"")</f>
        <v/>
      </c>
      <c r="AU162" s="934" t="str">
        <f>IF(ISNUMBER(O162),'Cover Page'!$D$35/1000000*'4 classification'!O162/'FX rate'!$C15,"")</f>
        <v/>
      </c>
      <c r="AV162" s="933" t="str">
        <f>IF(ISNUMBER(P162),'Cover Page'!$D$35/1000000*'4 classification'!P162/'FX rate'!$C15,"")</f>
        <v/>
      </c>
      <c r="AW162" s="718" t="str">
        <f>IF(ISNUMBER(Q162),'Cover Page'!$D$35/1000000*'4 classification'!Q162/'FX rate'!$C15,"")</f>
        <v/>
      </c>
      <c r="AX162" s="934" t="str">
        <f>IF(ISNUMBER(R162),'Cover Page'!$D$35/1000000*'4 classification'!R162/'FX rate'!$C15,"")</f>
        <v/>
      </c>
      <c r="AY162" s="933" t="str">
        <f>IF(ISNUMBER(S162),'Cover Page'!$D$35/1000000*'4 classification'!S162/'FX rate'!$C15,"")</f>
        <v/>
      </c>
      <c r="AZ162" s="933" t="str">
        <f>IF(ISNUMBER(T162),'Cover Page'!$D$35/1000000*'4 classification'!T162/'FX rate'!$C15,"")</f>
        <v/>
      </c>
      <c r="BA162" s="717">
        <f>IF(ISNUMBER(U162),'Cover Page'!$D$35/1000000*'4 classification'!U162/'FX rate'!$C15,"")</f>
        <v>0</v>
      </c>
      <c r="BB162" s="931">
        <f>IF(ISNUMBER(V162),'Cover Page'!$D$35/1000000*'4 classification'!V162/'FX rate'!$C15,"")</f>
        <v>0</v>
      </c>
      <c r="BC162" s="716">
        <f>IF(ISNUMBER(W162),'Cover Page'!$D$35/1000000*'4 classification'!W162/'FX rate'!$C15,"")</f>
        <v>0</v>
      </c>
      <c r="BD162" s="567"/>
      <c r="BE162" s="567"/>
      <c r="BF162" s="567"/>
      <c r="BG162" s="567"/>
      <c r="BH162" s="567"/>
      <c r="BI162" s="567"/>
      <c r="BN162" s="705">
        <v>2010</v>
      </c>
      <c r="BO162" s="748" t="str">
        <f>IF(ISNUMBER(C162),'Cover Page'!$D$35/1000000*C162/'FX rate'!$C$24,"")</f>
        <v/>
      </c>
      <c r="BP162" s="925" t="str">
        <f>IF(ISNUMBER(D162),'Cover Page'!$D$35/1000000*D162/'FX rate'!$C$24,"")</f>
        <v/>
      </c>
      <c r="BQ162" s="749" t="str">
        <f>IF(ISNUMBER(E162),'Cover Page'!$D$35/1000000*E162/'FX rate'!$C$24,"")</f>
        <v/>
      </c>
      <c r="BR162" s="926" t="str">
        <f>IF(ISNUMBER(F162),'Cover Page'!$D$35/1000000*F162/'FX rate'!$C$24,"")</f>
        <v/>
      </c>
      <c r="BS162" s="925" t="str">
        <f>IF(ISNUMBER(G162),'Cover Page'!$D$35/1000000*G162/'FX rate'!$C$24,"")</f>
        <v/>
      </c>
      <c r="BT162" s="749" t="str">
        <f>IF(ISNUMBER(H162),'Cover Page'!$D$35/1000000*H162/'FX rate'!$C$24,"")</f>
        <v/>
      </c>
      <c r="BU162" s="926" t="str">
        <f>IF(ISNUMBER(I162),'Cover Page'!$D$35/1000000*I162/'FX rate'!$C$24,"")</f>
        <v/>
      </c>
      <c r="BV162" s="925" t="str">
        <f>IF(ISNUMBER(J162),'Cover Page'!$D$35/1000000*J162/'FX rate'!$C$24,"")</f>
        <v/>
      </c>
      <c r="BW162" s="749" t="str">
        <f>IF(ISNUMBER(K162),'Cover Page'!$D$35/1000000*K162/'FX rate'!$C$24,"")</f>
        <v/>
      </c>
      <c r="BX162" s="926" t="str">
        <f>IF(ISNUMBER(L162),'Cover Page'!$D$35/1000000*L162/'FX rate'!$C$24,"")</f>
        <v/>
      </c>
      <c r="BY162" s="925" t="str">
        <f>IF(ISNUMBER(M162),'Cover Page'!$D$35/1000000*M162/'FX rate'!$C$24,"")</f>
        <v/>
      </c>
      <c r="BZ162" s="749" t="str">
        <f>IF(ISNUMBER(N162),'Cover Page'!$D$35/1000000*N162/'FX rate'!$C$24,"")</f>
        <v/>
      </c>
      <c r="CA162" s="926" t="str">
        <f>IF(ISNUMBER(O162),'Cover Page'!$D$35/1000000*O162/'FX rate'!$C$24,"")</f>
        <v/>
      </c>
      <c r="CB162" s="925" t="str">
        <f>IF(ISNUMBER(P162),'Cover Page'!$D$35/1000000*P162/'FX rate'!$C$24,"")</f>
        <v/>
      </c>
      <c r="CC162" s="749" t="str">
        <f>IF(ISNUMBER(Q162),'Cover Page'!$D$35/1000000*Q162/'FX rate'!$C$24,"")</f>
        <v/>
      </c>
      <c r="CD162" s="926" t="str">
        <f>IF(ISNUMBER(R162),'Cover Page'!$D$35/1000000*R162/'FX rate'!$C$24,"")</f>
        <v/>
      </c>
      <c r="CE162" s="925" t="str">
        <f>IF(ISNUMBER(S162),'Cover Page'!$D$35/1000000*S162/'FX rate'!$C$24,"")</f>
        <v/>
      </c>
      <c r="CF162" s="922" t="str">
        <f>IF(ISNUMBER(T162),'Cover Page'!$D$35/1000000*T162/'FX rate'!$C$24,"")</f>
        <v/>
      </c>
      <c r="CG162" s="924">
        <f>IF(ISNUMBER(U162),'Cover Page'!$D$35/1000000*U162/'FX rate'!$C$24,"")</f>
        <v>0</v>
      </c>
      <c r="CH162" s="923">
        <f>IF(ISNUMBER(V162),'Cover Page'!$D$35/1000000*V162/'FX rate'!$C$24,"")</f>
        <v>0</v>
      </c>
      <c r="CI162" s="920">
        <f>IF(ISNUMBER(W162),'Cover Page'!$D$35/1000000*W162/'FX rate'!$C$24,"")</f>
        <v>0</v>
      </c>
      <c r="CJ162" s="640"/>
      <c r="CK162" s="640"/>
      <c r="CL162" s="640"/>
      <c r="CM162" s="640"/>
      <c r="CN162" s="640"/>
      <c r="CO162" s="640"/>
      <c r="CP162" s="640"/>
      <c r="CQ162" s="640"/>
      <c r="CR162" s="640"/>
      <c r="CS162" s="640"/>
    </row>
    <row r="163" spans="1:97" s="2" customFormat="1" ht="14" x14ac:dyDescent="0.3">
      <c r="A163" s="6"/>
      <c r="B163" s="77">
        <v>2011</v>
      </c>
      <c r="C163" s="170"/>
      <c r="D163" s="116"/>
      <c r="E163" s="1460"/>
      <c r="F163" s="166"/>
      <c r="G163" s="1458"/>
      <c r="H163" s="115"/>
      <c r="I163" s="166"/>
      <c r="J163" s="116"/>
      <c r="K163" s="115"/>
      <c r="L163" s="166"/>
      <c r="M163" s="116"/>
      <c r="N163" s="115"/>
      <c r="O163" s="166"/>
      <c r="P163" s="116"/>
      <c r="Q163" s="115"/>
      <c r="R163" s="166"/>
      <c r="S163" s="116"/>
      <c r="T163" s="116"/>
      <c r="U163" s="409">
        <f t="shared" si="50"/>
        <v>0</v>
      </c>
      <c r="V163" s="413">
        <f t="shared" si="48"/>
        <v>0</v>
      </c>
      <c r="W163" s="397">
        <f t="shared" si="49"/>
        <v>0</v>
      </c>
      <c r="AH163" s="633">
        <v>2011</v>
      </c>
      <c r="AI163" s="717" t="str">
        <f>IF(ISNUMBER(C163),'Cover Page'!$D$35/1000000*'4 classification'!C163/'FX rate'!$C16,"")</f>
        <v/>
      </c>
      <c r="AJ163" s="933" t="str">
        <f>IF(ISNUMBER(D163),'Cover Page'!$D$35/1000000*'4 classification'!D163/'FX rate'!$C16,"")</f>
        <v/>
      </c>
      <c r="AK163" s="718" t="str">
        <f>IF(ISNUMBER(E163),'Cover Page'!$D$35/1000000*'4 classification'!E163/'FX rate'!$C16,"")</f>
        <v/>
      </c>
      <c r="AL163" s="934" t="str">
        <f>IF(ISNUMBER(F163),'Cover Page'!$D$35/1000000*'4 classification'!F163/'FX rate'!$C16,"")</f>
        <v/>
      </c>
      <c r="AM163" s="933" t="str">
        <f>IF(ISNUMBER(G163),'Cover Page'!$D$35/1000000*'4 classification'!G163/'FX rate'!$C16,"")</f>
        <v/>
      </c>
      <c r="AN163" s="718" t="str">
        <f>IF(ISNUMBER(H163),'Cover Page'!$D$35/1000000*'4 classification'!H163/'FX rate'!$C16,"")</f>
        <v/>
      </c>
      <c r="AO163" s="934" t="str">
        <f>IF(ISNUMBER(I163),'Cover Page'!$D$35/1000000*'4 classification'!I163/'FX rate'!$C16,"")</f>
        <v/>
      </c>
      <c r="AP163" s="933" t="str">
        <f>IF(ISNUMBER(J163),'Cover Page'!$D$35/1000000*'4 classification'!J163/'FX rate'!$C16,"")</f>
        <v/>
      </c>
      <c r="AQ163" s="718" t="str">
        <f>IF(ISNUMBER(K163),'Cover Page'!$D$35/1000000*'4 classification'!K163/'FX rate'!$C16,"")</f>
        <v/>
      </c>
      <c r="AR163" s="934" t="str">
        <f>IF(ISNUMBER(L163),'Cover Page'!$D$35/1000000*'4 classification'!L163/'FX rate'!$C16,"")</f>
        <v/>
      </c>
      <c r="AS163" s="933" t="str">
        <f>IF(ISNUMBER(M163),'Cover Page'!$D$35/1000000*'4 classification'!M163/'FX rate'!$C16,"")</f>
        <v/>
      </c>
      <c r="AT163" s="718" t="str">
        <f>IF(ISNUMBER(N163),'Cover Page'!$D$35/1000000*'4 classification'!N163/'FX rate'!$C16,"")</f>
        <v/>
      </c>
      <c r="AU163" s="934" t="str">
        <f>IF(ISNUMBER(O163),'Cover Page'!$D$35/1000000*'4 classification'!O163/'FX rate'!$C16,"")</f>
        <v/>
      </c>
      <c r="AV163" s="933" t="str">
        <f>IF(ISNUMBER(P163),'Cover Page'!$D$35/1000000*'4 classification'!P163/'FX rate'!$C16,"")</f>
        <v/>
      </c>
      <c r="AW163" s="718" t="str">
        <f>IF(ISNUMBER(Q163),'Cover Page'!$D$35/1000000*'4 classification'!Q163/'FX rate'!$C16,"")</f>
        <v/>
      </c>
      <c r="AX163" s="934" t="str">
        <f>IF(ISNUMBER(R163),'Cover Page'!$D$35/1000000*'4 classification'!R163/'FX rate'!$C16,"")</f>
        <v/>
      </c>
      <c r="AY163" s="933" t="str">
        <f>IF(ISNUMBER(S163),'Cover Page'!$D$35/1000000*'4 classification'!S163/'FX rate'!$C16,"")</f>
        <v/>
      </c>
      <c r="AZ163" s="933" t="str">
        <f>IF(ISNUMBER(T163),'Cover Page'!$D$35/1000000*'4 classification'!T163/'FX rate'!$C16,"")</f>
        <v/>
      </c>
      <c r="BA163" s="717">
        <f>IF(ISNUMBER(U163),'Cover Page'!$D$35/1000000*'4 classification'!U163/'FX rate'!$C16,"")</f>
        <v>0</v>
      </c>
      <c r="BB163" s="931">
        <f>IF(ISNUMBER(V163),'Cover Page'!$D$35/1000000*'4 classification'!V163/'FX rate'!$C16,"")</f>
        <v>0</v>
      </c>
      <c r="BC163" s="716">
        <f>IF(ISNUMBER(W163),'Cover Page'!$D$35/1000000*'4 classification'!W163/'FX rate'!$C16,"")</f>
        <v>0</v>
      </c>
      <c r="BD163" s="567"/>
      <c r="BE163" s="567"/>
      <c r="BF163" s="567"/>
      <c r="BG163" s="567"/>
      <c r="BH163" s="567"/>
      <c r="BI163" s="567"/>
      <c r="BN163" s="705">
        <v>2011</v>
      </c>
      <c r="BO163" s="748" t="str">
        <f>IF(ISNUMBER(C163),'Cover Page'!$D$35/1000000*C163/'FX rate'!$C$24,"")</f>
        <v/>
      </c>
      <c r="BP163" s="925" t="str">
        <f>IF(ISNUMBER(D163),'Cover Page'!$D$35/1000000*D163/'FX rate'!$C$24,"")</f>
        <v/>
      </c>
      <c r="BQ163" s="749" t="str">
        <f>IF(ISNUMBER(E163),'Cover Page'!$D$35/1000000*E163/'FX rate'!$C$24,"")</f>
        <v/>
      </c>
      <c r="BR163" s="926" t="str">
        <f>IF(ISNUMBER(F163),'Cover Page'!$D$35/1000000*F163/'FX rate'!$C$24,"")</f>
        <v/>
      </c>
      <c r="BS163" s="925" t="str">
        <f>IF(ISNUMBER(G163),'Cover Page'!$D$35/1000000*G163/'FX rate'!$C$24,"")</f>
        <v/>
      </c>
      <c r="BT163" s="749" t="str">
        <f>IF(ISNUMBER(H163),'Cover Page'!$D$35/1000000*H163/'FX rate'!$C$24,"")</f>
        <v/>
      </c>
      <c r="BU163" s="926" t="str">
        <f>IF(ISNUMBER(I163),'Cover Page'!$D$35/1000000*I163/'FX rate'!$C$24,"")</f>
        <v/>
      </c>
      <c r="BV163" s="925" t="str">
        <f>IF(ISNUMBER(J163),'Cover Page'!$D$35/1000000*J163/'FX rate'!$C$24,"")</f>
        <v/>
      </c>
      <c r="BW163" s="749" t="str">
        <f>IF(ISNUMBER(K163),'Cover Page'!$D$35/1000000*K163/'FX rate'!$C$24,"")</f>
        <v/>
      </c>
      <c r="BX163" s="926" t="str">
        <f>IF(ISNUMBER(L163),'Cover Page'!$D$35/1000000*L163/'FX rate'!$C$24,"")</f>
        <v/>
      </c>
      <c r="BY163" s="925" t="str">
        <f>IF(ISNUMBER(M163),'Cover Page'!$D$35/1000000*M163/'FX rate'!$C$24,"")</f>
        <v/>
      </c>
      <c r="BZ163" s="749" t="str">
        <f>IF(ISNUMBER(N163),'Cover Page'!$D$35/1000000*N163/'FX rate'!$C$24,"")</f>
        <v/>
      </c>
      <c r="CA163" s="926" t="str">
        <f>IF(ISNUMBER(O163),'Cover Page'!$D$35/1000000*O163/'FX rate'!$C$24,"")</f>
        <v/>
      </c>
      <c r="CB163" s="925" t="str">
        <f>IF(ISNUMBER(P163),'Cover Page'!$D$35/1000000*P163/'FX rate'!$C$24,"")</f>
        <v/>
      </c>
      <c r="CC163" s="749" t="str">
        <f>IF(ISNUMBER(Q163),'Cover Page'!$D$35/1000000*Q163/'FX rate'!$C$24,"")</f>
        <v/>
      </c>
      <c r="CD163" s="926" t="str">
        <f>IF(ISNUMBER(R163),'Cover Page'!$D$35/1000000*R163/'FX rate'!$C$24,"")</f>
        <v/>
      </c>
      <c r="CE163" s="925" t="str">
        <f>IF(ISNUMBER(S163),'Cover Page'!$D$35/1000000*S163/'FX rate'!$C$24,"")</f>
        <v/>
      </c>
      <c r="CF163" s="922" t="str">
        <f>IF(ISNUMBER(T163),'Cover Page'!$D$35/1000000*T163/'FX rate'!$C$24,"")</f>
        <v/>
      </c>
      <c r="CG163" s="924">
        <f>IF(ISNUMBER(U163),'Cover Page'!$D$35/1000000*U163/'FX rate'!$C$24,"")</f>
        <v>0</v>
      </c>
      <c r="CH163" s="923">
        <f>IF(ISNUMBER(V163),'Cover Page'!$D$35/1000000*V163/'FX rate'!$C$24,"")</f>
        <v>0</v>
      </c>
      <c r="CI163" s="920">
        <f>IF(ISNUMBER(W163),'Cover Page'!$D$35/1000000*W163/'FX rate'!$C$24,"")</f>
        <v>0</v>
      </c>
      <c r="CJ163" s="640"/>
      <c r="CK163" s="640"/>
      <c r="CL163" s="640"/>
      <c r="CM163" s="640"/>
      <c r="CN163" s="640"/>
      <c r="CO163" s="640"/>
      <c r="CP163" s="640"/>
      <c r="CQ163" s="640"/>
      <c r="CR163" s="640"/>
      <c r="CS163" s="640"/>
    </row>
    <row r="164" spans="1:97" s="2" customFormat="1" ht="14" x14ac:dyDescent="0.3">
      <c r="A164" s="6"/>
      <c r="B164" s="77">
        <v>2012</v>
      </c>
      <c r="C164" s="170"/>
      <c r="D164" s="116"/>
      <c r="E164" s="1460"/>
      <c r="F164" s="166"/>
      <c r="G164" s="1458"/>
      <c r="H164" s="115"/>
      <c r="I164" s="166"/>
      <c r="J164" s="116"/>
      <c r="K164" s="115"/>
      <c r="L164" s="166"/>
      <c r="M164" s="116"/>
      <c r="N164" s="115"/>
      <c r="O164" s="166"/>
      <c r="P164" s="116"/>
      <c r="Q164" s="115"/>
      <c r="R164" s="166"/>
      <c r="S164" s="116"/>
      <c r="T164" s="116"/>
      <c r="U164" s="409">
        <f t="shared" si="50"/>
        <v>0</v>
      </c>
      <c r="V164" s="413">
        <f t="shared" si="48"/>
        <v>0</v>
      </c>
      <c r="W164" s="397">
        <f t="shared" si="49"/>
        <v>0</v>
      </c>
      <c r="AH164" s="633">
        <v>2012</v>
      </c>
      <c r="AI164" s="717" t="str">
        <f>IF(ISNUMBER(C164),'Cover Page'!$D$35/1000000*'4 classification'!C164/'FX rate'!$C17,"")</f>
        <v/>
      </c>
      <c r="AJ164" s="933" t="str">
        <f>IF(ISNUMBER(D164),'Cover Page'!$D$35/1000000*'4 classification'!D164/'FX rate'!$C17,"")</f>
        <v/>
      </c>
      <c r="AK164" s="718" t="str">
        <f>IF(ISNUMBER(E164),'Cover Page'!$D$35/1000000*'4 classification'!E164/'FX rate'!$C17,"")</f>
        <v/>
      </c>
      <c r="AL164" s="934" t="str">
        <f>IF(ISNUMBER(F164),'Cover Page'!$D$35/1000000*'4 classification'!F164/'FX rate'!$C17,"")</f>
        <v/>
      </c>
      <c r="AM164" s="933" t="str">
        <f>IF(ISNUMBER(G164),'Cover Page'!$D$35/1000000*'4 classification'!G164/'FX rate'!$C17,"")</f>
        <v/>
      </c>
      <c r="AN164" s="718" t="str">
        <f>IF(ISNUMBER(H164),'Cover Page'!$D$35/1000000*'4 classification'!H164/'FX rate'!$C17,"")</f>
        <v/>
      </c>
      <c r="AO164" s="934" t="str">
        <f>IF(ISNUMBER(I164),'Cover Page'!$D$35/1000000*'4 classification'!I164/'FX rate'!$C17,"")</f>
        <v/>
      </c>
      <c r="AP164" s="933" t="str">
        <f>IF(ISNUMBER(J164),'Cover Page'!$D$35/1000000*'4 classification'!J164/'FX rate'!$C17,"")</f>
        <v/>
      </c>
      <c r="AQ164" s="718" t="str">
        <f>IF(ISNUMBER(K164),'Cover Page'!$D$35/1000000*'4 classification'!K164/'FX rate'!$C17,"")</f>
        <v/>
      </c>
      <c r="AR164" s="934" t="str">
        <f>IF(ISNUMBER(L164),'Cover Page'!$D$35/1000000*'4 classification'!L164/'FX rate'!$C17,"")</f>
        <v/>
      </c>
      <c r="AS164" s="933" t="str">
        <f>IF(ISNUMBER(M164),'Cover Page'!$D$35/1000000*'4 classification'!M164/'FX rate'!$C17,"")</f>
        <v/>
      </c>
      <c r="AT164" s="718" t="str">
        <f>IF(ISNUMBER(N164),'Cover Page'!$D$35/1000000*'4 classification'!N164/'FX rate'!$C17,"")</f>
        <v/>
      </c>
      <c r="AU164" s="934" t="str">
        <f>IF(ISNUMBER(O164),'Cover Page'!$D$35/1000000*'4 classification'!O164/'FX rate'!$C17,"")</f>
        <v/>
      </c>
      <c r="AV164" s="933" t="str">
        <f>IF(ISNUMBER(P164),'Cover Page'!$D$35/1000000*'4 classification'!P164/'FX rate'!$C17,"")</f>
        <v/>
      </c>
      <c r="AW164" s="718" t="str">
        <f>IF(ISNUMBER(Q164),'Cover Page'!$D$35/1000000*'4 classification'!Q164/'FX rate'!$C17,"")</f>
        <v/>
      </c>
      <c r="AX164" s="934" t="str">
        <f>IF(ISNUMBER(R164),'Cover Page'!$D$35/1000000*'4 classification'!R164/'FX rate'!$C17,"")</f>
        <v/>
      </c>
      <c r="AY164" s="933" t="str">
        <f>IF(ISNUMBER(S164),'Cover Page'!$D$35/1000000*'4 classification'!S164/'FX rate'!$C17,"")</f>
        <v/>
      </c>
      <c r="AZ164" s="933" t="str">
        <f>IF(ISNUMBER(T164),'Cover Page'!$D$35/1000000*'4 classification'!T164/'FX rate'!$C17,"")</f>
        <v/>
      </c>
      <c r="BA164" s="717">
        <f>IF(ISNUMBER(U164),'Cover Page'!$D$35/1000000*'4 classification'!U164/'FX rate'!$C17,"")</f>
        <v>0</v>
      </c>
      <c r="BB164" s="931">
        <f>IF(ISNUMBER(V164),'Cover Page'!$D$35/1000000*'4 classification'!V164/'FX rate'!$C17,"")</f>
        <v>0</v>
      </c>
      <c r="BC164" s="716">
        <f>IF(ISNUMBER(W164),'Cover Page'!$D$35/1000000*'4 classification'!W164/'FX rate'!$C17,"")</f>
        <v>0</v>
      </c>
      <c r="BD164" s="567"/>
      <c r="BE164" s="567"/>
      <c r="BF164" s="567"/>
      <c r="BG164" s="567"/>
      <c r="BH164" s="567"/>
      <c r="BI164" s="567"/>
      <c r="BN164" s="705">
        <v>2012</v>
      </c>
      <c r="BO164" s="748" t="str">
        <f>IF(ISNUMBER(C164),'Cover Page'!$D$35/1000000*C164/'FX rate'!$C$24,"")</f>
        <v/>
      </c>
      <c r="BP164" s="925" t="str">
        <f>IF(ISNUMBER(D164),'Cover Page'!$D$35/1000000*D164/'FX rate'!$C$24,"")</f>
        <v/>
      </c>
      <c r="BQ164" s="749" t="str">
        <f>IF(ISNUMBER(E164),'Cover Page'!$D$35/1000000*E164/'FX rate'!$C$24,"")</f>
        <v/>
      </c>
      <c r="BR164" s="926" t="str">
        <f>IF(ISNUMBER(F164),'Cover Page'!$D$35/1000000*F164/'FX rate'!$C$24,"")</f>
        <v/>
      </c>
      <c r="BS164" s="925" t="str">
        <f>IF(ISNUMBER(G164),'Cover Page'!$D$35/1000000*G164/'FX rate'!$C$24,"")</f>
        <v/>
      </c>
      <c r="BT164" s="749" t="str">
        <f>IF(ISNUMBER(H164),'Cover Page'!$D$35/1000000*H164/'FX rate'!$C$24,"")</f>
        <v/>
      </c>
      <c r="BU164" s="926" t="str">
        <f>IF(ISNUMBER(I164),'Cover Page'!$D$35/1000000*I164/'FX rate'!$C$24,"")</f>
        <v/>
      </c>
      <c r="BV164" s="925" t="str">
        <f>IF(ISNUMBER(J164),'Cover Page'!$D$35/1000000*J164/'FX rate'!$C$24,"")</f>
        <v/>
      </c>
      <c r="BW164" s="749" t="str">
        <f>IF(ISNUMBER(K164),'Cover Page'!$D$35/1000000*K164/'FX rate'!$C$24,"")</f>
        <v/>
      </c>
      <c r="BX164" s="926" t="str">
        <f>IF(ISNUMBER(L164),'Cover Page'!$D$35/1000000*L164/'FX rate'!$C$24,"")</f>
        <v/>
      </c>
      <c r="BY164" s="925" t="str">
        <f>IF(ISNUMBER(M164),'Cover Page'!$D$35/1000000*M164/'FX rate'!$C$24,"")</f>
        <v/>
      </c>
      <c r="BZ164" s="749" t="str">
        <f>IF(ISNUMBER(N164),'Cover Page'!$D$35/1000000*N164/'FX rate'!$C$24,"")</f>
        <v/>
      </c>
      <c r="CA164" s="926" t="str">
        <f>IF(ISNUMBER(O164),'Cover Page'!$D$35/1000000*O164/'FX rate'!$C$24,"")</f>
        <v/>
      </c>
      <c r="CB164" s="925" t="str">
        <f>IF(ISNUMBER(P164),'Cover Page'!$D$35/1000000*P164/'FX rate'!$C$24,"")</f>
        <v/>
      </c>
      <c r="CC164" s="749" t="str">
        <f>IF(ISNUMBER(Q164),'Cover Page'!$D$35/1000000*Q164/'FX rate'!$C$24,"")</f>
        <v/>
      </c>
      <c r="CD164" s="926" t="str">
        <f>IF(ISNUMBER(R164),'Cover Page'!$D$35/1000000*R164/'FX rate'!$C$24,"")</f>
        <v/>
      </c>
      <c r="CE164" s="925" t="str">
        <f>IF(ISNUMBER(S164),'Cover Page'!$D$35/1000000*S164/'FX rate'!$C$24,"")</f>
        <v/>
      </c>
      <c r="CF164" s="922" t="str">
        <f>IF(ISNUMBER(T164),'Cover Page'!$D$35/1000000*T164/'FX rate'!$C$24,"")</f>
        <v/>
      </c>
      <c r="CG164" s="924">
        <f>IF(ISNUMBER(U164),'Cover Page'!$D$35/1000000*U164/'FX rate'!$C$24,"")</f>
        <v>0</v>
      </c>
      <c r="CH164" s="923">
        <f>IF(ISNUMBER(V164),'Cover Page'!$D$35/1000000*V164/'FX rate'!$C$24,"")</f>
        <v>0</v>
      </c>
      <c r="CI164" s="920">
        <f>IF(ISNUMBER(W164),'Cover Page'!$D$35/1000000*W164/'FX rate'!$C$24,"")</f>
        <v>0</v>
      </c>
      <c r="CJ164" s="640"/>
      <c r="CK164" s="640"/>
      <c r="CL164" s="640"/>
      <c r="CM164" s="640"/>
      <c r="CN164" s="640"/>
      <c r="CO164" s="640"/>
      <c r="CP164" s="640"/>
      <c r="CQ164" s="640"/>
      <c r="CR164" s="640"/>
      <c r="CS164" s="640"/>
    </row>
    <row r="165" spans="1:97" s="2" customFormat="1" ht="14" x14ac:dyDescent="0.3">
      <c r="A165" s="6"/>
      <c r="B165" s="77">
        <v>2013</v>
      </c>
      <c r="C165" s="170"/>
      <c r="D165" s="116"/>
      <c r="E165" s="1460"/>
      <c r="F165" s="166"/>
      <c r="G165" s="1458"/>
      <c r="H165" s="115"/>
      <c r="I165" s="166"/>
      <c r="J165" s="116"/>
      <c r="K165" s="115"/>
      <c r="L165" s="166"/>
      <c r="M165" s="116"/>
      <c r="N165" s="115"/>
      <c r="O165" s="166"/>
      <c r="P165" s="116"/>
      <c r="Q165" s="115"/>
      <c r="R165" s="166"/>
      <c r="S165" s="116"/>
      <c r="T165" s="116"/>
      <c r="U165" s="409">
        <f t="shared" si="50"/>
        <v>0</v>
      </c>
      <c r="V165" s="413">
        <f t="shared" si="48"/>
        <v>0</v>
      </c>
      <c r="W165" s="397">
        <f t="shared" si="49"/>
        <v>0</v>
      </c>
      <c r="AH165" s="633">
        <v>2013</v>
      </c>
      <c r="AI165" s="717" t="str">
        <f>IF(ISNUMBER(C165),'Cover Page'!$D$35/1000000*'4 classification'!C165/'FX rate'!$C18,"")</f>
        <v/>
      </c>
      <c r="AJ165" s="933" t="str">
        <f>IF(ISNUMBER(D165),'Cover Page'!$D$35/1000000*'4 classification'!D165/'FX rate'!$C18,"")</f>
        <v/>
      </c>
      <c r="AK165" s="718" t="str">
        <f>IF(ISNUMBER(E165),'Cover Page'!$D$35/1000000*'4 classification'!E165/'FX rate'!$C18,"")</f>
        <v/>
      </c>
      <c r="AL165" s="934" t="str">
        <f>IF(ISNUMBER(F165),'Cover Page'!$D$35/1000000*'4 classification'!F165/'FX rate'!$C18,"")</f>
        <v/>
      </c>
      <c r="AM165" s="933" t="str">
        <f>IF(ISNUMBER(G165),'Cover Page'!$D$35/1000000*'4 classification'!G165/'FX rate'!$C18,"")</f>
        <v/>
      </c>
      <c r="AN165" s="718" t="str">
        <f>IF(ISNUMBER(H165),'Cover Page'!$D$35/1000000*'4 classification'!H165/'FX rate'!$C18,"")</f>
        <v/>
      </c>
      <c r="AO165" s="934" t="str">
        <f>IF(ISNUMBER(I165),'Cover Page'!$D$35/1000000*'4 classification'!I165/'FX rate'!$C18,"")</f>
        <v/>
      </c>
      <c r="AP165" s="933" t="str">
        <f>IF(ISNUMBER(J165),'Cover Page'!$D$35/1000000*'4 classification'!J165/'FX rate'!$C18,"")</f>
        <v/>
      </c>
      <c r="AQ165" s="718" t="str">
        <f>IF(ISNUMBER(K165),'Cover Page'!$D$35/1000000*'4 classification'!K165/'FX rate'!$C18,"")</f>
        <v/>
      </c>
      <c r="AR165" s="934" t="str">
        <f>IF(ISNUMBER(L165),'Cover Page'!$D$35/1000000*'4 classification'!L165/'FX rate'!$C18,"")</f>
        <v/>
      </c>
      <c r="AS165" s="933" t="str">
        <f>IF(ISNUMBER(M165),'Cover Page'!$D$35/1000000*'4 classification'!M165/'FX rate'!$C18,"")</f>
        <v/>
      </c>
      <c r="AT165" s="718" t="str">
        <f>IF(ISNUMBER(N165),'Cover Page'!$D$35/1000000*'4 classification'!N165/'FX rate'!$C18,"")</f>
        <v/>
      </c>
      <c r="AU165" s="934" t="str">
        <f>IF(ISNUMBER(O165),'Cover Page'!$D$35/1000000*'4 classification'!O165/'FX rate'!$C18,"")</f>
        <v/>
      </c>
      <c r="AV165" s="933" t="str">
        <f>IF(ISNUMBER(P165),'Cover Page'!$D$35/1000000*'4 classification'!P165/'FX rate'!$C18,"")</f>
        <v/>
      </c>
      <c r="AW165" s="718" t="str">
        <f>IF(ISNUMBER(Q165),'Cover Page'!$D$35/1000000*'4 classification'!Q165/'FX rate'!$C18,"")</f>
        <v/>
      </c>
      <c r="AX165" s="934" t="str">
        <f>IF(ISNUMBER(R165),'Cover Page'!$D$35/1000000*'4 classification'!R165/'FX rate'!$C18,"")</f>
        <v/>
      </c>
      <c r="AY165" s="933" t="str">
        <f>IF(ISNUMBER(S165),'Cover Page'!$D$35/1000000*'4 classification'!S165/'FX rate'!$C18,"")</f>
        <v/>
      </c>
      <c r="AZ165" s="933" t="str">
        <f>IF(ISNUMBER(T165),'Cover Page'!$D$35/1000000*'4 classification'!T165/'FX rate'!$C18,"")</f>
        <v/>
      </c>
      <c r="BA165" s="717">
        <f>IF(ISNUMBER(U165),'Cover Page'!$D$35/1000000*'4 classification'!U165/'FX rate'!$C18,"")</f>
        <v>0</v>
      </c>
      <c r="BB165" s="931">
        <f>IF(ISNUMBER(V165),'Cover Page'!$D$35/1000000*'4 classification'!V165/'FX rate'!$C18,"")</f>
        <v>0</v>
      </c>
      <c r="BC165" s="716">
        <f>IF(ISNUMBER(W165),'Cover Page'!$D$35/1000000*'4 classification'!W165/'FX rate'!$C18,"")</f>
        <v>0</v>
      </c>
      <c r="BD165" s="567"/>
      <c r="BE165" s="567"/>
      <c r="BF165" s="567"/>
      <c r="BG165" s="567"/>
      <c r="BH165" s="567"/>
      <c r="BI165" s="567"/>
      <c r="BN165" s="705">
        <v>2013</v>
      </c>
      <c r="BO165" s="748" t="str">
        <f>IF(ISNUMBER(C165),'Cover Page'!$D$35/1000000*C165/'FX rate'!$C$24,"")</f>
        <v/>
      </c>
      <c r="BP165" s="925" t="str">
        <f>IF(ISNUMBER(D165),'Cover Page'!$D$35/1000000*D165/'FX rate'!$C$24,"")</f>
        <v/>
      </c>
      <c r="BQ165" s="749" t="str">
        <f>IF(ISNUMBER(E165),'Cover Page'!$D$35/1000000*E165/'FX rate'!$C$24,"")</f>
        <v/>
      </c>
      <c r="BR165" s="926" t="str">
        <f>IF(ISNUMBER(F165),'Cover Page'!$D$35/1000000*F165/'FX rate'!$C$24,"")</f>
        <v/>
      </c>
      <c r="BS165" s="925" t="str">
        <f>IF(ISNUMBER(G165),'Cover Page'!$D$35/1000000*G165/'FX rate'!$C$24,"")</f>
        <v/>
      </c>
      <c r="BT165" s="749" t="str">
        <f>IF(ISNUMBER(H165),'Cover Page'!$D$35/1000000*H165/'FX rate'!$C$24,"")</f>
        <v/>
      </c>
      <c r="BU165" s="926" t="str">
        <f>IF(ISNUMBER(I165),'Cover Page'!$D$35/1000000*I165/'FX rate'!$C$24,"")</f>
        <v/>
      </c>
      <c r="BV165" s="925" t="str">
        <f>IF(ISNUMBER(J165),'Cover Page'!$D$35/1000000*J165/'FX rate'!$C$24,"")</f>
        <v/>
      </c>
      <c r="BW165" s="749" t="str">
        <f>IF(ISNUMBER(K165),'Cover Page'!$D$35/1000000*K165/'FX rate'!$C$24,"")</f>
        <v/>
      </c>
      <c r="BX165" s="926" t="str">
        <f>IF(ISNUMBER(L165),'Cover Page'!$D$35/1000000*L165/'FX rate'!$C$24,"")</f>
        <v/>
      </c>
      <c r="BY165" s="925" t="str">
        <f>IF(ISNUMBER(M165),'Cover Page'!$D$35/1000000*M165/'FX rate'!$C$24,"")</f>
        <v/>
      </c>
      <c r="BZ165" s="749" t="str">
        <f>IF(ISNUMBER(N165),'Cover Page'!$D$35/1000000*N165/'FX rate'!$C$24,"")</f>
        <v/>
      </c>
      <c r="CA165" s="926" t="str">
        <f>IF(ISNUMBER(O165),'Cover Page'!$D$35/1000000*O165/'FX rate'!$C$24,"")</f>
        <v/>
      </c>
      <c r="CB165" s="925" t="str">
        <f>IF(ISNUMBER(P165),'Cover Page'!$D$35/1000000*P165/'FX rate'!$C$24,"")</f>
        <v/>
      </c>
      <c r="CC165" s="749" t="str">
        <f>IF(ISNUMBER(Q165),'Cover Page'!$D$35/1000000*Q165/'FX rate'!$C$24,"")</f>
        <v/>
      </c>
      <c r="CD165" s="926" t="str">
        <f>IF(ISNUMBER(R165),'Cover Page'!$D$35/1000000*R165/'FX rate'!$C$24,"")</f>
        <v/>
      </c>
      <c r="CE165" s="925" t="str">
        <f>IF(ISNUMBER(S165),'Cover Page'!$D$35/1000000*S165/'FX rate'!$C$24,"")</f>
        <v/>
      </c>
      <c r="CF165" s="922" t="str">
        <f>IF(ISNUMBER(T165),'Cover Page'!$D$35/1000000*T165/'FX rate'!$C$24,"")</f>
        <v/>
      </c>
      <c r="CG165" s="924">
        <f>IF(ISNUMBER(U165),'Cover Page'!$D$35/1000000*U165/'FX rate'!$C$24,"")</f>
        <v>0</v>
      </c>
      <c r="CH165" s="923">
        <f>IF(ISNUMBER(V165),'Cover Page'!$D$35/1000000*V165/'FX rate'!$C$24,"")</f>
        <v>0</v>
      </c>
      <c r="CI165" s="920">
        <f>IF(ISNUMBER(W165),'Cover Page'!$D$35/1000000*W165/'FX rate'!$C$24,"")</f>
        <v>0</v>
      </c>
      <c r="CJ165" s="640"/>
      <c r="CK165" s="640"/>
      <c r="CL165" s="640"/>
      <c r="CM165" s="640"/>
      <c r="CN165" s="640"/>
      <c r="CO165" s="640"/>
      <c r="CP165" s="640"/>
      <c r="CQ165" s="640"/>
      <c r="CR165" s="640"/>
      <c r="CS165" s="640"/>
    </row>
    <row r="166" spans="1:97" s="20" customFormat="1" ht="14" x14ac:dyDescent="0.3">
      <c r="A166" s="24"/>
      <c r="B166" s="37">
        <v>2014</v>
      </c>
      <c r="C166" s="170"/>
      <c r="D166" s="118"/>
      <c r="E166" s="1460"/>
      <c r="F166" s="167"/>
      <c r="G166" s="1459"/>
      <c r="H166" s="115"/>
      <c r="I166" s="167"/>
      <c r="J166" s="118"/>
      <c r="K166" s="117"/>
      <c r="L166" s="167"/>
      <c r="M166" s="118"/>
      <c r="N166" s="117"/>
      <c r="O166" s="167"/>
      <c r="P166" s="118"/>
      <c r="Q166" s="117"/>
      <c r="R166" s="167"/>
      <c r="S166" s="118"/>
      <c r="T166" s="118"/>
      <c r="U166" s="409">
        <f t="shared" si="50"/>
        <v>0</v>
      </c>
      <c r="V166" s="413">
        <f t="shared" si="48"/>
        <v>0</v>
      </c>
      <c r="W166" s="397">
        <f t="shared" si="49"/>
        <v>0</v>
      </c>
      <c r="AH166" s="636">
        <v>2014</v>
      </c>
      <c r="AI166" s="728" t="str">
        <f>IF(ISNUMBER(C166),'Cover Page'!$D$35/1000000*'4 classification'!C166/'FX rate'!$C19,"")</f>
        <v/>
      </c>
      <c r="AJ166" s="935" t="str">
        <f>IF(ISNUMBER(D166),'Cover Page'!$D$35/1000000*'4 classification'!D166/'FX rate'!$C19,"")</f>
        <v/>
      </c>
      <c r="AK166" s="774" t="str">
        <f>IF(ISNUMBER(E166),'Cover Page'!$D$35/1000000*'4 classification'!E166/'FX rate'!$C19,"")</f>
        <v/>
      </c>
      <c r="AL166" s="936" t="str">
        <f>IF(ISNUMBER(F166),'Cover Page'!$D$35/1000000*'4 classification'!F166/'FX rate'!$C19,"")</f>
        <v/>
      </c>
      <c r="AM166" s="935" t="str">
        <f>IF(ISNUMBER(G166),'Cover Page'!$D$35/1000000*'4 classification'!G166/'FX rate'!$C19,"")</f>
        <v/>
      </c>
      <c r="AN166" s="774" t="str">
        <f>IF(ISNUMBER(H166),'Cover Page'!$D$35/1000000*'4 classification'!H166/'FX rate'!$C19,"")</f>
        <v/>
      </c>
      <c r="AO166" s="936" t="str">
        <f>IF(ISNUMBER(I166),'Cover Page'!$D$35/1000000*'4 classification'!I166/'FX rate'!$C19,"")</f>
        <v/>
      </c>
      <c r="AP166" s="935" t="str">
        <f>IF(ISNUMBER(J166),'Cover Page'!$D$35/1000000*'4 classification'!J166/'FX rate'!$C19,"")</f>
        <v/>
      </c>
      <c r="AQ166" s="774" t="str">
        <f>IF(ISNUMBER(K166),'Cover Page'!$D$35/1000000*'4 classification'!K166/'FX rate'!$C19,"")</f>
        <v/>
      </c>
      <c r="AR166" s="936" t="str">
        <f>IF(ISNUMBER(L166),'Cover Page'!$D$35/1000000*'4 classification'!L166/'FX rate'!$C19,"")</f>
        <v/>
      </c>
      <c r="AS166" s="935" t="str">
        <f>IF(ISNUMBER(M166),'Cover Page'!$D$35/1000000*'4 classification'!M166/'FX rate'!$C19,"")</f>
        <v/>
      </c>
      <c r="AT166" s="774" t="str">
        <f>IF(ISNUMBER(N166),'Cover Page'!$D$35/1000000*'4 classification'!N166/'FX rate'!$C19,"")</f>
        <v/>
      </c>
      <c r="AU166" s="936" t="str">
        <f>IF(ISNUMBER(O166),'Cover Page'!$D$35/1000000*'4 classification'!O166/'FX rate'!$C19,"")</f>
        <v/>
      </c>
      <c r="AV166" s="935" t="str">
        <f>IF(ISNUMBER(P166),'Cover Page'!$D$35/1000000*'4 classification'!P166/'FX rate'!$C19,"")</f>
        <v/>
      </c>
      <c r="AW166" s="774" t="str">
        <f>IF(ISNUMBER(Q166),'Cover Page'!$D$35/1000000*'4 classification'!Q166/'FX rate'!$C19,"")</f>
        <v/>
      </c>
      <c r="AX166" s="936" t="str">
        <f>IF(ISNUMBER(R166),'Cover Page'!$D$35/1000000*'4 classification'!R166/'FX rate'!$C19,"")</f>
        <v/>
      </c>
      <c r="AY166" s="935" t="str">
        <f>IF(ISNUMBER(S166),'Cover Page'!$D$35/1000000*'4 classification'!S166/'FX rate'!$C19,"")</f>
        <v/>
      </c>
      <c r="AZ166" s="935" t="str">
        <f>IF(ISNUMBER(T166),'Cover Page'!$D$35/1000000*'4 classification'!T166/'FX rate'!$C19,"")</f>
        <v/>
      </c>
      <c r="BA166" s="717">
        <f>IF(ISNUMBER(U166),'Cover Page'!$D$35/1000000*'4 classification'!U166/'FX rate'!$C19,"")</f>
        <v>0</v>
      </c>
      <c r="BB166" s="931">
        <f>IF(ISNUMBER(V166),'Cover Page'!$D$35/1000000*'4 classification'!V166/'FX rate'!$C19,"")</f>
        <v>0</v>
      </c>
      <c r="BC166" s="716">
        <f>IF(ISNUMBER(W166),'Cover Page'!$D$35/1000000*'4 classification'!W166/'FX rate'!$C19,"")</f>
        <v>0</v>
      </c>
      <c r="BD166" s="567"/>
      <c r="BE166" s="567"/>
      <c r="BF166" s="567"/>
      <c r="BG166" s="567"/>
      <c r="BH166" s="567"/>
      <c r="BI166" s="567"/>
      <c r="BN166" s="708">
        <v>2014</v>
      </c>
      <c r="BO166" s="759" t="str">
        <f>IF(ISNUMBER(C166),'Cover Page'!$D$35/1000000*C166/'FX rate'!$C$24,"")</f>
        <v/>
      </c>
      <c r="BP166" s="927" t="str">
        <f>IF(ISNUMBER(D166),'Cover Page'!$D$35/1000000*D166/'FX rate'!$C$24,"")</f>
        <v/>
      </c>
      <c r="BQ166" s="760" t="str">
        <f>IF(ISNUMBER(E166),'Cover Page'!$D$35/1000000*E166/'FX rate'!$C$24,"")</f>
        <v/>
      </c>
      <c r="BR166" s="928" t="str">
        <f>IF(ISNUMBER(F166),'Cover Page'!$D$35/1000000*F166/'FX rate'!$C$24,"")</f>
        <v/>
      </c>
      <c r="BS166" s="927" t="str">
        <f>IF(ISNUMBER(G166),'Cover Page'!$D$35/1000000*G166/'FX rate'!$C$24,"")</f>
        <v/>
      </c>
      <c r="BT166" s="760" t="str">
        <f>IF(ISNUMBER(H166),'Cover Page'!$D$35/1000000*H166/'FX rate'!$C$24,"")</f>
        <v/>
      </c>
      <c r="BU166" s="928" t="str">
        <f>IF(ISNUMBER(I166),'Cover Page'!$D$35/1000000*I166/'FX rate'!$C$24,"")</f>
        <v/>
      </c>
      <c r="BV166" s="927" t="str">
        <f>IF(ISNUMBER(J166),'Cover Page'!$D$35/1000000*J166/'FX rate'!$C$24,"")</f>
        <v/>
      </c>
      <c r="BW166" s="760" t="str">
        <f>IF(ISNUMBER(K166),'Cover Page'!$D$35/1000000*K166/'FX rate'!$C$24,"")</f>
        <v/>
      </c>
      <c r="BX166" s="928" t="str">
        <f>IF(ISNUMBER(L166),'Cover Page'!$D$35/1000000*L166/'FX rate'!$C$24,"")</f>
        <v/>
      </c>
      <c r="BY166" s="927" t="str">
        <f>IF(ISNUMBER(M166),'Cover Page'!$D$35/1000000*M166/'FX rate'!$C$24,"")</f>
        <v/>
      </c>
      <c r="BZ166" s="760" t="str">
        <f>IF(ISNUMBER(N166),'Cover Page'!$D$35/1000000*N166/'FX rate'!$C$24,"")</f>
        <v/>
      </c>
      <c r="CA166" s="928" t="str">
        <f>IF(ISNUMBER(O166),'Cover Page'!$D$35/1000000*O166/'FX rate'!$C$24,"")</f>
        <v/>
      </c>
      <c r="CB166" s="927" t="str">
        <f>IF(ISNUMBER(P166),'Cover Page'!$D$35/1000000*P166/'FX rate'!$C$24,"")</f>
        <v/>
      </c>
      <c r="CC166" s="760" t="str">
        <f>IF(ISNUMBER(Q166),'Cover Page'!$D$35/1000000*Q166/'FX rate'!$C$24,"")</f>
        <v/>
      </c>
      <c r="CD166" s="928" t="str">
        <f>IF(ISNUMBER(R166),'Cover Page'!$D$35/1000000*R166/'FX rate'!$C$24,"")</f>
        <v/>
      </c>
      <c r="CE166" s="927" t="str">
        <f>IF(ISNUMBER(S166),'Cover Page'!$D$35/1000000*S166/'FX rate'!$C$24,"")</f>
        <v/>
      </c>
      <c r="CF166" s="965" t="str">
        <f>IF(ISNUMBER(T166),'Cover Page'!$D$35/1000000*T166/'FX rate'!$C$24,"")</f>
        <v/>
      </c>
      <c r="CG166" s="924">
        <f>IF(ISNUMBER(U166),'Cover Page'!$D$35/1000000*U166/'FX rate'!$C$24,"")</f>
        <v>0</v>
      </c>
      <c r="CH166" s="923">
        <f>IF(ISNUMBER(V166),'Cover Page'!$D$35/1000000*V166/'FX rate'!$C$24,"")</f>
        <v>0</v>
      </c>
      <c r="CI166" s="920">
        <f>IF(ISNUMBER(W166),'Cover Page'!$D$35/1000000*W166/'FX rate'!$C$24,"")</f>
        <v>0</v>
      </c>
      <c r="CJ166" s="640"/>
      <c r="CK166" s="640"/>
      <c r="CL166" s="640"/>
      <c r="CM166" s="640"/>
      <c r="CN166" s="640"/>
      <c r="CO166" s="640"/>
      <c r="CP166" s="640"/>
      <c r="CQ166" s="640"/>
      <c r="CR166" s="640"/>
      <c r="CS166" s="640"/>
    </row>
    <row r="167" spans="1:97" s="20" customFormat="1" ht="14" x14ac:dyDescent="0.3">
      <c r="A167" s="24"/>
      <c r="B167" s="77">
        <v>2015</v>
      </c>
      <c r="C167" s="170"/>
      <c r="D167" s="116"/>
      <c r="E167" s="1460"/>
      <c r="F167" s="166"/>
      <c r="G167" s="1458"/>
      <c r="H167" s="115"/>
      <c r="I167" s="166"/>
      <c r="J167" s="116"/>
      <c r="K167" s="115"/>
      <c r="L167" s="166"/>
      <c r="M167" s="116"/>
      <c r="N167" s="115"/>
      <c r="O167" s="166"/>
      <c r="P167" s="116"/>
      <c r="Q167" s="115"/>
      <c r="R167" s="166"/>
      <c r="S167" s="116"/>
      <c r="T167" s="116"/>
      <c r="U167" s="410">
        <f t="shared" si="50"/>
        <v>0</v>
      </c>
      <c r="V167" s="412">
        <f t="shared" ref="V167:W167" si="51">D167+G167+J167+M167+P167+S167</f>
        <v>0</v>
      </c>
      <c r="W167" s="398">
        <f t="shared" si="51"/>
        <v>0</v>
      </c>
      <c r="AH167" s="633">
        <v>2015</v>
      </c>
      <c r="AI167" s="717" t="str">
        <f>IF(ISNUMBER(C167),'Cover Page'!$D$35/1000000*'4 classification'!C167/'FX rate'!$C20,"")</f>
        <v/>
      </c>
      <c r="AJ167" s="933" t="str">
        <f>IF(ISNUMBER(D167),'Cover Page'!$D$35/1000000*'4 classification'!D167/'FX rate'!$C20,"")</f>
        <v/>
      </c>
      <c r="AK167" s="718" t="str">
        <f>IF(ISNUMBER(E167),'Cover Page'!$D$35/1000000*'4 classification'!E167/'FX rate'!$C20,"")</f>
        <v/>
      </c>
      <c r="AL167" s="934" t="str">
        <f>IF(ISNUMBER(F167),'Cover Page'!$D$35/1000000*'4 classification'!F167/'FX rate'!$C20,"")</f>
        <v/>
      </c>
      <c r="AM167" s="933" t="str">
        <f>IF(ISNUMBER(G167),'Cover Page'!$D$35/1000000*'4 classification'!G167/'FX rate'!$C20,"")</f>
        <v/>
      </c>
      <c r="AN167" s="718" t="str">
        <f>IF(ISNUMBER(H167),'Cover Page'!$D$35/1000000*'4 classification'!H167/'FX rate'!$C20,"")</f>
        <v/>
      </c>
      <c r="AO167" s="934" t="str">
        <f>IF(ISNUMBER(I167),'Cover Page'!$D$35/1000000*'4 classification'!I167/'FX rate'!$C20,"")</f>
        <v/>
      </c>
      <c r="AP167" s="933" t="str">
        <f>IF(ISNUMBER(J167),'Cover Page'!$D$35/1000000*'4 classification'!J167/'FX rate'!$C20,"")</f>
        <v/>
      </c>
      <c r="AQ167" s="718" t="str">
        <f>IF(ISNUMBER(K167),'Cover Page'!$D$35/1000000*'4 classification'!K167/'FX rate'!$C20,"")</f>
        <v/>
      </c>
      <c r="AR167" s="934" t="str">
        <f>IF(ISNUMBER(L167),'Cover Page'!$D$35/1000000*'4 classification'!L167/'FX rate'!$C20,"")</f>
        <v/>
      </c>
      <c r="AS167" s="933" t="str">
        <f>IF(ISNUMBER(M167),'Cover Page'!$D$35/1000000*'4 classification'!M167/'FX rate'!$C20,"")</f>
        <v/>
      </c>
      <c r="AT167" s="718" t="str">
        <f>IF(ISNUMBER(N167),'Cover Page'!$D$35/1000000*'4 classification'!N167/'FX rate'!$C20,"")</f>
        <v/>
      </c>
      <c r="AU167" s="934" t="str">
        <f>IF(ISNUMBER(O167),'Cover Page'!$D$35/1000000*'4 classification'!O167/'FX rate'!$C20,"")</f>
        <v/>
      </c>
      <c r="AV167" s="933" t="str">
        <f>IF(ISNUMBER(P167),'Cover Page'!$D$35/1000000*'4 classification'!P167/'FX rate'!$C20,"")</f>
        <v/>
      </c>
      <c r="AW167" s="718" t="str">
        <f>IF(ISNUMBER(Q167),'Cover Page'!$D$35/1000000*'4 classification'!Q167/'FX rate'!$C20,"")</f>
        <v/>
      </c>
      <c r="AX167" s="934" t="str">
        <f>IF(ISNUMBER(R167),'Cover Page'!$D$35/1000000*'4 classification'!R167/'FX rate'!$C20,"")</f>
        <v/>
      </c>
      <c r="AY167" s="933" t="str">
        <f>IF(ISNUMBER(S167),'Cover Page'!$D$35/1000000*'4 classification'!S167/'FX rate'!$C20,"")</f>
        <v/>
      </c>
      <c r="AZ167" s="933" t="str">
        <f>IF(ISNUMBER(T167),'Cover Page'!$D$35/1000000*'4 classification'!T167/'FX rate'!$C20,"")</f>
        <v/>
      </c>
      <c r="BA167" s="717">
        <f>IF(ISNUMBER(U167),'Cover Page'!$D$35/1000000*'4 classification'!U167/'FX rate'!$C20,"")</f>
        <v>0</v>
      </c>
      <c r="BB167" s="931">
        <f>IF(ISNUMBER(V167),'Cover Page'!$D$35/1000000*'4 classification'!V167/'FX rate'!$C20,"")</f>
        <v>0</v>
      </c>
      <c r="BC167" s="716">
        <f>IF(ISNUMBER(W167),'Cover Page'!$D$35/1000000*'4 classification'!W167/'FX rate'!$C20,"")</f>
        <v>0</v>
      </c>
      <c r="BD167" s="567"/>
      <c r="BE167" s="567"/>
      <c r="BF167" s="567"/>
      <c r="BG167" s="567"/>
      <c r="BH167" s="567"/>
      <c r="BI167" s="567"/>
      <c r="BN167" s="705">
        <v>2015</v>
      </c>
      <c r="BO167" s="748" t="str">
        <f>IF(ISNUMBER(C167),'Cover Page'!$D$35/1000000*C167/'FX rate'!$C$24,"")</f>
        <v/>
      </c>
      <c r="BP167" s="925" t="str">
        <f>IF(ISNUMBER(D167),'Cover Page'!$D$35/1000000*D167/'FX rate'!$C$24,"")</f>
        <v/>
      </c>
      <c r="BQ167" s="749" t="str">
        <f>IF(ISNUMBER(E167),'Cover Page'!$D$35/1000000*E167/'FX rate'!$C$24,"")</f>
        <v/>
      </c>
      <c r="BR167" s="926" t="str">
        <f>IF(ISNUMBER(F167),'Cover Page'!$D$35/1000000*F167/'FX rate'!$C$24,"")</f>
        <v/>
      </c>
      <c r="BS167" s="925" t="str">
        <f>IF(ISNUMBER(G167),'Cover Page'!$D$35/1000000*G167/'FX rate'!$C$24,"")</f>
        <v/>
      </c>
      <c r="BT167" s="749" t="str">
        <f>IF(ISNUMBER(H167),'Cover Page'!$D$35/1000000*H167/'FX rate'!$C$24,"")</f>
        <v/>
      </c>
      <c r="BU167" s="926" t="str">
        <f>IF(ISNUMBER(I167),'Cover Page'!$D$35/1000000*I167/'FX rate'!$C$24,"")</f>
        <v/>
      </c>
      <c r="BV167" s="925" t="str">
        <f>IF(ISNUMBER(J167),'Cover Page'!$D$35/1000000*J167/'FX rate'!$C$24,"")</f>
        <v/>
      </c>
      <c r="BW167" s="749" t="str">
        <f>IF(ISNUMBER(K167),'Cover Page'!$D$35/1000000*K167/'FX rate'!$C$24,"")</f>
        <v/>
      </c>
      <c r="BX167" s="926" t="str">
        <f>IF(ISNUMBER(L167),'Cover Page'!$D$35/1000000*L167/'FX rate'!$C$24,"")</f>
        <v/>
      </c>
      <c r="BY167" s="925" t="str">
        <f>IF(ISNUMBER(M167),'Cover Page'!$D$35/1000000*M167/'FX rate'!$C$24,"")</f>
        <v/>
      </c>
      <c r="BZ167" s="749" t="str">
        <f>IF(ISNUMBER(N167),'Cover Page'!$D$35/1000000*N167/'FX rate'!$C$24,"")</f>
        <v/>
      </c>
      <c r="CA167" s="926" t="str">
        <f>IF(ISNUMBER(O167),'Cover Page'!$D$35/1000000*O167/'FX rate'!$C$24,"")</f>
        <v/>
      </c>
      <c r="CB167" s="925" t="str">
        <f>IF(ISNUMBER(P167),'Cover Page'!$D$35/1000000*P167/'FX rate'!$C$24,"")</f>
        <v/>
      </c>
      <c r="CC167" s="749" t="str">
        <f>IF(ISNUMBER(Q167),'Cover Page'!$D$35/1000000*Q167/'FX rate'!$C$24,"")</f>
        <v/>
      </c>
      <c r="CD167" s="926" t="str">
        <f>IF(ISNUMBER(R167),'Cover Page'!$D$35/1000000*R167/'FX rate'!$C$24,"")</f>
        <v/>
      </c>
      <c r="CE167" s="925" t="str">
        <f>IF(ISNUMBER(S167),'Cover Page'!$D$35/1000000*S167/'FX rate'!$C$24,"")</f>
        <v/>
      </c>
      <c r="CF167" s="922" t="str">
        <f>IF(ISNUMBER(T167),'Cover Page'!$D$35/1000000*T167/'FX rate'!$C$24,"")</f>
        <v/>
      </c>
      <c r="CG167" s="924">
        <f>IF(ISNUMBER(U167),'Cover Page'!$D$35/1000000*U167/'FX rate'!$C$24,"")</f>
        <v>0</v>
      </c>
      <c r="CH167" s="923">
        <f>IF(ISNUMBER(V167),'Cover Page'!$D$35/1000000*V167/'FX rate'!$C$24,"")</f>
        <v>0</v>
      </c>
      <c r="CI167" s="920">
        <f>IF(ISNUMBER(W167),'Cover Page'!$D$35/1000000*W167/'FX rate'!$C$24,"")</f>
        <v>0</v>
      </c>
      <c r="CJ167" s="640"/>
      <c r="CK167" s="640"/>
      <c r="CL167" s="640"/>
      <c r="CM167" s="640"/>
      <c r="CN167" s="640"/>
      <c r="CO167" s="640"/>
      <c r="CP167" s="640"/>
      <c r="CQ167" s="640"/>
      <c r="CR167" s="640"/>
      <c r="CS167" s="640"/>
    </row>
    <row r="168" spans="1:97" s="20" customFormat="1" ht="14" x14ac:dyDescent="0.3">
      <c r="A168" s="24"/>
      <c r="B168" s="77">
        <v>2016</v>
      </c>
      <c r="C168" s="170"/>
      <c r="D168" s="116"/>
      <c r="E168" s="1460"/>
      <c r="F168" s="166"/>
      <c r="G168" s="116"/>
      <c r="H168" s="115"/>
      <c r="I168" s="166"/>
      <c r="J168" s="116"/>
      <c r="K168" s="115"/>
      <c r="L168" s="166"/>
      <c r="M168" s="116"/>
      <c r="N168" s="115"/>
      <c r="O168" s="166"/>
      <c r="P168" s="116"/>
      <c r="Q168" s="115"/>
      <c r="R168" s="166"/>
      <c r="S168" s="116"/>
      <c r="T168" s="116"/>
      <c r="U168" s="410">
        <f t="shared" si="50"/>
        <v>0</v>
      </c>
      <c r="V168" s="412">
        <f t="shared" ref="V168" si="52">D168+G168+J168+M168+P168+S168</f>
        <v>0</v>
      </c>
      <c r="W168" s="398">
        <f t="shared" ref="W168" si="53">E168+H168+K168+N168+Q168+T168</f>
        <v>0</v>
      </c>
      <c r="AH168" s="636">
        <v>2016</v>
      </c>
      <c r="AI168" s="717" t="str">
        <f>IF(ISNUMBER(C168),'Cover Page'!$D$35/1000000*'4 classification'!C168/'FX rate'!$C21,"")</f>
        <v/>
      </c>
      <c r="AJ168" s="933" t="str">
        <f>IF(ISNUMBER(D168),'Cover Page'!$D$35/1000000*'4 classification'!D168/'FX rate'!$C21,"")</f>
        <v/>
      </c>
      <c r="AK168" s="718" t="str">
        <f>IF(ISNUMBER(E168),'Cover Page'!$D$35/1000000*'4 classification'!E168/'FX rate'!$C21,"")</f>
        <v/>
      </c>
      <c r="AL168" s="934" t="str">
        <f>IF(ISNUMBER(F168),'Cover Page'!$D$35/1000000*'4 classification'!F168/'FX rate'!$C21,"")</f>
        <v/>
      </c>
      <c r="AM168" s="933" t="str">
        <f>IF(ISNUMBER(G168),'Cover Page'!$D$35/1000000*'4 classification'!G168/'FX rate'!$C21,"")</f>
        <v/>
      </c>
      <c r="AN168" s="718" t="str">
        <f>IF(ISNUMBER(H168),'Cover Page'!$D$35/1000000*'4 classification'!H168/'FX rate'!$C21,"")</f>
        <v/>
      </c>
      <c r="AO168" s="934" t="str">
        <f>IF(ISNUMBER(I168),'Cover Page'!$D$35/1000000*'4 classification'!I168/'FX rate'!$C21,"")</f>
        <v/>
      </c>
      <c r="AP168" s="933" t="str">
        <f>IF(ISNUMBER(J168),'Cover Page'!$D$35/1000000*'4 classification'!J168/'FX rate'!$C21,"")</f>
        <v/>
      </c>
      <c r="AQ168" s="718" t="str">
        <f>IF(ISNUMBER(K168),'Cover Page'!$D$35/1000000*'4 classification'!K168/'FX rate'!$C21,"")</f>
        <v/>
      </c>
      <c r="AR168" s="934" t="str">
        <f>IF(ISNUMBER(L168),'Cover Page'!$D$35/1000000*'4 classification'!L168/'FX rate'!$C21,"")</f>
        <v/>
      </c>
      <c r="AS168" s="933" t="str">
        <f>IF(ISNUMBER(M168),'Cover Page'!$D$35/1000000*'4 classification'!M168/'FX rate'!$C21,"")</f>
        <v/>
      </c>
      <c r="AT168" s="718" t="str">
        <f>IF(ISNUMBER(N168),'Cover Page'!$D$35/1000000*'4 classification'!N168/'FX rate'!$C21,"")</f>
        <v/>
      </c>
      <c r="AU168" s="934" t="str">
        <f>IF(ISNUMBER(O168),'Cover Page'!$D$35/1000000*'4 classification'!O168/'FX rate'!$C21,"")</f>
        <v/>
      </c>
      <c r="AV168" s="933" t="str">
        <f>IF(ISNUMBER(P168),'Cover Page'!$D$35/1000000*'4 classification'!P168/'FX rate'!$C21,"")</f>
        <v/>
      </c>
      <c r="AW168" s="718" t="str">
        <f>IF(ISNUMBER(Q168),'Cover Page'!$D$35/1000000*'4 classification'!Q168/'FX rate'!$C21,"")</f>
        <v/>
      </c>
      <c r="AX168" s="934" t="str">
        <f>IF(ISNUMBER(R168),'Cover Page'!$D$35/1000000*'4 classification'!R168/'FX rate'!$C21,"")</f>
        <v/>
      </c>
      <c r="AY168" s="933" t="str">
        <f>IF(ISNUMBER(S168),'Cover Page'!$D$35/1000000*'4 classification'!S168/'FX rate'!$C21,"")</f>
        <v/>
      </c>
      <c r="AZ168" s="933" t="str">
        <f>IF(ISNUMBER(T168),'Cover Page'!$D$35/1000000*'4 classification'!T168/'FX rate'!$C21,"")</f>
        <v/>
      </c>
      <c r="BA168" s="717">
        <f>IF(ISNUMBER(U168),'Cover Page'!$D$35/1000000*'4 classification'!U168/'FX rate'!$C21,"")</f>
        <v>0</v>
      </c>
      <c r="BB168" s="931">
        <f>IF(ISNUMBER(V168),'Cover Page'!$D$35/1000000*'4 classification'!V168/'FX rate'!$C21,"")</f>
        <v>0</v>
      </c>
      <c r="BC168" s="716">
        <f>IF(ISNUMBER(W168),'Cover Page'!$D$35/1000000*'4 classification'!W168/'FX rate'!$C21,"")</f>
        <v>0</v>
      </c>
      <c r="BD168" s="567"/>
      <c r="BE168" s="567"/>
      <c r="BF168" s="567"/>
      <c r="BG168" s="567"/>
      <c r="BH168" s="567"/>
      <c r="BI168" s="567"/>
      <c r="BN168" s="708">
        <v>2016</v>
      </c>
      <c r="BO168" s="748" t="str">
        <f>IF(ISNUMBER(C168),'Cover Page'!$D$35/1000000*C168/'FX rate'!$C$24,"")</f>
        <v/>
      </c>
      <c r="BP168" s="925" t="str">
        <f>IF(ISNUMBER(D168),'Cover Page'!$D$35/1000000*D168/'FX rate'!$C$24,"")</f>
        <v/>
      </c>
      <c r="BQ168" s="749" t="str">
        <f>IF(ISNUMBER(E168),'Cover Page'!$D$35/1000000*E168/'FX rate'!$C$24,"")</f>
        <v/>
      </c>
      <c r="BR168" s="926" t="str">
        <f>IF(ISNUMBER(F168),'Cover Page'!$D$35/1000000*F168/'FX rate'!$C$24,"")</f>
        <v/>
      </c>
      <c r="BS168" s="925" t="str">
        <f>IF(ISNUMBER(G168),'Cover Page'!$D$35/1000000*G168/'FX rate'!$C$24,"")</f>
        <v/>
      </c>
      <c r="BT168" s="749" t="str">
        <f>IF(ISNUMBER(H168),'Cover Page'!$D$35/1000000*H168/'FX rate'!$C$24,"")</f>
        <v/>
      </c>
      <c r="BU168" s="926" t="str">
        <f>IF(ISNUMBER(I168),'Cover Page'!$D$35/1000000*I168/'FX rate'!$C$24,"")</f>
        <v/>
      </c>
      <c r="BV168" s="925" t="str">
        <f>IF(ISNUMBER(J168),'Cover Page'!$D$35/1000000*J168/'FX rate'!$C$24,"")</f>
        <v/>
      </c>
      <c r="BW168" s="749" t="str">
        <f>IF(ISNUMBER(K168),'Cover Page'!$D$35/1000000*K168/'FX rate'!$C$24,"")</f>
        <v/>
      </c>
      <c r="BX168" s="926" t="str">
        <f>IF(ISNUMBER(L168),'Cover Page'!$D$35/1000000*L168/'FX rate'!$C$24,"")</f>
        <v/>
      </c>
      <c r="BY168" s="925" t="str">
        <f>IF(ISNUMBER(M168),'Cover Page'!$D$35/1000000*M168/'FX rate'!$C$24,"")</f>
        <v/>
      </c>
      <c r="BZ168" s="749" t="str">
        <f>IF(ISNUMBER(N168),'Cover Page'!$D$35/1000000*N168/'FX rate'!$C$24,"")</f>
        <v/>
      </c>
      <c r="CA168" s="926" t="str">
        <f>IF(ISNUMBER(O168),'Cover Page'!$D$35/1000000*O168/'FX rate'!$C$24,"")</f>
        <v/>
      </c>
      <c r="CB168" s="925" t="str">
        <f>IF(ISNUMBER(P168),'Cover Page'!$D$35/1000000*P168/'FX rate'!$C$24,"")</f>
        <v/>
      </c>
      <c r="CC168" s="749" t="str">
        <f>IF(ISNUMBER(Q168),'Cover Page'!$D$35/1000000*Q168/'FX rate'!$C$24,"")</f>
        <v/>
      </c>
      <c r="CD168" s="926" t="str">
        <f>IF(ISNUMBER(R168),'Cover Page'!$D$35/1000000*R168/'FX rate'!$C$24,"")</f>
        <v/>
      </c>
      <c r="CE168" s="925" t="str">
        <f>IF(ISNUMBER(S168),'Cover Page'!$D$35/1000000*S168/'FX rate'!$C$24,"")</f>
        <v/>
      </c>
      <c r="CF168" s="922" t="str">
        <f>IF(ISNUMBER(T168),'Cover Page'!$D$35/1000000*T168/'FX rate'!$C$24,"")</f>
        <v/>
      </c>
      <c r="CG168" s="924">
        <f>IF(ISNUMBER(U168),'Cover Page'!$D$35/1000000*U168/'FX rate'!$C$24,"")</f>
        <v>0</v>
      </c>
      <c r="CH168" s="923">
        <f>IF(ISNUMBER(V168),'Cover Page'!$D$35/1000000*V168/'FX rate'!$C$24,"")</f>
        <v>0</v>
      </c>
      <c r="CI168" s="920">
        <f>IF(ISNUMBER(W168),'Cover Page'!$D$35/1000000*W168/'FX rate'!$C$24,"")</f>
        <v>0</v>
      </c>
      <c r="CJ168" s="640"/>
      <c r="CK168" s="640"/>
      <c r="CL168" s="640"/>
      <c r="CM168" s="640"/>
      <c r="CN168" s="640"/>
      <c r="CO168" s="640"/>
      <c r="CP168" s="640"/>
      <c r="CQ168" s="640"/>
      <c r="CR168" s="640"/>
      <c r="CS168" s="640"/>
    </row>
    <row r="169" spans="1:97" s="20" customFormat="1" ht="14" x14ac:dyDescent="0.3">
      <c r="A169" s="24"/>
      <c r="B169" s="77">
        <v>2017</v>
      </c>
      <c r="C169" s="170"/>
      <c r="D169" s="116"/>
      <c r="E169" s="1460"/>
      <c r="F169" s="166"/>
      <c r="G169" s="116"/>
      <c r="H169" s="115"/>
      <c r="I169" s="166"/>
      <c r="J169" s="116"/>
      <c r="K169" s="115"/>
      <c r="L169" s="166"/>
      <c r="M169" s="116"/>
      <c r="N169" s="115"/>
      <c r="O169" s="166"/>
      <c r="P169" s="116"/>
      <c r="Q169" s="115"/>
      <c r="R169" s="166"/>
      <c r="S169" s="116"/>
      <c r="T169" s="116"/>
      <c r="U169" s="410">
        <f t="shared" si="50"/>
        <v>0</v>
      </c>
      <c r="V169" s="412">
        <f t="shared" ref="V169:V170" si="54">D169+G169+J169+M169+P169+S169</f>
        <v>0</v>
      </c>
      <c r="W169" s="398">
        <f t="shared" ref="W169:W170" si="55">E169+H169+K169+N169+Q169+T169</f>
        <v>0</v>
      </c>
      <c r="AH169" s="633">
        <v>2017</v>
      </c>
      <c r="AI169" s="717" t="str">
        <f>IF(ISNUMBER(C169),'Cover Page'!$D$35/1000000*'4 classification'!C169/'FX rate'!$C22,"")</f>
        <v/>
      </c>
      <c r="AJ169" s="933" t="str">
        <f>IF(ISNUMBER(D169),'Cover Page'!$D$35/1000000*'4 classification'!D169/'FX rate'!$C22,"")</f>
        <v/>
      </c>
      <c r="AK169" s="718" t="str">
        <f>IF(ISNUMBER(E169),'Cover Page'!$D$35/1000000*'4 classification'!E169/'FX rate'!$C22,"")</f>
        <v/>
      </c>
      <c r="AL169" s="934" t="str">
        <f>IF(ISNUMBER(F169),'Cover Page'!$D$35/1000000*'4 classification'!F169/'FX rate'!$C22,"")</f>
        <v/>
      </c>
      <c r="AM169" s="933" t="str">
        <f>IF(ISNUMBER(G169),'Cover Page'!$D$35/1000000*'4 classification'!G169/'FX rate'!$C22,"")</f>
        <v/>
      </c>
      <c r="AN169" s="718" t="str">
        <f>IF(ISNUMBER(H169),'Cover Page'!$D$35/1000000*'4 classification'!H169/'FX rate'!$C22,"")</f>
        <v/>
      </c>
      <c r="AO169" s="934" t="str">
        <f>IF(ISNUMBER(I169),'Cover Page'!$D$35/1000000*'4 classification'!I169/'FX rate'!$C22,"")</f>
        <v/>
      </c>
      <c r="AP169" s="933" t="str">
        <f>IF(ISNUMBER(J169),'Cover Page'!$D$35/1000000*'4 classification'!J169/'FX rate'!$C22,"")</f>
        <v/>
      </c>
      <c r="AQ169" s="718" t="str">
        <f>IF(ISNUMBER(K169),'Cover Page'!$D$35/1000000*'4 classification'!K169/'FX rate'!$C22,"")</f>
        <v/>
      </c>
      <c r="AR169" s="934" t="str">
        <f>IF(ISNUMBER(L169),'Cover Page'!$D$35/1000000*'4 classification'!L169/'FX rate'!$C22,"")</f>
        <v/>
      </c>
      <c r="AS169" s="933" t="str">
        <f>IF(ISNUMBER(M169),'Cover Page'!$D$35/1000000*'4 classification'!M169/'FX rate'!$C22,"")</f>
        <v/>
      </c>
      <c r="AT169" s="718" t="str">
        <f>IF(ISNUMBER(N169),'Cover Page'!$D$35/1000000*'4 classification'!N169/'FX rate'!$C22,"")</f>
        <v/>
      </c>
      <c r="AU169" s="934" t="str">
        <f>IF(ISNUMBER(O169),'Cover Page'!$D$35/1000000*'4 classification'!O169/'FX rate'!$C22,"")</f>
        <v/>
      </c>
      <c r="AV169" s="933" t="str">
        <f>IF(ISNUMBER(P169),'Cover Page'!$D$35/1000000*'4 classification'!P169/'FX rate'!$C22,"")</f>
        <v/>
      </c>
      <c r="AW169" s="718" t="str">
        <f>IF(ISNUMBER(Q169),'Cover Page'!$D$35/1000000*'4 classification'!Q169/'FX rate'!$C22,"")</f>
        <v/>
      </c>
      <c r="AX169" s="934" t="str">
        <f>IF(ISNUMBER(R169),'Cover Page'!$D$35/1000000*'4 classification'!R169/'FX rate'!$C22,"")</f>
        <v/>
      </c>
      <c r="AY169" s="933" t="str">
        <f>IF(ISNUMBER(S169),'Cover Page'!$D$35/1000000*'4 classification'!S169/'FX rate'!$C22,"")</f>
        <v/>
      </c>
      <c r="AZ169" s="933" t="str">
        <f>IF(ISNUMBER(T169),'Cover Page'!$D$35/1000000*'4 classification'!T169/'FX rate'!$C22,"")</f>
        <v/>
      </c>
      <c r="BA169" s="717">
        <f>IF(ISNUMBER(U169),'Cover Page'!$D$35/1000000*'4 classification'!U169/'FX rate'!$C22,"")</f>
        <v>0</v>
      </c>
      <c r="BB169" s="931">
        <f>IF(ISNUMBER(V169),'Cover Page'!$D$35/1000000*'4 classification'!V169/'FX rate'!$C22,"")</f>
        <v>0</v>
      </c>
      <c r="BC169" s="716">
        <f>IF(ISNUMBER(W169),'Cover Page'!$D$35/1000000*'4 classification'!W169/'FX rate'!$C22,"")</f>
        <v>0</v>
      </c>
      <c r="BD169" s="567"/>
      <c r="BE169" s="567"/>
      <c r="BF169" s="567"/>
      <c r="BG169" s="567"/>
      <c r="BH169" s="567"/>
      <c r="BI169" s="567"/>
      <c r="BN169" s="705">
        <v>2017</v>
      </c>
      <c r="BO169" s="748" t="str">
        <f>IF(ISNUMBER(C169),'Cover Page'!$D$35/1000000*C169/'FX rate'!$C$24,"")</f>
        <v/>
      </c>
      <c r="BP169" s="925" t="str">
        <f>IF(ISNUMBER(D169),'Cover Page'!$D$35/1000000*D169/'FX rate'!$C$24,"")</f>
        <v/>
      </c>
      <c r="BQ169" s="749" t="str">
        <f>IF(ISNUMBER(E169),'Cover Page'!$D$35/1000000*E169/'FX rate'!$C$24,"")</f>
        <v/>
      </c>
      <c r="BR169" s="926" t="str">
        <f>IF(ISNUMBER(F169),'Cover Page'!$D$35/1000000*F169/'FX rate'!$C$24,"")</f>
        <v/>
      </c>
      <c r="BS169" s="925" t="str">
        <f>IF(ISNUMBER(G169),'Cover Page'!$D$35/1000000*G169/'FX rate'!$C$24,"")</f>
        <v/>
      </c>
      <c r="BT169" s="749" t="str">
        <f>IF(ISNUMBER(H169),'Cover Page'!$D$35/1000000*H169/'FX rate'!$C$24,"")</f>
        <v/>
      </c>
      <c r="BU169" s="926" t="str">
        <f>IF(ISNUMBER(I169),'Cover Page'!$D$35/1000000*I169/'FX rate'!$C$24,"")</f>
        <v/>
      </c>
      <c r="BV169" s="925" t="str">
        <f>IF(ISNUMBER(J169),'Cover Page'!$D$35/1000000*J169/'FX rate'!$C$24,"")</f>
        <v/>
      </c>
      <c r="BW169" s="749" t="str">
        <f>IF(ISNUMBER(K169),'Cover Page'!$D$35/1000000*K169/'FX rate'!$C$24,"")</f>
        <v/>
      </c>
      <c r="BX169" s="926" t="str">
        <f>IF(ISNUMBER(L169),'Cover Page'!$D$35/1000000*L169/'FX rate'!$C$24,"")</f>
        <v/>
      </c>
      <c r="BY169" s="925" t="str">
        <f>IF(ISNUMBER(M169),'Cover Page'!$D$35/1000000*M169/'FX rate'!$C$24,"")</f>
        <v/>
      </c>
      <c r="BZ169" s="749" t="str">
        <f>IF(ISNUMBER(N169),'Cover Page'!$D$35/1000000*N169/'FX rate'!$C$24,"")</f>
        <v/>
      </c>
      <c r="CA169" s="926" t="str">
        <f>IF(ISNUMBER(O169),'Cover Page'!$D$35/1000000*O169/'FX rate'!$C$24,"")</f>
        <v/>
      </c>
      <c r="CB169" s="925" t="str">
        <f>IF(ISNUMBER(P169),'Cover Page'!$D$35/1000000*P169/'FX rate'!$C$24,"")</f>
        <v/>
      </c>
      <c r="CC169" s="749" t="str">
        <f>IF(ISNUMBER(Q169),'Cover Page'!$D$35/1000000*Q169/'FX rate'!$C$24,"")</f>
        <v/>
      </c>
      <c r="CD169" s="926" t="str">
        <f>IF(ISNUMBER(R169),'Cover Page'!$D$35/1000000*R169/'FX rate'!$C$24,"")</f>
        <v/>
      </c>
      <c r="CE169" s="925" t="str">
        <f>IF(ISNUMBER(S169),'Cover Page'!$D$35/1000000*S169/'FX rate'!$C$24,"")</f>
        <v/>
      </c>
      <c r="CF169" s="922" t="str">
        <f>IF(ISNUMBER(T169),'Cover Page'!$D$35/1000000*T169/'FX rate'!$C$24,"")</f>
        <v/>
      </c>
      <c r="CG169" s="924">
        <f>IF(ISNUMBER(U169),'Cover Page'!$D$35/1000000*U169/'FX rate'!$C$24,"")</f>
        <v>0</v>
      </c>
      <c r="CH169" s="923">
        <f>IF(ISNUMBER(V169),'Cover Page'!$D$35/1000000*V169/'FX rate'!$C$24,"")</f>
        <v>0</v>
      </c>
      <c r="CI169" s="920">
        <f>IF(ISNUMBER(W169),'Cover Page'!$D$35/1000000*W169/'FX rate'!$C$24,"")</f>
        <v>0</v>
      </c>
      <c r="CJ169" s="640"/>
      <c r="CK169" s="640"/>
      <c r="CL169" s="640"/>
      <c r="CM169" s="640"/>
      <c r="CN169" s="640"/>
      <c r="CO169" s="640"/>
      <c r="CP169" s="640"/>
      <c r="CQ169" s="640"/>
      <c r="CR169" s="640"/>
      <c r="CS169" s="640"/>
    </row>
    <row r="170" spans="1:97" s="20" customFormat="1" ht="14" x14ac:dyDescent="0.3">
      <c r="A170" s="24"/>
      <c r="B170" s="77">
        <v>2018</v>
      </c>
      <c r="C170" s="170"/>
      <c r="D170" s="116"/>
      <c r="E170" s="1460"/>
      <c r="F170" s="166"/>
      <c r="G170" s="116"/>
      <c r="H170" s="115"/>
      <c r="I170" s="166"/>
      <c r="J170" s="116"/>
      <c r="K170" s="115"/>
      <c r="L170" s="166"/>
      <c r="M170" s="116"/>
      <c r="N170" s="115"/>
      <c r="O170" s="166"/>
      <c r="P170" s="116"/>
      <c r="Q170" s="115"/>
      <c r="R170" s="166"/>
      <c r="S170" s="116"/>
      <c r="T170" s="116"/>
      <c r="U170" s="410">
        <f t="shared" ref="U170" si="56">C170+F170+I170+L170+O170+R170</f>
        <v>0</v>
      </c>
      <c r="V170" s="412">
        <f t="shared" si="54"/>
        <v>0</v>
      </c>
      <c r="W170" s="398">
        <f t="shared" si="55"/>
        <v>0</v>
      </c>
      <c r="AH170" s="636">
        <v>2018</v>
      </c>
      <c r="AI170" s="717" t="str">
        <f>IF(ISNUMBER(C170),'Cover Page'!$D$35/1000000*'4 classification'!C170/'FX rate'!$C23,"")</f>
        <v/>
      </c>
      <c r="AJ170" s="933" t="str">
        <f>IF(ISNUMBER(D170),'Cover Page'!$D$35/1000000*'4 classification'!D170/'FX rate'!$C23,"")</f>
        <v/>
      </c>
      <c r="AK170" s="718" t="str">
        <f>IF(ISNUMBER(E170),'Cover Page'!$D$35/1000000*'4 classification'!E170/'FX rate'!$C23,"")</f>
        <v/>
      </c>
      <c r="AL170" s="934" t="str">
        <f>IF(ISNUMBER(F170),'Cover Page'!$D$35/1000000*'4 classification'!F170/'FX rate'!$C23,"")</f>
        <v/>
      </c>
      <c r="AM170" s="933" t="str">
        <f>IF(ISNUMBER(G170),'Cover Page'!$D$35/1000000*'4 classification'!G170/'FX rate'!$C23,"")</f>
        <v/>
      </c>
      <c r="AN170" s="718" t="str">
        <f>IF(ISNUMBER(H170),'Cover Page'!$D$35/1000000*'4 classification'!H170/'FX rate'!$C23,"")</f>
        <v/>
      </c>
      <c r="AO170" s="934" t="str">
        <f>IF(ISNUMBER(I170),'Cover Page'!$D$35/1000000*'4 classification'!I170/'FX rate'!$C23,"")</f>
        <v/>
      </c>
      <c r="AP170" s="933" t="str">
        <f>IF(ISNUMBER(J170),'Cover Page'!$D$35/1000000*'4 classification'!J170/'FX rate'!$C23,"")</f>
        <v/>
      </c>
      <c r="AQ170" s="718" t="str">
        <f>IF(ISNUMBER(K170),'Cover Page'!$D$35/1000000*'4 classification'!K170/'FX rate'!$C23,"")</f>
        <v/>
      </c>
      <c r="AR170" s="934" t="str">
        <f>IF(ISNUMBER(L170),'Cover Page'!$D$35/1000000*'4 classification'!L170/'FX rate'!$C23,"")</f>
        <v/>
      </c>
      <c r="AS170" s="933" t="str">
        <f>IF(ISNUMBER(M170),'Cover Page'!$D$35/1000000*'4 classification'!M170/'FX rate'!$C23,"")</f>
        <v/>
      </c>
      <c r="AT170" s="718" t="str">
        <f>IF(ISNUMBER(N170),'Cover Page'!$D$35/1000000*'4 classification'!N170/'FX rate'!$C23,"")</f>
        <v/>
      </c>
      <c r="AU170" s="934" t="str">
        <f>IF(ISNUMBER(O170),'Cover Page'!$D$35/1000000*'4 classification'!O170/'FX rate'!$C23,"")</f>
        <v/>
      </c>
      <c r="AV170" s="933" t="str">
        <f>IF(ISNUMBER(P170),'Cover Page'!$D$35/1000000*'4 classification'!P170/'FX rate'!$C23,"")</f>
        <v/>
      </c>
      <c r="AW170" s="718" t="str">
        <f>IF(ISNUMBER(Q170),'Cover Page'!$D$35/1000000*'4 classification'!Q170/'FX rate'!$C23,"")</f>
        <v/>
      </c>
      <c r="AX170" s="934" t="str">
        <f>IF(ISNUMBER(R170),'Cover Page'!$D$35/1000000*'4 classification'!R170/'FX rate'!$C23,"")</f>
        <v/>
      </c>
      <c r="AY170" s="933" t="str">
        <f>IF(ISNUMBER(S170),'Cover Page'!$D$35/1000000*'4 classification'!S170/'FX rate'!$C23,"")</f>
        <v/>
      </c>
      <c r="AZ170" s="933" t="str">
        <f>IF(ISNUMBER(T170),'Cover Page'!$D$35/1000000*'4 classification'!T170/'FX rate'!$C23,"")</f>
        <v/>
      </c>
      <c r="BA170" s="717">
        <f>IF(ISNUMBER(U170),'Cover Page'!$D$35/1000000*'4 classification'!U170/'FX rate'!$C23,"")</f>
        <v>0</v>
      </c>
      <c r="BB170" s="931">
        <f>IF(ISNUMBER(V170),'Cover Page'!$D$35/1000000*'4 classification'!V170/'FX rate'!$C23,"")</f>
        <v>0</v>
      </c>
      <c r="BC170" s="716">
        <f>IF(ISNUMBER(W170),'Cover Page'!$D$35/1000000*'4 classification'!W170/'FX rate'!$C23,"")</f>
        <v>0</v>
      </c>
      <c r="BD170" s="567"/>
      <c r="BE170" s="567"/>
      <c r="BF170" s="567"/>
      <c r="BG170" s="567"/>
      <c r="BH170" s="567"/>
      <c r="BI170" s="567"/>
      <c r="BN170" s="708">
        <v>2018</v>
      </c>
      <c r="BO170" s="748" t="str">
        <f>IF(ISNUMBER(C170),'Cover Page'!$D$35/1000000*C170/'FX rate'!$C$24,"")</f>
        <v/>
      </c>
      <c r="BP170" s="925" t="str">
        <f>IF(ISNUMBER(D170),'Cover Page'!$D$35/1000000*D170/'FX rate'!$C$24,"")</f>
        <v/>
      </c>
      <c r="BQ170" s="749" t="str">
        <f>IF(ISNUMBER(E170),'Cover Page'!$D$35/1000000*E170/'FX rate'!$C$24,"")</f>
        <v/>
      </c>
      <c r="BR170" s="926" t="str">
        <f>IF(ISNUMBER(F170),'Cover Page'!$D$35/1000000*F170/'FX rate'!$C$24,"")</f>
        <v/>
      </c>
      <c r="BS170" s="925" t="str">
        <f>IF(ISNUMBER(G170),'Cover Page'!$D$35/1000000*G170/'FX rate'!$C$24,"")</f>
        <v/>
      </c>
      <c r="BT170" s="749" t="str">
        <f>IF(ISNUMBER(H170),'Cover Page'!$D$35/1000000*H170/'FX rate'!$C$24,"")</f>
        <v/>
      </c>
      <c r="BU170" s="926" t="str">
        <f>IF(ISNUMBER(I170),'Cover Page'!$D$35/1000000*I170/'FX rate'!$C$24,"")</f>
        <v/>
      </c>
      <c r="BV170" s="925" t="str">
        <f>IF(ISNUMBER(J170),'Cover Page'!$D$35/1000000*J170/'FX rate'!$C$24,"")</f>
        <v/>
      </c>
      <c r="BW170" s="749" t="str">
        <f>IF(ISNUMBER(K170),'Cover Page'!$D$35/1000000*K170/'FX rate'!$C$24,"")</f>
        <v/>
      </c>
      <c r="BX170" s="926" t="str">
        <f>IF(ISNUMBER(L170),'Cover Page'!$D$35/1000000*L170/'FX rate'!$C$24,"")</f>
        <v/>
      </c>
      <c r="BY170" s="925" t="str">
        <f>IF(ISNUMBER(M170),'Cover Page'!$D$35/1000000*M170/'FX rate'!$C$24,"")</f>
        <v/>
      </c>
      <c r="BZ170" s="749" t="str">
        <f>IF(ISNUMBER(N170),'Cover Page'!$D$35/1000000*N170/'FX rate'!$C$24,"")</f>
        <v/>
      </c>
      <c r="CA170" s="926" t="str">
        <f>IF(ISNUMBER(O170),'Cover Page'!$D$35/1000000*O170/'FX rate'!$C$24,"")</f>
        <v/>
      </c>
      <c r="CB170" s="925" t="str">
        <f>IF(ISNUMBER(P170),'Cover Page'!$D$35/1000000*P170/'FX rate'!$C$24,"")</f>
        <v/>
      </c>
      <c r="CC170" s="749" t="str">
        <f>IF(ISNUMBER(Q170),'Cover Page'!$D$35/1000000*Q170/'FX rate'!$C$24,"")</f>
        <v/>
      </c>
      <c r="CD170" s="926" t="str">
        <f>IF(ISNUMBER(R170),'Cover Page'!$D$35/1000000*R170/'FX rate'!$C$24,"")</f>
        <v/>
      </c>
      <c r="CE170" s="925" t="str">
        <f>IF(ISNUMBER(S170),'Cover Page'!$D$35/1000000*S170/'FX rate'!$C$24,"")</f>
        <v/>
      </c>
      <c r="CF170" s="922" t="str">
        <f>IF(ISNUMBER(T170),'Cover Page'!$D$35/1000000*T170/'FX rate'!$C$24,"")</f>
        <v/>
      </c>
      <c r="CG170" s="924">
        <f>IF(ISNUMBER(U170),'Cover Page'!$D$35/1000000*U170/'FX rate'!$C$24,"")</f>
        <v>0</v>
      </c>
      <c r="CH170" s="923">
        <f>IF(ISNUMBER(V170),'Cover Page'!$D$35/1000000*V170/'FX rate'!$C$24,"")</f>
        <v>0</v>
      </c>
      <c r="CI170" s="920">
        <f>IF(ISNUMBER(W170),'Cover Page'!$D$35/1000000*W170/'FX rate'!$C$24,"")</f>
        <v>0</v>
      </c>
      <c r="CJ170" s="640"/>
      <c r="CK170" s="640"/>
      <c r="CL170" s="640"/>
      <c r="CM170" s="640"/>
      <c r="CN170" s="640"/>
      <c r="CO170" s="640"/>
      <c r="CP170" s="640"/>
      <c r="CQ170" s="640"/>
      <c r="CR170" s="640"/>
      <c r="CS170" s="640"/>
    </row>
    <row r="171" spans="1:97" s="20" customFormat="1" ht="14" x14ac:dyDescent="0.3">
      <c r="A171" s="24"/>
      <c r="B171" s="146">
        <v>2019</v>
      </c>
      <c r="C171" s="525"/>
      <c r="D171" s="526"/>
      <c r="E171" s="1516"/>
      <c r="F171" s="527"/>
      <c r="G171" s="526"/>
      <c r="H171" s="476"/>
      <c r="I171" s="527"/>
      <c r="J171" s="526"/>
      <c r="K171" s="476"/>
      <c r="L171" s="527"/>
      <c r="M171" s="526"/>
      <c r="N171" s="476"/>
      <c r="O171" s="527"/>
      <c r="P171" s="526"/>
      <c r="Q171" s="476"/>
      <c r="R171" s="527"/>
      <c r="S171" s="526"/>
      <c r="T171" s="526"/>
      <c r="U171" s="410">
        <f t="shared" ref="U171" si="57">C171+F171+I171+L171+O171+R171</f>
        <v>0</v>
      </c>
      <c r="V171" s="412">
        <f t="shared" ref="V171" si="58">D171+G171+J171+M171+P171+S171</f>
        <v>0</v>
      </c>
      <c r="W171" s="398">
        <f t="shared" ref="W171" si="59">E171+H171+K171+N171+Q171+T171</f>
        <v>0</v>
      </c>
      <c r="AH171" s="636">
        <v>2019</v>
      </c>
      <c r="AI171" s="717" t="str">
        <f>IF(ISNUMBER(C171),'Cover Page'!$D$35/1000000*'4 classification'!C171/'FX rate'!$C24,"")</f>
        <v/>
      </c>
      <c r="AJ171" s="933" t="str">
        <f>IF(ISNUMBER(D171),'Cover Page'!$D$35/1000000*'4 classification'!D171/'FX rate'!$C24,"")</f>
        <v/>
      </c>
      <c r="AK171" s="718" t="str">
        <f>IF(ISNUMBER(E171),'Cover Page'!$D$35/1000000*'4 classification'!E171/'FX rate'!$C24,"")</f>
        <v/>
      </c>
      <c r="AL171" s="934" t="str">
        <f>IF(ISNUMBER(F171),'Cover Page'!$D$35/1000000*'4 classification'!F171/'FX rate'!$C24,"")</f>
        <v/>
      </c>
      <c r="AM171" s="933" t="str">
        <f>IF(ISNUMBER(G171),'Cover Page'!$D$35/1000000*'4 classification'!G171/'FX rate'!$C24,"")</f>
        <v/>
      </c>
      <c r="AN171" s="718" t="str">
        <f>IF(ISNUMBER(H171),'Cover Page'!$D$35/1000000*'4 classification'!H171/'FX rate'!$C24,"")</f>
        <v/>
      </c>
      <c r="AO171" s="934" t="str">
        <f>IF(ISNUMBER(I171),'Cover Page'!$D$35/1000000*'4 classification'!I171/'FX rate'!$C24,"")</f>
        <v/>
      </c>
      <c r="AP171" s="933" t="str">
        <f>IF(ISNUMBER(J171),'Cover Page'!$D$35/1000000*'4 classification'!J171/'FX rate'!$C24,"")</f>
        <v/>
      </c>
      <c r="AQ171" s="718" t="str">
        <f>IF(ISNUMBER(K171),'Cover Page'!$D$35/1000000*'4 classification'!K171/'FX rate'!$C24,"")</f>
        <v/>
      </c>
      <c r="AR171" s="934" t="str">
        <f>IF(ISNUMBER(L171),'Cover Page'!$D$35/1000000*'4 classification'!L171/'FX rate'!$C24,"")</f>
        <v/>
      </c>
      <c r="AS171" s="933" t="str">
        <f>IF(ISNUMBER(M171),'Cover Page'!$D$35/1000000*'4 classification'!M171/'FX rate'!$C24,"")</f>
        <v/>
      </c>
      <c r="AT171" s="718" t="str">
        <f>IF(ISNUMBER(N171),'Cover Page'!$D$35/1000000*'4 classification'!N171/'FX rate'!$C24,"")</f>
        <v/>
      </c>
      <c r="AU171" s="934" t="str">
        <f>IF(ISNUMBER(O171),'Cover Page'!$D$35/1000000*'4 classification'!O171/'FX rate'!$C24,"")</f>
        <v/>
      </c>
      <c r="AV171" s="933" t="str">
        <f>IF(ISNUMBER(P171),'Cover Page'!$D$35/1000000*'4 classification'!P171/'FX rate'!$C24,"")</f>
        <v/>
      </c>
      <c r="AW171" s="718" t="str">
        <f>IF(ISNUMBER(Q171),'Cover Page'!$D$35/1000000*'4 classification'!Q171/'FX rate'!$C24,"")</f>
        <v/>
      </c>
      <c r="AX171" s="934" t="str">
        <f>IF(ISNUMBER(R171),'Cover Page'!$D$35/1000000*'4 classification'!R171/'FX rate'!$C24,"")</f>
        <v/>
      </c>
      <c r="AY171" s="933" t="str">
        <f>IF(ISNUMBER(S171),'Cover Page'!$D$35/1000000*'4 classification'!S171/'FX rate'!$C24,"")</f>
        <v/>
      </c>
      <c r="AZ171" s="933" t="str">
        <f>IF(ISNUMBER(T171),'Cover Page'!$D$35/1000000*'4 classification'!T171/'FX rate'!$C24,"")</f>
        <v/>
      </c>
      <c r="BA171" s="717">
        <f>IF(ISNUMBER(U171),'Cover Page'!$D$35/1000000*'4 classification'!U171/'FX rate'!$C24,"")</f>
        <v>0</v>
      </c>
      <c r="BB171" s="931">
        <f>IF(ISNUMBER(V171),'Cover Page'!$D$35/1000000*'4 classification'!V171/'FX rate'!$C24,"")</f>
        <v>0</v>
      </c>
      <c r="BC171" s="716">
        <f>IF(ISNUMBER(W171),'Cover Page'!$D$35/1000000*'4 classification'!W171/'FX rate'!$C24,"")</f>
        <v>0</v>
      </c>
      <c r="BD171" s="567"/>
      <c r="BE171" s="567"/>
      <c r="BF171" s="567"/>
      <c r="BG171" s="567"/>
      <c r="BH171" s="567"/>
      <c r="BI171" s="567"/>
      <c r="BN171" s="708">
        <v>2019</v>
      </c>
      <c r="BO171" s="748" t="str">
        <f>IF(ISNUMBER(C171),'Cover Page'!$D$35/1000000*C171/'FX rate'!$C$24,"")</f>
        <v/>
      </c>
      <c r="BP171" s="925" t="str">
        <f>IF(ISNUMBER(D171),'Cover Page'!$D$35/1000000*D171/'FX rate'!$C$24,"")</f>
        <v/>
      </c>
      <c r="BQ171" s="749" t="str">
        <f>IF(ISNUMBER(E171),'Cover Page'!$D$35/1000000*E171/'FX rate'!$C$24,"")</f>
        <v/>
      </c>
      <c r="BR171" s="926" t="str">
        <f>IF(ISNUMBER(F171),'Cover Page'!$D$35/1000000*F171/'FX rate'!$C$24,"")</f>
        <v/>
      </c>
      <c r="BS171" s="925" t="str">
        <f>IF(ISNUMBER(G171),'Cover Page'!$D$35/1000000*G171/'FX rate'!$C$24,"")</f>
        <v/>
      </c>
      <c r="BT171" s="749" t="str">
        <f>IF(ISNUMBER(H171),'Cover Page'!$D$35/1000000*H171/'FX rate'!$C$24,"")</f>
        <v/>
      </c>
      <c r="BU171" s="926" t="str">
        <f>IF(ISNUMBER(I171),'Cover Page'!$D$35/1000000*I171/'FX rate'!$C$24,"")</f>
        <v/>
      </c>
      <c r="BV171" s="925" t="str">
        <f>IF(ISNUMBER(J171),'Cover Page'!$D$35/1000000*J171/'FX rate'!$C$24,"")</f>
        <v/>
      </c>
      <c r="BW171" s="749" t="str">
        <f>IF(ISNUMBER(K171),'Cover Page'!$D$35/1000000*K171/'FX rate'!$C$24,"")</f>
        <v/>
      </c>
      <c r="BX171" s="926" t="str">
        <f>IF(ISNUMBER(L171),'Cover Page'!$D$35/1000000*L171/'FX rate'!$C$24,"")</f>
        <v/>
      </c>
      <c r="BY171" s="925" t="str">
        <f>IF(ISNUMBER(M171),'Cover Page'!$D$35/1000000*M171/'FX rate'!$C$24,"")</f>
        <v/>
      </c>
      <c r="BZ171" s="749" t="str">
        <f>IF(ISNUMBER(N171),'Cover Page'!$D$35/1000000*N171/'FX rate'!$C$24,"")</f>
        <v/>
      </c>
      <c r="CA171" s="926" t="str">
        <f>IF(ISNUMBER(O171),'Cover Page'!$D$35/1000000*O171/'FX rate'!$C$24,"")</f>
        <v/>
      </c>
      <c r="CB171" s="925" t="str">
        <f>IF(ISNUMBER(P171),'Cover Page'!$D$35/1000000*P171/'FX rate'!$C$24,"")</f>
        <v/>
      </c>
      <c r="CC171" s="749" t="str">
        <f>IF(ISNUMBER(Q171),'Cover Page'!$D$35/1000000*Q171/'FX rate'!$C$24,"")</f>
        <v/>
      </c>
      <c r="CD171" s="926" t="str">
        <f>IF(ISNUMBER(R171),'Cover Page'!$D$35/1000000*R171/'FX rate'!$C$24,"")</f>
        <v/>
      </c>
      <c r="CE171" s="925" t="str">
        <f>IF(ISNUMBER(S171),'Cover Page'!$D$35/1000000*S171/'FX rate'!$C$24,"")</f>
        <v/>
      </c>
      <c r="CF171" s="922" t="str">
        <f>IF(ISNUMBER(T171),'Cover Page'!$D$35/1000000*T171/'FX rate'!$C$24,"")</f>
        <v/>
      </c>
      <c r="CG171" s="924">
        <f>IF(ISNUMBER(U171),'Cover Page'!$D$35/1000000*U171/'FX rate'!$C$24,"")</f>
        <v>0</v>
      </c>
      <c r="CH171" s="923">
        <f>IF(ISNUMBER(V171),'Cover Page'!$D$35/1000000*V171/'FX rate'!$C$24,"")</f>
        <v>0</v>
      </c>
      <c r="CI171" s="920">
        <f>IF(ISNUMBER(W171),'Cover Page'!$D$35/1000000*W171/'FX rate'!$C$24,"")</f>
        <v>0</v>
      </c>
      <c r="CJ171" s="640"/>
      <c r="CK171" s="640"/>
      <c r="CL171" s="640"/>
      <c r="CM171" s="640"/>
      <c r="CN171" s="640"/>
      <c r="CO171" s="640"/>
      <c r="CP171" s="640"/>
      <c r="CQ171" s="640"/>
      <c r="CR171" s="640"/>
      <c r="CS171" s="640"/>
    </row>
    <row r="172" spans="1:97" s="2" customFormat="1" ht="14.25" customHeight="1" thickBot="1" x14ac:dyDescent="0.35">
      <c r="B172" s="187" t="s">
        <v>1558</v>
      </c>
      <c r="C172" s="888"/>
      <c r="D172" s="892"/>
      <c r="E172" s="889"/>
      <c r="F172" s="893"/>
      <c r="G172" s="892"/>
      <c r="H172" s="889"/>
      <c r="I172" s="893"/>
      <c r="J172" s="892"/>
      <c r="K172" s="889"/>
      <c r="L172" s="893"/>
      <c r="M172" s="892"/>
      <c r="N172" s="889"/>
      <c r="O172" s="893"/>
      <c r="P172" s="892"/>
      <c r="Q172" s="889"/>
      <c r="R172" s="893"/>
      <c r="S172" s="892"/>
      <c r="T172" s="892"/>
      <c r="U172" s="414">
        <f t="shared" si="47"/>
        <v>0</v>
      </c>
      <c r="V172" s="415">
        <f t="shared" si="48"/>
        <v>0</v>
      </c>
      <c r="W172" s="416">
        <f t="shared" si="49"/>
        <v>0</v>
      </c>
      <c r="AH172" s="567"/>
      <c r="AI172" s="567"/>
      <c r="AJ172" s="567"/>
      <c r="AK172" s="567"/>
      <c r="AL172" s="567"/>
      <c r="AM172" s="567"/>
      <c r="AN172" s="567"/>
      <c r="AO172" s="567"/>
      <c r="AP172" s="567"/>
      <c r="AQ172" s="567"/>
      <c r="AR172" s="567"/>
      <c r="AS172" s="567"/>
      <c r="AT172" s="567"/>
      <c r="AU172" s="567"/>
      <c r="AV172" s="567"/>
      <c r="AW172" s="567"/>
      <c r="AX172" s="567"/>
      <c r="AY172" s="567"/>
      <c r="AZ172" s="567"/>
      <c r="BA172" s="567"/>
      <c r="BB172" s="567"/>
      <c r="BC172" s="567"/>
      <c r="BD172" s="567"/>
      <c r="BE172" s="567"/>
      <c r="BF172" s="567"/>
      <c r="BG172" s="567"/>
      <c r="BH172" s="567"/>
      <c r="BI172" s="567"/>
      <c r="BN172" s="639"/>
      <c r="BO172" s="639"/>
      <c r="BP172" s="639"/>
      <c r="BQ172" s="639"/>
      <c r="BR172" s="639"/>
      <c r="BS172" s="639"/>
      <c r="BT172" s="639"/>
      <c r="BU172" s="639"/>
      <c r="BV172" s="639"/>
      <c r="BW172" s="639"/>
      <c r="BX172" s="639"/>
      <c r="BY172" s="639"/>
      <c r="BZ172" s="639"/>
      <c r="CA172" s="639"/>
      <c r="CB172" s="639"/>
      <c r="CC172" s="639"/>
      <c r="CD172" s="639"/>
      <c r="CE172" s="639"/>
      <c r="CF172" s="639"/>
      <c r="CG172" s="639"/>
      <c r="CH172" s="639"/>
      <c r="CI172" s="639"/>
      <c r="CJ172" s="640"/>
      <c r="CK172" s="640"/>
      <c r="CL172" s="640"/>
      <c r="CM172" s="640"/>
      <c r="CN172" s="640"/>
      <c r="CO172" s="640"/>
      <c r="CP172" s="640"/>
      <c r="CQ172" s="640"/>
      <c r="CR172" s="640"/>
      <c r="CS172" s="640"/>
    </row>
    <row r="173" spans="1:97" s="2" customFormat="1" ht="109" customHeight="1" thickBot="1" x14ac:dyDescent="0.35">
      <c r="B173" s="530" t="s">
        <v>1554</v>
      </c>
      <c r="C173" s="1490" t="str">
        <f>IF(COUNT(C170)&lt;&gt;0,IF(COUNT(C171)=0,"Please fill in value for 2019 or provide a provisional estimate (eg. 2018 figure) and the expected submission date in the notes",IF(COUNT(C172)=0,"Please provide the number of entities","")),"")</f>
        <v/>
      </c>
      <c r="D173" s="1490" t="str">
        <f>IF(COUNT(D171)&lt;&gt;0,IF(C171&lt;D171,"Prud consolidated assets &gt; total assets",IF(COUNT(D172)=0,"Please provide the number of entities","")),"")</f>
        <v/>
      </c>
      <c r="E173" s="1490" t="str">
        <f>IF(COUNT(E171)&lt;&gt;0,IF(C171&lt;E171,"Basel-equivalent prud regulation &gt; total assets",IF(COUNT(E172)=0,"Please provide the number of entities","")),"")</f>
        <v/>
      </c>
      <c r="F173" s="1490" t="str">
        <f>IF(COUNT(F170)&lt;&gt;0,IF(COUNT(F171)=0,"Please fill in value for 2019 or provide a provisional estimate (eg. 2018 figure) and the expected submission date in the notes",IF(COUNT(F172)=0,"Please provide the number of entities","")),"")</f>
        <v/>
      </c>
      <c r="G173" s="1490" t="str">
        <f>IF(COUNT(G171)&lt;&gt;0,IF(F171&lt;G171,"Prud consolidated assets &gt; total assets",IF(COUNT(G172)=0,"Please provide the number of entities","")),"")</f>
        <v/>
      </c>
      <c r="H173" s="1490" t="str">
        <f>IF(COUNT(H171)&lt;&gt;0,IF(F171&lt;H171,"Basel-equivalent prud regulation &gt; total assets",IF(COUNT(H172)=0,"Please provide the number of entities","")),"")</f>
        <v/>
      </c>
      <c r="I173" s="1490" t="str">
        <f>IF(COUNT(I170)&lt;&gt;0,IF(COUNT(I171)=0,"Please fill in value for 2019 or provide a provisional estimate (eg. 2018 figure) and the expected submission date in the notes",IF(COUNT(I172)=0,"Please provide the number of entities","")),"")</f>
        <v/>
      </c>
      <c r="J173" s="1490" t="str">
        <f>IF(COUNT(J171)&lt;&gt;0,IF(I171&lt;J171,"Prud consolidated assets &gt; total assets",IF(COUNT(J172)=0,"Please provide the number of entities","")),"")</f>
        <v/>
      </c>
      <c r="K173" s="1490" t="str">
        <f>IF(COUNT(K171)&lt;&gt;0,IF(I171&lt;K171,"Basel-equivalent prud regulation &gt; total assets",IF(COUNT(K172)=0,"Please provide the number of entities","")),"")</f>
        <v/>
      </c>
      <c r="L173" s="1490" t="str">
        <f>IF(COUNT(L170)&lt;&gt;0,IF(COUNT(L171)=0,"Please fill in value for 2019 or provide a provisional estimate (eg. 2018 figure) and the expected submission date in the notes",IF(COUNT(L172)=0,"Please provide the number of entities","")),"")</f>
        <v/>
      </c>
      <c r="M173" s="1490" t="str">
        <f>IF(COUNT(M171)&lt;&gt;0,IF(L171&lt;M171,"Prud consolidated assets &gt; total assets",IF(COUNT(M172)=0,"Please provide the number of entities","")),"")</f>
        <v/>
      </c>
      <c r="N173" s="1490" t="str">
        <f>IF(COUNT(N171)&lt;&gt;0,IF(L171&lt;N171,"Basel-equivalent prud regulation &gt; total assets",IF(COUNT(N172)=0,"Please provide the number of entities","")),"")</f>
        <v/>
      </c>
      <c r="O173" s="1490" t="str">
        <f>IF(COUNT(O170)&lt;&gt;0,IF(COUNT(O171)=0,"Please fill in value for 2019 or provide a provisional estimate (eg. 2018 figure) and the expected submission date in the notes",IF(COUNT(O172)=0,"Please provide the number of entities","")),"")</f>
        <v/>
      </c>
      <c r="P173" s="1490" t="str">
        <f>IF(COUNT(P171)&lt;&gt;0,IF(O171&lt;P171,"Prud consolidated assets &gt; total assets",IF(COUNT(P172)=0,"Please provide the number of entities","")),"")</f>
        <v/>
      </c>
      <c r="Q173" s="1490" t="str">
        <f>IF(COUNT(Q171)&lt;&gt;0,IF(O171&lt;Q171,"Basel-equivalent prud regulation &gt; total assets",IF(COUNT(Q172)=0,"Please provide the number of entities","")),"")</f>
        <v/>
      </c>
      <c r="R173" s="1490" t="str">
        <f>IF(COUNT(R170)&lt;&gt;0,IF(COUNT(R171)=0,"Please fill in value for 2019 or provide a provisional estimate (eg. 2018 figure) and the expected submission date in the notes",IF(COUNT(R172)=0,"Please provide the number of entities","")),"")</f>
        <v/>
      </c>
      <c r="S173" s="1490" t="str">
        <f>IF(COUNT(S171)&lt;&gt;0,IF(R171&lt;S171,"Prud consolidated assets &gt; total assets",IF(COUNT(S172)=0,"Please provide the number of entities","")),"")</f>
        <v/>
      </c>
      <c r="T173" s="1490" t="str">
        <f>IF(COUNT(T171)&lt;&gt;0,IF(R171&lt;T171,"Basel-equivalent prud regulation &gt; total assets",IF(COUNT(T172)=0,"Please provide the number of entities","")),"")</f>
        <v/>
      </c>
      <c r="U173" s="423"/>
      <c r="V173" s="1197"/>
      <c r="W173" s="424"/>
      <c r="AH173" s="567"/>
      <c r="AI173" s="567"/>
      <c r="AJ173" s="567"/>
      <c r="AK173" s="567"/>
      <c r="AL173" s="567"/>
      <c r="AM173" s="567"/>
      <c r="AN173" s="567"/>
      <c r="AO173" s="567"/>
      <c r="AP173" s="567"/>
      <c r="AQ173" s="567"/>
      <c r="AR173" s="567"/>
      <c r="AS173" s="567"/>
      <c r="AT173" s="567"/>
      <c r="AU173" s="567"/>
      <c r="AV173" s="567"/>
      <c r="AW173" s="567"/>
      <c r="AX173" s="567"/>
      <c r="AY173" s="567"/>
      <c r="AZ173" s="567"/>
      <c r="BA173" s="567"/>
      <c r="BB173" s="567"/>
      <c r="BC173" s="567"/>
      <c r="BD173" s="567"/>
      <c r="BE173" s="567"/>
      <c r="BF173" s="567"/>
      <c r="BG173" s="567"/>
      <c r="BH173" s="567"/>
      <c r="BI173" s="567"/>
      <c r="BN173" s="639"/>
      <c r="BO173" s="639"/>
      <c r="BP173" s="639"/>
      <c r="BQ173" s="639"/>
      <c r="BR173" s="639"/>
      <c r="BS173" s="639"/>
      <c r="BT173" s="639"/>
      <c r="BU173" s="639"/>
      <c r="BV173" s="639"/>
      <c r="BW173" s="639"/>
      <c r="BX173" s="639"/>
      <c r="BY173" s="639"/>
      <c r="BZ173" s="639"/>
      <c r="CA173" s="639"/>
      <c r="CB173" s="639"/>
      <c r="CC173" s="639"/>
      <c r="CD173" s="639"/>
      <c r="CE173" s="639"/>
      <c r="CF173" s="639"/>
      <c r="CG173" s="639"/>
      <c r="CH173" s="639"/>
      <c r="CI173" s="639"/>
      <c r="CJ173" s="640"/>
      <c r="CK173" s="640"/>
      <c r="CL173" s="640"/>
      <c r="CM173" s="640"/>
      <c r="CN173" s="640"/>
      <c r="CO173" s="640"/>
      <c r="CP173" s="640"/>
      <c r="CQ173" s="640"/>
      <c r="CR173" s="640"/>
      <c r="CS173" s="640"/>
    </row>
    <row r="174" spans="1:97" s="14" customFormat="1" ht="70" customHeight="1" thickBot="1" x14ac:dyDescent="0.35">
      <c r="A174" s="2"/>
      <c r="B174" s="188" t="s">
        <v>318</v>
      </c>
      <c r="C174" s="176" t="s">
        <v>1544</v>
      </c>
      <c r="D174" s="189"/>
      <c r="E174" s="177"/>
      <c r="F174" s="190"/>
      <c r="G174" s="189"/>
      <c r="H174" s="177"/>
      <c r="I174" s="190"/>
      <c r="J174" s="189"/>
      <c r="K174" s="177"/>
      <c r="L174" s="190"/>
      <c r="M174" s="189"/>
      <c r="N174" s="177"/>
      <c r="O174" s="190"/>
      <c r="P174" s="189"/>
      <c r="Q174" s="177"/>
      <c r="R174" s="190"/>
      <c r="S174" s="189"/>
      <c r="T174" s="189"/>
      <c r="U174" s="1282"/>
      <c r="V174" s="1283"/>
      <c r="W174" s="1284"/>
      <c r="AH174" s="568"/>
      <c r="AI174" s="568"/>
      <c r="AJ174" s="568"/>
      <c r="AK174" s="568"/>
      <c r="AL174" s="568"/>
      <c r="AM174" s="568"/>
      <c r="AN174" s="568"/>
      <c r="AO174" s="568"/>
      <c r="AP174" s="568"/>
      <c r="AQ174" s="568"/>
      <c r="AR174" s="568"/>
      <c r="AS174" s="568"/>
      <c r="AT174" s="568"/>
      <c r="AU174" s="568"/>
      <c r="AV174" s="568"/>
      <c r="AW174" s="568"/>
      <c r="AX174" s="568"/>
      <c r="AY174" s="568"/>
      <c r="AZ174" s="568"/>
      <c r="BA174" s="568"/>
      <c r="BB174" s="568"/>
      <c r="BC174" s="568"/>
      <c r="BD174" s="567"/>
      <c r="BE174" s="567"/>
      <c r="BF174" s="567"/>
      <c r="BG174" s="567"/>
      <c r="BH174" s="567"/>
      <c r="BI174" s="567"/>
      <c r="BN174" s="640"/>
      <c r="BO174" s="640"/>
      <c r="BP174" s="640"/>
      <c r="BQ174" s="640"/>
      <c r="BR174" s="640"/>
      <c r="BS174" s="640"/>
      <c r="BT174" s="640"/>
      <c r="BU174" s="640"/>
      <c r="BV174" s="640"/>
      <c r="BW174" s="640"/>
      <c r="BX174" s="640"/>
      <c r="BY174" s="640"/>
      <c r="BZ174" s="640"/>
      <c r="CA174" s="640"/>
      <c r="CB174" s="640"/>
      <c r="CC174" s="640"/>
      <c r="CD174" s="640"/>
      <c r="CE174" s="640"/>
      <c r="CF174" s="640"/>
      <c r="CG174" s="640"/>
      <c r="CH174" s="640"/>
      <c r="CI174" s="640"/>
      <c r="CJ174" s="640"/>
      <c r="CK174" s="640"/>
      <c r="CL174" s="640"/>
      <c r="CM174" s="640"/>
      <c r="CN174" s="640"/>
      <c r="CO174" s="640"/>
      <c r="CP174" s="640"/>
      <c r="CQ174" s="640"/>
      <c r="CR174" s="640"/>
      <c r="CS174" s="640"/>
    </row>
    <row r="175" spans="1:97" s="2" customFormat="1" ht="20.149999999999999" customHeight="1" x14ac:dyDescent="0.3">
      <c r="B175" s="7"/>
      <c r="C175" s="529"/>
      <c r="D175" s="529"/>
      <c r="E175" s="529"/>
      <c r="F175" s="529"/>
      <c r="G175" s="529"/>
      <c r="H175" s="529"/>
      <c r="I175" s="529"/>
      <c r="J175" s="529"/>
      <c r="K175" s="529"/>
      <c r="L175" s="529"/>
      <c r="M175" s="529"/>
      <c r="N175" s="529"/>
      <c r="O175" s="529"/>
      <c r="P175" s="529"/>
      <c r="Q175" s="529"/>
      <c r="R175" s="529"/>
      <c r="S175" s="529"/>
      <c r="T175" s="529"/>
      <c r="U175" s="7"/>
      <c r="V175" s="7"/>
      <c r="W175" s="7"/>
      <c r="AH175" s="567"/>
      <c r="AI175" s="567"/>
      <c r="AJ175" s="567"/>
      <c r="AK175" s="567"/>
      <c r="AL175" s="567"/>
      <c r="AM175" s="567"/>
      <c r="AN175" s="567"/>
      <c r="AO175" s="567"/>
      <c r="AP175" s="567"/>
      <c r="AQ175" s="567"/>
      <c r="AR175" s="567"/>
      <c r="AS175" s="567"/>
      <c r="AT175" s="567"/>
      <c r="AU175" s="567"/>
      <c r="AV175" s="567"/>
      <c r="AW175" s="567"/>
      <c r="AX175" s="567"/>
      <c r="AY175" s="567"/>
      <c r="AZ175" s="567"/>
      <c r="BA175" s="567"/>
      <c r="BB175" s="567"/>
      <c r="BC175" s="567"/>
      <c r="BD175" s="567"/>
      <c r="BE175" s="567"/>
      <c r="BF175" s="567"/>
      <c r="BG175" s="567"/>
      <c r="BH175" s="567"/>
      <c r="BI175" s="567"/>
      <c r="BN175" s="639"/>
      <c r="BO175" s="639"/>
      <c r="BP175" s="639"/>
      <c r="BQ175" s="639"/>
      <c r="BR175" s="639"/>
      <c r="BS175" s="639"/>
      <c r="BT175" s="639"/>
      <c r="BU175" s="639"/>
      <c r="BV175" s="639"/>
      <c r="BW175" s="639"/>
      <c r="BX175" s="639"/>
      <c r="BY175" s="639"/>
      <c r="BZ175" s="639"/>
      <c r="CA175" s="639"/>
      <c r="CB175" s="639"/>
      <c r="CC175" s="639"/>
      <c r="CD175" s="639"/>
      <c r="CE175" s="639"/>
      <c r="CF175" s="639"/>
      <c r="CG175" s="639"/>
      <c r="CH175" s="639"/>
      <c r="CI175" s="639"/>
      <c r="CJ175" s="640"/>
      <c r="CK175" s="640"/>
      <c r="CL175" s="640"/>
      <c r="CM175" s="640"/>
      <c r="CN175" s="640"/>
      <c r="CO175" s="640"/>
      <c r="CP175" s="640"/>
      <c r="CQ175" s="640"/>
      <c r="CR175" s="640"/>
      <c r="CS175" s="640"/>
    </row>
    <row r="176" spans="1:97" s="2" customFormat="1" ht="20.149999999999999" customHeight="1" x14ac:dyDescent="0.3">
      <c r="B176" s="986" t="s">
        <v>570</v>
      </c>
      <c r="C176" s="998" t="s">
        <v>779</v>
      </c>
      <c r="D176" s="987" t="s">
        <v>780</v>
      </c>
      <c r="E176" s="987" t="s">
        <v>781</v>
      </c>
      <c r="F176" s="987" t="s">
        <v>782</v>
      </c>
      <c r="G176" s="987" t="s">
        <v>783</v>
      </c>
      <c r="H176" s="987" t="s">
        <v>784</v>
      </c>
      <c r="I176" s="987" t="s">
        <v>785</v>
      </c>
      <c r="J176" s="987" t="s">
        <v>786</v>
      </c>
      <c r="K176" s="987" t="s">
        <v>787</v>
      </c>
      <c r="L176" s="987" t="s">
        <v>788</v>
      </c>
      <c r="M176" s="987" t="s">
        <v>789</v>
      </c>
      <c r="N176" s="987" t="s">
        <v>790</v>
      </c>
      <c r="O176" s="987" t="s">
        <v>791</v>
      </c>
      <c r="P176" s="987" t="s">
        <v>792</v>
      </c>
      <c r="Q176" s="987" t="s">
        <v>793</v>
      </c>
      <c r="R176" s="987" t="s">
        <v>794</v>
      </c>
      <c r="S176" s="987" t="s">
        <v>795</v>
      </c>
      <c r="T176" s="987" t="s">
        <v>796</v>
      </c>
      <c r="U176" s="7"/>
      <c r="V176" s="7"/>
      <c r="W176" s="7"/>
      <c r="AH176" s="567"/>
      <c r="AI176" s="567"/>
      <c r="AJ176" s="567"/>
      <c r="AK176" s="567"/>
      <c r="AL176" s="567"/>
      <c r="AM176" s="567"/>
      <c r="AN176" s="567"/>
      <c r="AO176" s="567"/>
      <c r="AP176" s="567"/>
      <c r="AQ176" s="567"/>
      <c r="AR176" s="567"/>
      <c r="AS176" s="567"/>
      <c r="AT176" s="567"/>
      <c r="AU176" s="567"/>
      <c r="AV176" s="567"/>
      <c r="AW176" s="567"/>
      <c r="AX176" s="567"/>
      <c r="AY176" s="567"/>
      <c r="AZ176" s="567"/>
      <c r="BA176" s="567"/>
      <c r="BB176" s="567"/>
      <c r="BC176" s="567"/>
      <c r="BD176" s="567"/>
      <c r="BE176" s="567"/>
      <c r="BF176" s="567"/>
      <c r="BG176" s="567"/>
      <c r="BH176" s="567"/>
      <c r="BI176" s="567"/>
      <c r="BN176" s="639"/>
      <c r="BO176" s="639"/>
      <c r="BP176" s="639"/>
      <c r="BQ176" s="639"/>
      <c r="BR176" s="639"/>
      <c r="BS176" s="639"/>
      <c r="BT176" s="639"/>
      <c r="BU176" s="639"/>
      <c r="BV176" s="639"/>
      <c r="BW176" s="639"/>
      <c r="BX176" s="639"/>
      <c r="BY176" s="639"/>
      <c r="BZ176" s="639"/>
      <c r="CA176" s="639"/>
      <c r="CB176" s="639"/>
      <c r="CC176" s="639"/>
      <c r="CD176" s="639"/>
      <c r="CE176" s="639"/>
      <c r="CF176" s="639"/>
      <c r="CG176" s="639"/>
      <c r="CH176" s="639"/>
      <c r="CI176" s="639"/>
      <c r="CJ176" s="640"/>
      <c r="CK176" s="640"/>
      <c r="CL176" s="640"/>
      <c r="CM176" s="640"/>
      <c r="CN176" s="640"/>
      <c r="CO176" s="640"/>
      <c r="CP176" s="640"/>
      <c r="CQ176" s="640"/>
      <c r="CR176" s="640"/>
      <c r="CS176" s="640"/>
    </row>
    <row r="177" spans="1:97" s="2" customFormat="1" ht="20.149999999999999" customHeight="1" x14ac:dyDescent="0.3">
      <c r="B177" s="7"/>
      <c r="C177" s="7"/>
      <c r="D177" s="7"/>
      <c r="E177" s="7"/>
      <c r="F177" s="7"/>
      <c r="G177" s="7"/>
      <c r="H177" s="7"/>
      <c r="I177" s="7"/>
      <c r="J177" s="7"/>
      <c r="K177" s="7"/>
      <c r="L177" s="7"/>
      <c r="M177" s="7"/>
      <c r="N177" s="7"/>
      <c r="O177" s="7"/>
      <c r="P177" s="7"/>
      <c r="Q177" s="7"/>
      <c r="R177" s="7"/>
      <c r="S177" s="7"/>
      <c r="T177" s="7"/>
      <c r="U177" s="7"/>
      <c r="V177" s="7"/>
      <c r="W177" s="7"/>
      <c r="AH177" s="567"/>
      <c r="AI177" s="567"/>
      <c r="AJ177" s="567"/>
      <c r="AK177" s="567"/>
      <c r="AL177" s="567"/>
      <c r="AM177" s="567"/>
      <c r="AN177" s="567"/>
      <c r="AO177" s="567"/>
      <c r="AP177" s="567"/>
      <c r="AQ177" s="567"/>
      <c r="AR177" s="567"/>
      <c r="AS177" s="567"/>
      <c r="AT177" s="567"/>
      <c r="AU177" s="567"/>
      <c r="AV177" s="567"/>
      <c r="AW177" s="567"/>
      <c r="AX177" s="567"/>
      <c r="AY177" s="567"/>
      <c r="AZ177" s="567"/>
      <c r="BA177" s="567"/>
      <c r="BB177" s="567"/>
      <c r="BC177" s="567"/>
      <c r="BD177" s="567"/>
      <c r="BE177" s="567"/>
      <c r="BF177" s="567"/>
      <c r="BG177" s="567"/>
      <c r="BH177" s="567"/>
      <c r="BI177" s="567"/>
      <c r="BN177" s="639"/>
      <c r="BO177" s="639"/>
      <c r="BP177" s="639"/>
      <c r="BQ177" s="639"/>
      <c r="BR177" s="639"/>
      <c r="BS177" s="639"/>
      <c r="BT177" s="639"/>
      <c r="BU177" s="639"/>
      <c r="BV177" s="639"/>
      <c r="BW177" s="639"/>
      <c r="BX177" s="639"/>
      <c r="BY177" s="639"/>
      <c r="BZ177" s="639"/>
      <c r="CA177" s="639"/>
      <c r="CB177" s="639"/>
      <c r="CC177" s="639"/>
      <c r="CD177" s="639"/>
      <c r="CE177" s="639"/>
      <c r="CF177" s="639"/>
      <c r="CG177" s="639"/>
      <c r="CH177" s="639"/>
      <c r="CI177" s="639"/>
      <c r="CJ177" s="640"/>
      <c r="CK177" s="640"/>
      <c r="CL177" s="640"/>
      <c r="CM177" s="640"/>
      <c r="CN177" s="640"/>
      <c r="CO177" s="640"/>
      <c r="CP177" s="640"/>
      <c r="CQ177" s="640"/>
      <c r="CR177" s="640"/>
      <c r="CS177" s="640"/>
    </row>
    <row r="178" spans="1:97" s="2" customFormat="1" ht="14.25" customHeight="1" x14ac:dyDescent="0.35">
      <c r="B178" s="1744" t="s">
        <v>1777</v>
      </c>
      <c r="C178" s="7"/>
      <c r="D178" s="7"/>
      <c r="E178" s="7"/>
      <c r="F178" s="7"/>
      <c r="G178" s="7"/>
      <c r="H178" s="7"/>
      <c r="I178" s="7"/>
      <c r="J178" s="7"/>
      <c r="K178" s="7"/>
      <c r="L178" s="7"/>
      <c r="M178" s="7"/>
      <c r="N178" s="7"/>
      <c r="O178" s="7"/>
      <c r="P178" s="7"/>
      <c r="Q178" s="7"/>
      <c r="R178" s="7"/>
      <c r="S178" s="7"/>
      <c r="T178" s="7"/>
      <c r="U178" s="7"/>
      <c r="V178" s="7"/>
      <c r="W178" s="7"/>
      <c r="AH178" s="775"/>
      <c r="AI178" s="567"/>
      <c r="AJ178" s="567"/>
      <c r="AK178" s="567"/>
      <c r="AL178" s="567"/>
      <c r="AM178" s="567"/>
      <c r="AN178" s="567"/>
      <c r="AO178" s="567"/>
      <c r="AP178" s="567"/>
      <c r="AQ178" s="567"/>
      <c r="AR178" s="567"/>
      <c r="AS178" s="567"/>
      <c r="AT178" s="567"/>
      <c r="AU178" s="567"/>
      <c r="AV178" s="567"/>
      <c r="AW178" s="567"/>
      <c r="AX178" s="567"/>
      <c r="AY178" s="567"/>
      <c r="AZ178" s="567"/>
      <c r="BA178" s="567"/>
      <c r="BB178" s="567"/>
      <c r="BC178" s="567"/>
      <c r="BD178" s="567"/>
      <c r="BE178" s="567"/>
      <c r="BF178" s="567"/>
      <c r="BG178" s="567"/>
      <c r="BH178" s="567"/>
      <c r="BI178" s="567"/>
      <c r="BN178" s="776"/>
      <c r="BO178" s="639"/>
      <c r="BP178" s="639"/>
      <c r="BQ178" s="639"/>
      <c r="BR178" s="639"/>
      <c r="BS178" s="639"/>
      <c r="BT178" s="639"/>
      <c r="BU178" s="639"/>
      <c r="BV178" s="639"/>
      <c r="BW178" s="639"/>
      <c r="BX178" s="639"/>
      <c r="BY178" s="639"/>
      <c r="BZ178" s="639"/>
      <c r="CA178" s="639"/>
      <c r="CB178" s="639"/>
      <c r="CC178" s="639"/>
      <c r="CD178" s="639"/>
      <c r="CE178" s="639"/>
      <c r="CF178" s="639"/>
      <c r="CG178" s="639"/>
      <c r="CH178" s="639"/>
      <c r="CI178" s="639"/>
      <c r="CJ178" s="640"/>
      <c r="CK178" s="640"/>
      <c r="CL178" s="640"/>
      <c r="CM178" s="640"/>
      <c r="CN178" s="640"/>
      <c r="CO178" s="640"/>
      <c r="CP178" s="640"/>
      <c r="CQ178" s="640"/>
      <c r="CR178" s="640"/>
      <c r="CS178" s="640"/>
    </row>
    <row r="179" spans="1:97" s="2" customFormat="1" ht="10" customHeight="1" x14ac:dyDescent="0.3">
      <c r="B179" s="7"/>
      <c r="C179" s="7"/>
      <c r="D179" s="7"/>
      <c r="E179" s="7"/>
      <c r="F179" s="7"/>
      <c r="G179" s="7"/>
      <c r="H179" s="7"/>
      <c r="I179" s="7"/>
      <c r="J179" s="7"/>
      <c r="K179" s="7"/>
      <c r="L179" s="7"/>
      <c r="M179" s="7"/>
      <c r="N179" s="7"/>
      <c r="O179" s="7"/>
      <c r="P179" s="7"/>
      <c r="Q179" s="7"/>
      <c r="R179" s="7"/>
      <c r="S179" s="7"/>
      <c r="T179" s="7"/>
      <c r="U179" s="7"/>
      <c r="V179" s="7"/>
      <c r="W179" s="7"/>
      <c r="AH179" s="567"/>
      <c r="AI179" s="567"/>
      <c r="AJ179" s="567"/>
      <c r="AK179" s="567"/>
      <c r="AL179" s="567"/>
      <c r="AM179" s="567"/>
      <c r="AN179" s="567"/>
      <c r="AO179" s="567"/>
      <c r="AP179" s="567"/>
      <c r="AQ179" s="567"/>
      <c r="AR179" s="567"/>
      <c r="AS179" s="567"/>
      <c r="AT179" s="567"/>
      <c r="AU179" s="567"/>
      <c r="AV179" s="567"/>
      <c r="AW179" s="567"/>
      <c r="AX179" s="567"/>
      <c r="AY179" s="567"/>
      <c r="AZ179" s="567"/>
      <c r="BA179" s="567"/>
      <c r="BB179" s="567"/>
      <c r="BC179" s="567"/>
      <c r="BD179" s="567"/>
      <c r="BE179" s="567"/>
      <c r="BF179" s="567"/>
      <c r="BG179" s="567"/>
      <c r="BH179" s="567"/>
      <c r="BI179" s="567"/>
      <c r="BN179" s="639"/>
      <c r="BO179" s="639"/>
      <c r="BP179" s="639"/>
      <c r="BQ179" s="639"/>
      <c r="BR179" s="639"/>
      <c r="BS179" s="639"/>
      <c r="BT179" s="639"/>
      <c r="BU179" s="639"/>
      <c r="BV179" s="639"/>
      <c r="BW179" s="639"/>
      <c r="BX179" s="639"/>
      <c r="BY179" s="639"/>
      <c r="BZ179" s="639"/>
      <c r="CA179" s="639"/>
      <c r="CB179" s="639"/>
      <c r="CC179" s="639"/>
      <c r="CD179" s="639"/>
      <c r="CE179" s="639"/>
      <c r="CF179" s="639"/>
      <c r="CG179" s="639"/>
      <c r="CH179" s="639"/>
      <c r="CI179" s="639"/>
      <c r="CJ179" s="640"/>
      <c r="CK179" s="640"/>
      <c r="CL179" s="640"/>
      <c r="CM179" s="640"/>
      <c r="CN179" s="640"/>
      <c r="CO179" s="640"/>
      <c r="CP179" s="640"/>
      <c r="CQ179" s="640"/>
      <c r="CR179" s="640"/>
      <c r="CS179" s="640"/>
    </row>
    <row r="180" spans="1:97" s="2" customFormat="1" ht="14.25" customHeight="1" x14ac:dyDescent="0.3">
      <c r="B180" s="2046"/>
      <c r="C180" s="156" t="s">
        <v>1</v>
      </c>
      <c r="D180" s="157" t="s">
        <v>2</v>
      </c>
      <c r="E180" s="156" t="s">
        <v>3</v>
      </c>
      <c r="F180" s="157" t="s">
        <v>85</v>
      </c>
      <c r="G180" s="156" t="s">
        <v>4</v>
      </c>
      <c r="H180" s="157" t="s">
        <v>5</v>
      </c>
      <c r="I180" s="156" t="s">
        <v>6</v>
      </c>
      <c r="J180" s="157" t="s">
        <v>7</v>
      </c>
      <c r="K180" s="156" t="s">
        <v>8</v>
      </c>
      <c r="L180" s="157" t="s">
        <v>9</v>
      </c>
      <c r="M180" s="156" t="s">
        <v>10</v>
      </c>
      <c r="N180" s="157" t="s">
        <v>11</v>
      </c>
      <c r="O180" s="156" t="s">
        <v>12</v>
      </c>
      <c r="P180" s="157" t="s">
        <v>13</v>
      </c>
      <c r="Q180" s="156" t="s">
        <v>14</v>
      </c>
      <c r="R180" s="157" t="s">
        <v>15</v>
      </c>
      <c r="S180" s="156" t="s">
        <v>14</v>
      </c>
      <c r="T180" s="157" t="s">
        <v>15</v>
      </c>
      <c r="U180" s="158" t="s">
        <v>16</v>
      </c>
      <c r="V180" s="159" t="s">
        <v>17</v>
      </c>
      <c r="W180" s="159" t="s">
        <v>18</v>
      </c>
      <c r="AH180" s="711"/>
      <c r="AI180" s="729"/>
      <c r="AJ180" s="572"/>
      <c r="AK180" s="729"/>
      <c r="AL180" s="572"/>
      <c r="AM180" s="729"/>
      <c r="AN180" s="572"/>
      <c r="AO180" s="729"/>
      <c r="AP180" s="572"/>
      <c r="AQ180" s="729"/>
      <c r="AR180" s="572"/>
      <c r="AS180" s="729"/>
      <c r="AT180" s="572"/>
      <c r="AU180" s="729"/>
      <c r="AV180" s="572"/>
      <c r="AW180" s="729"/>
      <c r="AX180" s="572"/>
      <c r="AY180" s="729"/>
      <c r="AZ180" s="572"/>
      <c r="BA180" s="729"/>
      <c r="BB180" s="572"/>
      <c r="BC180" s="572"/>
      <c r="BD180" s="567"/>
      <c r="BE180" s="567"/>
      <c r="BF180" s="567"/>
      <c r="BG180" s="567"/>
      <c r="BH180" s="567"/>
      <c r="BI180" s="567"/>
      <c r="BN180" s="742"/>
      <c r="BO180" s="761"/>
      <c r="BP180" s="644"/>
      <c r="BQ180" s="761"/>
      <c r="BR180" s="644"/>
      <c r="BS180" s="761"/>
      <c r="BT180" s="644"/>
      <c r="BU180" s="761"/>
      <c r="BV180" s="644"/>
      <c r="BW180" s="761"/>
      <c r="BX180" s="644"/>
      <c r="BY180" s="761"/>
      <c r="BZ180" s="644"/>
      <c r="CA180" s="761"/>
      <c r="CB180" s="644"/>
      <c r="CC180" s="761"/>
      <c r="CD180" s="644"/>
      <c r="CE180" s="761"/>
      <c r="CF180" s="644"/>
      <c r="CG180" s="761"/>
      <c r="CH180" s="644"/>
      <c r="CI180" s="644"/>
      <c r="CJ180" s="640"/>
      <c r="CK180" s="640"/>
      <c r="CL180" s="640"/>
      <c r="CM180" s="640"/>
      <c r="CN180" s="640"/>
      <c r="CO180" s="640"/>
      <c r="CP180" s="640"/>
      <c r="CQ180" s="640"/>
      <c r="CR180" s="640"/>
      <c r="CS180" s="640"/>
    </row>
    <row r="181" spans="1:97" s="2" customFormat="1" ht="39" customHeight="1" x14ac:dyDescent="0.35">
      <c r="B181" s="2047"/>
      <c r="C181" s="2063" t="s">
        <v>45</v>
      </c>
      <c r="D181" s="44"/>
      <c r="E181" s="110"/>
      <c r="F181" s="2051" t="s">
        <v>57</v>
      </c>
      <c r="G181" s="44"/>
      <c r="H181" s="136"/>
      <c r="I181" s="2051" t="s">
        <v>63</v>
      </c>
      <c r="J181" s="44"/>
      <c r="K181" s="136"/>
      <c r="L181" s="2051" t="s">
        <v>101</v>
      </c>
      <c r="M181" s="44"/>
      <c r="N181" s="136"/>
      <c r="O181" s="2051" t="s">
        <v>102</v>
      </c>
      <c r="P181" s="44"/>
      <c r="Q181" s="136"/>
      <c r="R181" s="2051" t="s">
        <v>103</v>
      </c>
      <c r="S181" s="44"/>
      <c r="T181" s="137"/>
      <c r="U181" s="2065" t="s">
        <v>50</v>
      </c>
      <c r="V181" s="44"/>
      <c r="W181" s="136"/>
      <c r="AH181" s="905" t="s">
        <v>1086</v>
      </c>
      <c r="AI181" s="734"/>
      <c r="AJ181" s="580"/>
      <c r="AK181" s="580"/>
      <c r="AL181" s="734"/>
      <c r="AM181" s="580"/>
      <c r="AN181" s="580"/>
      <c r="AO181" s="734"/>
      <c r="AP181" s="580"/>
      <c r="AQ181" s="580"/>
      <c r="AR181" s="734"/>
      <c r="AS181" s="580"/>
      <c r="AT181" s="580"/>
      <c r="AU181" s="734"/>
      <c r="AV181" s="580"/>
      <c r="AW181" s="580"/>
      <c r="AX181" s="734"/>
      <c r="AY181" s="580"/>
      <c r="AZ181" s="580"/>
      <c r="BA181" s="735"/>
      <c r="BB181" s="580"/>
      <c r="BC181" s="580"/>
      <c r="BD181" s="567"/>
      <c r="BE181" s="567"/>
      <c r="BF181" s="567"/>
      <c r="BG181" s="567"/>
      <c r="BH181" s="567"/>
      <c r="BI181" s="567"/>
      <c r="BN181" s="914" t="s">
        <v>1086</v>
      </c>
      <c r="BO181" s="766"/>
      <c r="BP181" s="652"/>
      <c r="BQ181" s="652"/>
      <c r="BR181" s="766"/>
      <c r="BS181" s="652"/>
      <c r="BT181" s="652"/>
      <c r="BU181" s="766"/>
      <c r="BV181" s="652"/>
      <c r="BW181" s="652"/>
      <c r="BX181" s="766"/>
      <c r="BY181" s="652"/>
      <c r="BZ181" s="652"/>
      <c r="CA181" s="766"/>
      <c r="CB181" s="652"/>
      <c r="CC181" s="652"/>
      <c r="CD181" s="766"/>
      <c r="CE181" s="652"/>
      <c r="CF181" s="652"/>
      <c r="CG181" s="767"/>
      <c r="CH181" s="652"/>
      <c r="CI181" s="652"/>
      <c r="CJ181" s="640"/>
      <c r="CK181" s="640"/>
      <c r="CL181" s="640"/>
      <c r="CM181" s="640"/>
      <c r="CN181" s="640"/>
      <c r="CO181" s="640"/>
      <c r="CP181" s="640"/>
      <c r="CQ181" s="640"/>
      <c r="CR181" s="640"/>
      <c r="CS181" s="640"/>
    </row>
    <row r="182" spans="1:97" s="2" customFormat="1" ht="61" customHeight="1" thickBot="1" x14ac:dyDescent="0.35">
      <c r="B182" s="2048"/>
      <c r="C182" s="2050"/>
      <c r="D182" s="230" t="s">
        <v>315</v>
      </c>
      <c r="E182" s="231" t="s">
        <v>320</v>
      </c>
      <c r="F182" s="2052"/>
      <c r="G182" s="230" t="s">
        <v>315</v>
      </c>
      <c r="H182" s="231" t="s">
        <v>320</v>
      </c>
      <c r="I182" s="2052"/>
      <c r="J182" s="230" t="s">
        <v>315</v>
      </c>
      <c r="K182" s="231" t="s">
        <v>320</v>
      </c>
      <c r="L182" s="2052"/>
      <c r="M182" s="230" t="s">
        <v>315</v>
      </c>
      <c r="N182" s="231" t="s">
        <v>320</v>
      </c>
      <c r="O182" s="2052"/>
      <c r="P182" s="230" t="s">
        <v>315</v>
      </c>
      <c r="Q182" s="231" t="s">
        <v>320</v>
      </c>
      <c r="R182" s="2052"/>
      <c r="S182" s="230" t="s">
        <v>315</v>
      </c>
      <c r="T182" s="231" t="s">
        <v>320</v>
      </c>
      <c r="U182" s="2066"/>
      <c r="V182" s="230" t="s">
        <v>315</v>
      </c>
      <c r="W182" s="231" t="s">
        <v>321</v>
      </c>
      <c r="AH182" s="903" t="s">
        <v>516</v>
      </c>
      <c r="AI182" s="734"/>
      <c r="AJ182" s="731"/>
      <c r="AK182" s="731"/>
      <c r="AL182" s="734"/>
      <c r="AM182" s="731"/>
      <c r="AN182" s="731"/>
      <c r="AO182" s="734"/>
      <c r="AP182" s="731"/>
      <c r="AQ182" s="731"/>
      <c r="AR182" s="734"/>
      <c r="AS182" s="731"/>
      <c r="AT182" s="731"/>
      <c r="AU182" s="734"/>
      <c r="AV182" s="731"/>
      <c r="AW182" s="731"/>
      <c r="AX182" s="734"/>
      <c r="AY182" s="731"/>
      <c r="AZ182" s="731"/>
      <c r="BA182" s="735"/>
      <c r="BB182" s="731"/>
      <c r="BC182" s="731"/>
      <c r="BD182" s="567"/>
      <c r="BE182" s="567"/>
      <c r="BF182" s="567"/>
      <c r="BG182" s="567"/>
      <c r="BH182" s="567"/>
      <c r="BI182" s="567"/>
      <c r="BN182" s="912" t="s">
        <v>1557</v>
      </c>
      <c r="BO182" s="766"/>
      <c r="BP182" s="763"/>
      <c r="BQ182" s="763"/>
      <c r="BR182" s="766"/>
      <c r="BS182" s="763"/>
      <c r="BT182" s="763"/>
      <c r="BU182" s="766"/>
      <c r="BV182" s="763"/>
      <c r="BW182" s="763"/>
      <c r="BX182" s="766"/>
      <c r="BY182" s="763"/>
      <c r="BZ182" s="763"/>
      <c r="CA182" s="766"/>
      <c r="CB182" s="763"/>
      <c r="CC182" s="763"/>
      <c r="CD182" s="766"/>
      <c r="CE182" s="763"/>
      <c r="CF182" s="763"/>
      <c r="CG182" s="767"/>
      <c r="CH182" s="763"/>
      <c r="CI182" s="763"/>
      <c r="CJ182" s="640"/>
      <c r="CK182" s="640"/>
      <c r="CL182" s="640"/>
      <c r="CM182" s="640"/>
      <c r="CN182" s="640"/>
      <c r="CO182" s="640"/>
      <c r="CP182" s="640"/>
      <c r="CQ182" s="640"/>
      <c r="CR182" s="640"/>
      <c r="CS182" s="640"/>
    </row>
    <row r="183" spans="1:97" s="1200" customFormat="1" ht="60" customHeight="1" x14ac:dyDescent="0.3">
      <c r="B183" s="1201" t="s">
        <v>43</v>
      </c>
      <c r="C183" s="419"/>
      <c r="D183" s="1197"/>
      <c r="E183" s="424"/>
      <c r="F183" s="437"/>
      <c r="G183" s="1197"/>
      <c r="H183" s="424"/>
      <c r="I183" s="437"/>
      <c r="J183" s="1197"/>
      <c r="K183" s="424"/>
      <c r="L183" s="437"/>
      <c r="M183" s="1197"/>
      <c r="N183" s="424"/>
      <c r="O183" s="437"/>
      <c r="P183" s="1197"/>
      <c r="Q183" s="424"/>
      <c r="R183" s="437"/>
      <c r="S183" s="1197"/>
      <c r="T183" s="1197"/>
      <c r="U183" s="423"/>
      <c r="V183" s="1197"/>
      <c r="W183" s="424"/>
      <c r="AH183" s="1202"/>
      <c r="AI183" s="1203" t="s">
        <v>1</v>
      </c>
      <c r="AJ183" s="1204" t="s">
        <v>2</v>
      </c>
      <c r="AK183" s="1203" t="s">
        <v>3</v>
      </c>
      <c r="AL183" s="1204" t="s">
        <v>85</v>
      </c>
      <c r="AM183" s="1203" t="s">
        <v>4</v>
      </c>
      <c r="AN183" s="1204" t="s">
        <v>5</v>
      </c>
      <c r="AO183" s="1203" t="s">
        <v>6</v>
      </c>
      <c r="AP183" s="1204" t="s">
        <v>7</v>
      </c>
      <c r="AQ183" s="1203" t="s">
        <v>8</v>
      </c>
      <c r="AR183" s="1204" t="s">
        <v>9</v>
      </c>
      <c r="AS183" s="1203" t="s">
        <v>10</v>
      </c>
      <c r="AT183" s="1204" t="s">
        <v>11</v>
      </c>
      <c r="AU183" s="1203" t="s">
        <v>12</v>
      </c>
      <c r="AV183" s="1204" t="s">
        <v>13</v>
      </c>
      <c r="AW183" s="1203" t="s">
        <v>14</v>
      </c>
      <c r="AX183" s="1204" t="s">
        <v>15</v>
      </c>
      <c r="AY183" s="1203" t="s">
        <v>14</v>
      </c>
      <c r="AZ183" s="1204" t="s">
        <v>15</v>
      </c>
      <c r="BA183" s="1203" t="s">
        <v>16</v>
      </c>
      <c r="BB183" s="1204" t="s">
        <v>17</v>
      </c>
      <c r="BC183" s="1204" t="s">
        <v>18</v>
      </c>
      <c r="BD183" s="1152"/>
      <c r="BE183" s="1152"/>
      <c r="BF183" s="1152"/>
      <c r="BG183" s="1152"/>
      <c r="BH183" s="1152"/>
      <c r="BI183" s="1152"/>
      <c r="BN183" s="1205"/>
      <c r="BO183" s="1206" t="s">
        <v>1</v>
      </c>
      <c r="BP183" s="1207" t="s">
        <v>2</v>
      </c>
      <c r="BQ183" s="1206" t="s">
        <v>3</v>
      </c>
      <c r="BR183" s="1207" t="s">
        <v>85</v>
      </c>
      <c r="BS183" s="1206" t="s">
        <v>4</v>
      </c>
      <c r="BT183" s="1207" t="s">
        <v>5</v>
      </c>
      <c r="BU183" s="1206" t="s">
        <v>6</v>
      </c>
      <c r="BV183" s="1207" t="s">
        <v>7</v>
      </c>
      <c r="BW183" s="1206" t="s">
        <v>8</v>
      </c>
      <c r="BX183" s="1207" t="s">
        <v>9</v>
      </c>
      <c r="BY183" s="1206" t="s">
        <v>10</v>
      </c>
      <c r="BZ183" s="1207" t="s">
        <v>11</v>
      </c>
      <c r="CA183" s="1206" t="s">
        <v>12</v>
      </c>
      <c r="CB183" s="1207" t="s">
        <v>13</v>
      </c>
      <c r="CC183" s="1206" t="s">
        <v>14</v>
      </c>
      <c r="CD183" s="1207" t="s">
        <v>15</v>
      </c>
      <c r="CE183" s="1206" t="s">
        <v>14</v>
      </c>
      <c r="CF183" s="1207" t="s">
        <v>15</v>
      </c>
      <c r="CG183" s="1206" t="s">
        <v>16</v>
      </c>
      <c r="CH183" s="1207" t="s">
        <v>17</v>
      </c>
      <c r="CI183" s="1207" t="s">
        <v>18</v>
      </c>
      <c r="CJ183" s="1159"/>
      <c r="CK183" s="1159"/>
      <c r="CL183" s="1159"/>
      <c r="CM183" s="1159"/>
      <c r="CN183" s="1159"/>
      <c r="CO183" s="1159"/>
      <c r="CP183" s="1159"/>
      <c r="CQ183" s="1159"/>
      <c r="CR183" s="1159"/>
      <c r="CS183" s="1159"/>
    </row>
    <row r="184" spans="1:97" s="1200" customFormat="1" ht="60" customHeight="1" x14ac:dyDescent="0.3">
      <c r="B184" s="1208" t="s">
        <v>99</v>
      </c>
      <c r="C184" s="425"/>
      <c r="D184" s="1198"/>
      <c r="E184" s="430"/>
      <c r="F184" s="438"/>
      <c r="G184" s="1198"/>
      <c r="H184" s="430"/>
      <c r="I184" s="438"/>
      <c r="J184" s="1198"/>
      <c r="K184" s="430"/>
      <c r="L184" s="438"/>
      <c r="M184" s="1198"/>
      <c r="N184" s="430"/>
      <c r="O184" s="438"/>
      <c r="P184" s="1198"/>
      <c r="Q184" s="430"/>
      <c r="R184" s="438"/>
      <c r="S184" s="1198"/>
      <c r="T184" s="1198"/>
      <c r="U184" s="429"/>
      <c r="V184" s="1198"/>
      <c r="W184" s="430"/>
      <c r="AH184" s="1244"/>
      <c r="AI184" s="2030" t="str">
        <f>C181</f>
        <v>Entity Type 1</v>
      </c>
      <c r="AJ184" s="1210"/>
      <c r="AK184" s="1211"/>
      <c r="AL184" s="2032" t="str">
        <f>F181</f>
        <v>Entity Type 2</v>
      </c>
      <c r="AM184" s="1210"/>
      <c r="AN184" s="1211"/>
      <c r="AO184" s="2032" t="str">
        <f>I181</f>
        <v>Entity Type 3</v>
      </c>
      <c r="AP184" s="1210"/>
      <c r="AQ184" s="1211"/>
      <c r="AR184" s="2032" t="str">
        <f>L181</f>
        <v>Entity Type 4</v>
      </c>
      <c r="AS184" s="1210"/>
      <c r="AT184" s="1211"/>
      <c r="AU184" s="2032" t="str">
        <f>O181</f>
        <v>Entity Type 5</v>
      </c>
      <c r="AV184" s="1210"/>
      <c r="AW184" s="1211"/>
      <c r="AX184" s="2032" t="str">
        <f>R181</f>
        <v>Entity Type 6</v>
      </c>
      <c r="AY184" s="1210"/>
      <c r="AZ184" s="1210"/>
      <c r="BA184" s="2030" t="s">
        <v>50</v>
      </c>
      <c r="BB184" s="1210"/>
      <c r="BC184" s="1211"/>
      <c r="BD184" s="1152"/>
      <c r="BE184" s="1152"/>
      <c r="BF184" s="1152"/>
      <c r="BG184" s="1152"/>
      <c r="BH184" s="1152"/>
      <c r="BI184" s="1152"/>
      <c r="BN184" s="1246"/>
      <c r="BO184" s="2076" t="str">
        <f>C181</f>
        <v>Entity Type 1</v>
      </c>
      <c r="BP184" s="1215"/>
      <c r="BQ184" s="1216"/>
      <c r="BR184" s="2074" t="str">
        <f>F181</f>
        <v>Entity Type 2</v>
      </c>
      <c r="BS184" s="1215"/>
      <c r="BT184" s="1216"/>
      <c r="BU184" s="2074" t="str">
        <f>I181</f>
        <v>Entity Type 3</v>
      </c>
      <c r="BV184" s="1215"/>
      <c r="BW184" s="1216"/>
      <c r="BX184" s="2074" t="str">
        <f>L181</f>
        <v>Entity Type 4</v>
      </c>
      <c r="BY184" s="1215"/>
      <c r="BZ184" s="1216"/>
      <c r="CA184" s="2074" t="str">
        <f>O181</f>
        <v>Entity Type 5</v>
      </c>
      <c r="CB184" s="1215"/>
      <c r="CC184" s="1216"/>
      <c r="CD184" s="2074" t="str">
        <f>R181</f>
        <v>Entity Type 6</v>
      </c>
      <c r="CE184" s="1215"/>
      <c r="CF184" s="1215"/>
      <c r="CG184" s="2076" t="s">
        <v>50</v>
      </c>
      <c r="CH184" s="1215"/>
      <c r="CI184" s="1216"/>
      <c r="CJ184" s="1159"/>
      <c r="CK184" s="1159"/>
      <c r="CL184" s="1159"/>
      <c r="CM184" s="1159"/>
      <c r="CN184" s="1159"/>
      <c r="CO184" s="1159"/>
      <c r="CP184" s="1159"/>
      <c r="CQ184" s="1159"/>
      <c r="CR184" s="1159"/>
      <c r="CS184" s="1159"/>
    </row>
    <row r="185" spans="1:97" s="1200" customFormat="1" ht="60" customHeight="1" thickBot="1" x14ac:dyDescent="0.35">
      <c r="B185" s="1219" t="s">
        <v>1087</v>
      </c>
      <c r="C185" s="431"/>
      <c r="D185" s="1199"/>
      <c r="E185" s="436"/>
      <c r="F185" s="439"/>
      <c r="G185" s="1199"/>
      <c r="H185" s="436"/>
      <c r="I185" s="439"/>
      <c r="J185" s="1199"/>
      <c r="K185" s="436"/>
      <c r="L185" s="439"/>
      <c r="M185" s="1199"/>
      <c r="N185" s="436"/>
      <c r="O185" s="439"/>
      <c r="P185" s="1199"/>
      <c r="Q185" s="436"/>
      <c r="R185" s="439"/>
      <c r="S185" s="1199"/>
      <c r="T185" s="1199"/>
      <c r="U185" s="435"/>
      <c r="V185" s="1199"/>
      <c r="W185" s="436"/>
      <c r="AH185" s="1254"/>
      <c r="AI185" s="2031"/>
      <c r="AJ185" s="1221" t="s">
        <v>315</v>
      </c>
      <c r="AK185" s="1222" t="s">
        <v>320</v>
      </c>
      <c r="AL185" s="2033"/>
      <c r="AM185" s="1221" t="s">
        <v>315</v>
      </c>
      <c r="AN185" s="1222" t="s">
        <v>320</v>
      </c>
      <c r="AO185" s="2033"/>
      <c r="AP185" s="1221" t="s">
        <v>315</v>
      </c>
      <c r="AQ185" s="1222" t="s">
        <v>320</v>
      </c>
      <c r="AR185" s="2033"/>
      <c r="AS185" s="1221" t="s">
        <v>315</v>
      </c>
      <c r="AT185" s="1222" t="s">
        <v>320</v>
      </c>
      <c r="AU185" s="2033"/>
      <c r="AV185" s="1221" t="s">
        <v>315</v>
      </c>
      <c r="AW185" s="1222" t="s">
        <v>320</v>
      </c>
      <c r="AX185" s="2033"/>
      <c r="AY185" s="1221" t="s">
        <v>315</v>
      </c>
      <c r="AZ185" s="1222" t="s">
        <v>320</v>
      </c>
      <c r="BA185" s="2031"/>
      <c r="BB185" s="1221" t="s">
        <v>315</v>
      </c>
      <c r="BC185" s="1222" t="s">
        <v>321</v>
      </c>
      <c r="BD185" s="1152"/>
      <c r="BE185" s="1152"/>
      <c r="BF185" s="1152"/>
      <c r="BG185" s="1152"/>
      <c r="BH185" s="1152"/>
      <c r="BI185" s="1152"/>
      <c r="BN185" s="1257"/>
      <c r="BO185" s="2077"/>
      <c r="BP185" s="1224" t="s">
        <v>229</v>
      </c>
      <c r="BQ185" s="1225" t="s">
        <v>320</v>
      </c>
      <c r="BR185" s="2075"/>
      <c r="BS185" s="1224" t="s">
        <v>229</v>
      </c>
      <c r="BT185" s="1225" t="s">
        <v>320</v>
      </c>
      <c r="BU185" s="2075"/>
      <c r="BV185" s="1224" t="s">
        <v>229</v>
      </c>
      <c r="BW185" s="1225" t="s">
        <v>320</v>
      </c>
      <c r="BX185" s="2075"/>
      <c r="BY185" s="1224" t="s">
        <v>229</v>
      </c>
      <c r="BZ185" s="1225" t="s">
        <v>320</v>
      </c>
      <c r="CA185" s="2075"/>
      <c r="CB185" s="1224" t="s">
        <v>229</v>
      </c>
      <c r="CC185" s="1225" t="s">
        <v>320</v>
      </c>
      <c r="CD185" s="2075"/>
      <c r="CE185" s="1224" t="s">
        <v>229</v>
      </c>
      <c r="CF185" s="1225" t="s">
        <v>320</v>
      </c>
      <c r="CG185" s="2077"/>
      <c r="CH185" s="1224" t="s">
        <v>229</v>
      </c>
      <c r="CI185" s="1225" t="s">
        <v>321</v>
      </c>
      <c r="CJ185" s="1159"/>
      <c r="CK185" s="1159"/>
      <c r="CL185" s="1159"/>
      <c r="CM185" s="1159"/>
      <c r="CN185" s="1159"/>
      <c r="CO185" s="1159"/>
      <c r="CP185" s="1159"/>
      <c r="CQ185" s="1159"/>
      <c r="CR185" s="1159"/>
      <c r="CS185" s="1159"/>
    </row>
    <row r="186" spans="1:97" s="1143" customFormat="1" ht="14.25" customHeight="1" x14ac:dyDescent="0.3">
      <c r="A186" s="1137"/>
      <c r="B186" s="1138" t="s">
        <v>133</v>
      </c>
      <c r="C186" s="1160"/>
      <c r="D186" s="1161"/>
      <c r="E186" s="1162"/>
      <c r="F186" s="1163"/>
      <c r="G186" s="1161"/>
      <c r="H186" s="1162"/>
      <c r="I186" s="1163"/>
      <c r="J186" s="1161"/>
      <c r="K186" s="1162"/>
      <c r="L186" s="1163"/>
      <c r="M186" s="1161"/>
      <c r="N186" s="1162"/>
      <c r="O186" s="1163"/>
      <c r="P186" s="1161"/>
      <c r="Q186" s="1162"/>
      <c r="R186" s="1163"/>
      <c r="S186" s="1161"/>
      <c r="T186" s="1161"/>
      <c r="U186" s="1160"/>
      <c r="V186" s="1161"/>
      <c r="W186" s="1162"/>
      <c r="AH186" s="1144"/>
      <c r="AI186" s="1164"/>
      <c r="AJ186" s="1165"/>
      <c r="AK186" s="1166"/>
      <c r="AL186" s="1167"/>
      <c r="AM186" s="1165"/>
      <c r="AN186" s="1166"/>
      <c r="AO186" s="1167"/>
      <c r="AP186" s="1165"/>
      <c r="AQ186" s="1166"/>
      <c r="AR186" s="1167"/>
      <c r="AS186" s="1165"/>
      <c r="AT186" s="1166"/>
      <c r="AU186" s="1167"/>
      <c r="AV186" s="1165"/>
      <c r="AW186" s="1166"/>
      <c r="AX186" s="1167"/>
      <c r="AY186" s="1165"/>
      <c r="AZ186" s="1165"/>
      <c r="BA186" s="1174"/>
      <c r="BB186" s="1175"/>
      <c r="BC186" s="1176"/>
      <c r="BD186" s="1152"/>
      <c r="BE186" s="1152"/>
      <c r="BF186" s="1152"/>
      <c r="BG186" s="1152"/>
      <c r="BH186" s="1152"/>
      <c r="BI186" s="1152"/>
      <c r="BN186" s="1153"/>
      <c r="BO186" s="1170"/>
      <c r="BP186" s="1171"/>
      <c r="BQ186" s="1172"/>
      <c r="BR186" s="1173"/>
      <c r="BS186" s="1171"/>
      <c r="BT186" s="1172"/>
      <c r="BU186" s="1173"/>
      <c r="BV186" s="1171"/>
      <c r="BW186" s="1172"/>
      <c r="BX186" s="1173"/>
      <c r="BY186" s="1171"/>
      <c r="BZ186" s="1172"/>
      <c r="CA186" s="1173"/>
      <c r="CB186" s="1171"/>
      <c r="CC186" s="1172"/>
      <c r="CD186" s="1173"/>
      <c r="CE186" s="1171"/>
      <c r="CF186" s="1171"/>
      <c r="CG186" s="1177"/>
      <c r="CH186" s="1178"/>
      <c r="CI186" s="1179"/>
      <c r="CJ186" s="1159"/>
      <c r="CK186" s="1159"/>
      <c r="CL186" s="1159"/>
      <c r="CM186" s="1159"/>
      <c r="CN186" s="1159"/>
      <c r="CO186" s="1159"/>
      <c r="CP186" s="1159"/>
      <c r="CQ186" s="1159"/>
      <c r="CR186" s="1159"/>
      <c r="CS186" s="1159"/>
    </row>
    <row r="187" spans="1:97" s="2" customFormat="1" ht="14" x14ac:dyDescent="0.3">
      <c r="A187" s="6"/>
      <c r="B187" s="76">
        <v>2002</v>
      </c>
      <c r="C187" s="168"/>
      <c r="D187" s="114"/>
      <c r="E187" s="113"/>
      <c r="F187" s="164"/>
      <c r="G187" s="114"/>
      <c r="H187" s="113"/>
      <c r="I187" s="164"/>
      <c r="J187" s="114"/>
      <c r="K187" s="113"/>
      <c r="L187" s="164"/>
      <c r="M187" s="114"/>
      <c r="N187" s="113"/>
      <c r="O187" s="164"/>
      <c r="P187" s="114"/>
      <c r="Q187" s="113"/>
      <c r="R187" s="164"/>
      <c r="S187" s="114"/>
      <c r="T187" s="114"/>
      <c r="U187" s="410">
        <f>C187+F187+I187+L187+O187+R187</f>
        <v>0</v>
      </c>
      <c r="V187" s="412">
        <f>D187+G187+J187+M187+P187+S187</f>
        <v>0</v>
      </c>
      <c r="W187" s="398">
        <f>E187+H187+K187+N187+Q187+T187</f>
        <v>0</v>
      </c>
      <c r="AH187" s="714">
        <v>2002</v>
      </c>
      <c r="AI187" s="715" t="str">
        <f>IF(ISNUMBER(C187),'Cover Page'!$D$35/1000000*'4 classification'!C187/'FX rate'!$C7,"")</f>
        <v/>
      </c>
      <c r="AJ187" s="931" t="str">
        <f>IF(ISNUMBER(D187),'Cover Page'!$D$35/1000000*'4 classification'!D187/'FX rate'!$C7,"")</f>
        <v/>
      </c>
      <c r="AK187" s="716" t="str">
        <f>IF(ISNUMBER(E187),'Cover Page'!$D$35/1000000*'4 classification'!E187/'FX rate'!$C7,"")</f>
        <v/>
      </c>
      <c r="AL187" s="932" t="str">
        <f>IF(ISNUMBER(F187),'Cover Page'!$D$35/1000000*'4 classification'!F187/'FX rate'!$C7,"")</f>
        <v/>
      </c>
      <c r="AM187" s="931" t="str">
        <f>IF(ISNUMBER(G187),'Cover Page'!$D$35/1000000*'4 classification'!G187/'FX rate'!$C7,"")</f>
        <v/>
      </c>
      <c r="AN187" s="716" t="str">
        <f>IF(ISNUMBER(H187),'Cover Page'!$D$35/1000000*'4 classification'!H187/'FX rate'!$C7,"")</f>
        <v/>
      </c>
      <c r="AO187" s="932" t="str">
        <f>IF(ISNUMBER(I187),'Cover Page'!$D$35/1000000*'4 classification'!I187/'FX rate'!$C7,"")</f>
        <v/>
      </c>
      <c r="AP187" s="931" t="str">
        <f>IF(ISNUMBER(J187),'Cover Page'!$D$35/1000000*'4 classification'!J187/'FX rate'!$C7,"")</f>
        <v/>
      </c>
      <c r="AQ187" s="716" t="str">
        <f>IF(ISNUMBER(K187),'Cover Page'!$D$35/1000000*'4 classification'!K187/'FX rate'!$C7,"")</f>
        <v/>
      </c>
      <c r="AR187" s="932" t="str">
        <f>IF(ISNUMBER(L187),'Cover Page'!$D$35/1000000*'4 classification'!L187/'FX rate'!$C7,"")</f>
        <v/>
      </c>
      <c r="AS187" s="931" t="str">
        <f>IF(ISNUMBER(M187),'Cover Page'!$D$35/1000000*'4 classification'!M187/'FX rate'!$C7,"")</f>
        <v/>
      </c>
      <c r="AT187" s="716" t="str">
        <f>IF(ISNUMBER(N187),'Cover Page'!$D$35/1000000*'4 classification'!N187/'FX rate'!$C7,"")</f>
        <v/>
      </c>
      <c r="AU187" s="932" t="str">
        <f>IF(ISNUMBER(O187),'Cover Page'!$D$35/1000000*'4 classification'!O187/'FX rate'!$C7,"")</f>
        <v/>
      </c>
      <c r="AV187" s="931" t="str">
        <f>IF(ISNUMBER(P187),'Cover Page'!$D$35/1000000*'4 classification'!P187/'FX rate'!$C7,"")</f>
        <v/>
      </c>
      <c r="AW187" s="716" t="str">
        <f>IF(ISNUMBER(Q187),'Cover Page'!$D$35/1000000*'4 classification'!Q187/'FX rate'!$C7,"")</f>
        <v/>
      </c>
      <c r="AX187" s="932" t="str">
        <f>IF(ISNUMBER(R187),'Cover Page'!$D$35/1000000*'4 classification'!R187/'FX rate'!$C7,"")</f>
        <v/>
      </c>
      <c r="AY187" s="931" t="str">
        <f>IF(ISNUMBER(S187),'Cover Page'!$D$35/1000000*'4 classification'!S187/'FX rate'!$C7,"")</f>
        <v/>
      </c>
      <c r="AZ187" s="940" t="str">
        <f>IF(ISNUMBER(T187),'Cover Page'!$D$35/1000000*'4 classification'!T187/'FX rate'!$C7,"")</f>
        <v/>
      </c>
      <c r="BA187" s="932">
        <f>IF(ISNUMBER(U187),'Cover Page'!$D$35/1000000*'4 classification'!U187/'FX rate'!$C7,"")</f>
        <v>0</v>
      </c>
      <c r="BB187" s="931">
        <f>IF(ISNUMBER(V187),'Cover Page'!$D$35/1000000*'4 classification'!V187/'FX rate'!$C7,"")</f>
        <v>0</v>
      </c>
      <c r="BC187" s="718">
        <f>IF(ISNUMBER(W187),'Cover Page'!$D$35/1000000*'4 classification'!W187/'FX rate'!$C7,"")</f>
        <v>0</v>
      </c>
      <c r="BD187" s="567"/>
      <c r="BE187" s="567"/>
      <c r="BF187" s="567"/>
      <c r="BG187" s="567"/>
      <c r="BH187" s="567"/>
      <c r="BI187" s="567"/>
      <c r="BN187" s="745">
        <v>2002</v>
      </c>
      <c r="BO187" s="746" t="str">
        <f>IF(ISNUMBER(C187),'Cover Page'!$D$35/1000000*C187/'FX rate'!$C$24,"")</f>
        <v/>
      </c>
      <c r="BP187" s="923" t="str">
        <f>IF(ISNUMBER(D187),'Cover Page'!$D$35/1000000*D187/'FX rate'!$C$24,"")</f>
        <v/>
      </c>
      <c r="BQ187" s="747" t="str">
        <f>IF(ISNUMBER(E187),'Cover Page'!$D$35/1000000*E187/'FX rate'!$C$24,"")</f>
        <v/>
      </c>
      <c r="BR187" s="924" t="str">
        <f>IF(ISNUMBER(F187),'Cover Page'!$D$35/1000000*F187/'FX rate'!$C$24,"")</f>
        <v/>
      </c>
      <c r="BS187" s="923" t="str">
        <f>IF(ISNUMBER(G187),'Cover Page'!$D$35/1000000*G187/'FX rate'!$C$24,"")</f>
        <v/>
      </c>
      <c r="BT187" s="747" t="str">
        <f>IF(ISNUMBER(H187),'Cover Page'!$D$35/1000000*H187/'FX rate'!$C$24,"")</f>
        <v/>
      </c>
      <c r="BU187" s="924" t="str">
        <f>IF(ISNUMBER(I187),'Cover Page'!$D$35/1000000*I187/'FX rate'!$C$24,"")</f>
        <v/>
      </c>
      <c r="BV187" s="923" t="str">
        <f>IF(ISNUMBER(J187),'Cover Page'!$D$35/1000000*J187/'FX rate'!$C$24,"")</f>
        <v/>
      </c>
      <c r="BW187" s="747" t="str">
        <f>IF(ISNUMBER(K187),'Cover Page'!$D$35/1000000*K187/'FX rate'!$C$24,"")</f>
        <v/>
      </c>
      <c r="BX187" s="924" t="str">
        <f>IF(ISNUMBER(L187),'Cover Page'!$D$35/1000000*L187/'FX rate'!$C$24,"")</f>
        <v/>
      </c>
      <c r="BY187" s="923" t="str">
        <f>IF(ISNUMBER(M187),'Cover Page'!$D$35/1000000*M187/'FX rate'!$C$24,"")</f>
        <v/>
      </c>
      <c r="BZ187" s="747" t="str">
        <f>IF(ISNUMBER(N187),'Cover Page'!$D$35/1000000*N187/'FX rate'!$C$24,"")</f>
        <v/>
      </c>
      <c r="CA187" s="924" t="str">
        <f>IF(ISNUMBER(O187),'Cover Page'!$D$35/1000000*O187/'FX rate'!$C$24,"")</f>
        <v/>
      </c>
      <c r="CB187" s="923" t="str">
        <f>IF(ISNUMBER(P187),'Cover Page'!$D$35/1000000*P187/'FX rate'!$C$24,"")</f>
        <v/>
      </c>
      <c r="CC187" s="747" t="str">
        <f>IF(ISNUMBER(Q187),'Cover Page'!$D$35/1000000*Q187/'FX rate'!$C$24,"")</f>
        <v/>
      </c>
      <c r="CD187" s="924" t="str">
        <f>IF(ISNUMBER(R187),'Cover Page'!$D$35/1000000*R187/'FX rate'!$C$24,"")</f>
        <v/>
      </c>
      <c r="CE187" s="923" t="str">
        <f>IF(ISNUMBER(S187),'Cover Page'!$D$35/1000000*S187/'FX rate'!$C$24,"")</f>
        <v/>
      </c>
      <c r="CF187" s="922" t="str">
        <f>IF(ISNUMBER(T187),'Cover Page'!$D$35/1000000*T187/'FX rate'!$C$24,"")</f>
        <v/>
      </c>
      <c r="CG187" s="924">
        <f>IF(ISNUMBER(U187),'Cover Page'!$D$35/1000000*U187/'FX rate'!$C$24,"")</f>
        <v>0</v>
      </c>
      <c r="CH187" s="923">
        <f>IF(ISNUMBER(V187),'Cover Page'!$D$35/1000000*V187/'FX rate'!$C$24,"")</f>
        <v>0</v>
      </c>
      <c r="CI187" s="749">
        <f>IF(ISNUMBER(W187),'Cover Page'!$D$35/1000000*W187/'FX rate'!$C$24,"")</f>
        <v>0</v>
      </c>
      <c r="CJ187" s="640"/>
      <c r="CK187" s="640"/>
      <c r="CL187" s="640"/>
      <c r="CM187" s="640"/>
      <c r="CN187" s="640"/>
      <c r="CO187" s="640"/>
      <c r="CP187" s="640"/>
      <c r="CQ187" s="640"/>
      <c r="CR187" s="640"/>
      <c r="CS187" s="640"/>
    </row>
    <row r="188" spans="1:97" s="2" customFormat="1" ht="14" x14ac:dyDescent="0.3">
      <c r="A188" s="6"/>
      <c r="B188" s="77">
        <v>2003</v>
      </c>
      <c r="C188" s="170"/>
      <c r="D188" s="116"/>
      <c r="E188" s="115"/>
      <c r="F188" s="166"/>
      <c r="G188" s="116"/>
      <c r="H188" s="115"/>
      <c r="I188" s="166"/>
      <c r="J188" s="116"/>
      <c r="K188" s="115"/>
      <c r="L188" s="166"/>
      <c r="M188" s="116"/>
      <c r="N188" s="115"/>
      <c r="O188" s="166"/>
      <c r="P188" s="116"/>
      <c r="Q188" s="115"/>
      <c r="R188" s="166"/>
      <c r="S188" s="116"/>
      <c r="T188" s="116"/>
      <c r="U188" s="409">
        <f t="shared" ref="U188:U205" si="60">C188+F188+I188+L188+O188+R188</f>
        <v>0</v>
      </c>
      <c r="V188" s="413">
        <f t="shared" ref="V188:V205" si="61">D188+G188+J188+M188+P188+S188</f>
        <v>0</v>
      </c>
      <c r="W188" s="397">
        <f t="shared" ref="W188:W205" si="62">E188+H188+K188+N188+Q188+T188</f>
        <v>0</v>
      </c>
      <c r="AH188" s="633">
        <v>2003</v>
      </c>
      <c r="AI188" s="717" t="str">
        <f>IF(ISNUMBER(C188),'Cover Page'!$D$35/1000000*'4 classification'!C188/'FX rate'!$C8,"")</f>
        <v/>
      </c>
      <c r="AJ188" s="933" t="str">
        <f>IF(ISNUMBER(D188),'Cover Page'!$D$35/1000000*'4 classification'!D188/'FX rate'!$C8,"")</f>
        <v/>
      </c>
      <c r="AK188" s="718" t="str">
        <f>IF(ISNUMBER(E188),'Cover Page'!$D$35/1000000*'4 classification'!E188/'FX rate'!$C8,"")</f>
        <v/>
      </c>
      <c r="AL188" s="934" t="str">
        <f>IF(ISNUMBER(F188),'Cover Page'!$D$35/1000000*'4 classification'!F188/'FX rate'!$C8,"")</f>
        <v/>
      </c>
      <c r="AM188" s="933" t="str">
        <f>IF(ISNUMBER(G188),'Cover Page'!$D$35/1000000*'4 classification'!G188/'FX rate'!$C8,"")</f>
        <v/>
      </c>
      <c r="AN188" s="718" t="str">
        <f>IF(ISNUMBER(H188),'Cover Page'!$D$35/1000000*'4 classification'!H188/'FX rate'!$C8,"")</f>
        <v/>
      </c>
      <c r="AO188" s="934" t="str">
        <f>IF(ISNUMBER(I188),'Cover Page'!$D$35/1000000*'4 classification'!I188/'FX rate'!$C8,"")</f>
        <v/>
      </c>
      <c r="AP188" s="933" t="str">
        <f>IF(ISNUMBER(J188),'Cover Page'!$D$35/1000000*'4 classification'!J188/'FX rate'!$C8,"")</f>
        <v/>
      </c>
      <c r="AQ188" s="718" t="str">
        <f>IF(ISNUMBER(K188),'Cover Page'!$D$35/1000000*'4 classification'!K188/'FX rate'!$C8,"")</f>
        <v/>
      </c>
      <c r="AR188" s="934" t="str">
        <f>IF(ISNUMBER(L188),'Cover Page'!$D$35/1000000*'4 classification'!L188/'FX rate'!$C8,"")</f>
        <v/>
      </c>
      <c r="AS188" s="933" t="str">
        <f>IF(ISNUMBER(M188),'Cover Page'!$D$35/1000000*'4 classification'!M188/'FX rate'!$C8,"")</f>
        <v/>
      </c>
      <c r="AT188" s="718" t="str">
        <f>IF(ISNUMBER(N188),'Cover Page'!$D$35/1000000*'4 classification'!N188/'FX rate'!$C8,"")</f>
        <v/>
      </c>
      <c r="AU188" s="934" t="str">
        <f>IF(ISNUMBER(O188),'Cover Page'!$D$35/1000000*'4 classification'!O188/'FX rate'!$C8,"")</f>
        <v/>
      </c>
      <c r="AV188" s="933" t="str">
        <f>IF(ISNUMBER(P188),'Cover Page'!$D$35/1000000*'4 classification'!P188/'FX rate'!$C8,"")</f>
        <v/>
      </c>
      <c r="AW188" s="718" t="str">
        <f>IF(ISNUMBER(Q188),'Cover Page'!$D$35/1000000*'4 classification'!Q188/'FX rate'!$C8,"")</f>
        <v/>
      </c>
      <c r="AX188" s="934" t="str">
        <f>IF(ISNUMBER(R188),'Cover Page'!$D$35/1000000*'4 classification'!R188/'FX rate'!$C8,"")</f>
        <v/>
      </c>
      <c r="AY188" s="933" t="str">
        <f>IF(ISNUMBER(S188),'Cover Page'!$D$35/1000000*'4 classification'!S188/'FX rate'!$C8,"")</f>
        <v/>
      </c>
      <c r="AZ188" s="940" t="str">
        <f>IF(ISNUMBER(T188),'Cover Page'!$D$35/1000000*'4 classification'!T188/'FX rate'!$C8,"")</f>
        <v/>
      </c>
      <c r="BA188" s="932">
        <f>IF(ISNUMBER(U188),'Cover Page'!$D$35/1000000*'4 classification'!U188/'FX rate'!$C8,"")</f>
        <v>0</v>
      </c>
      <c r="BB188" s="931">
        <f>IF(ISNUMBER(V188),'Cover Page'!$D$35/1000000*'4 classification'!V188/'FX rate'!$C8,"")</f>
        <v>0</v>
      </c>
      <c r="BC188" s="716">
        <f>IF(ISNUMBER(W188),'Cover Page'!$D$35/1000000*'4 classification'!W188/'FX rate'!$C8,"")</f>
        <v>0</v>
      </c>
      <c r="BD188" s="567"/>
      <c r="BE188" s="567"/>
      <c r="BF188" s="567"/>
      <c r="BG188" s="567"/>
      <c r="BH188" s="567"/>
      <c r="BI188" s="567"/>
      <c r="BN188" s="705">
        <v>2003</v>
      </c>
      <c r="BO188" s="748" t="str">
        <f>IF(ISNUMBER(C188),'Cover Page'!$D$35/1000000*C188/'FX rate'!$C$24,"")</f>
        <v/>
      </c>
      <c r="BP188" s="925" t="str">
        <f>IF(ISNUMBER(D188),'Cover Page'!$D$35/1000000*D188/'FX rate'!$C$24,"")</f>
        <v/>
      </c>
      <c r="BQ188" s="749" t="str">
        <f>IF(ISNUMBER(E188),'Cover Page'!$D$35/1000000*E188/'FX rate'!$C$24,"")</f>
        <v/>
      </c>
      <c r="BR188" s="926" t="str">
        <f>IF(ISNUMBER(F188),'Cover Page'!$D$35/1000000*F188/'FX rate'!$C$24,"")</f>
        <v/>
      </c>
      <c r="BS188" s="925" t="str">
        <f>IF(ISNUMBER(G188),'Cover Page'!$D$35/1000000*G188/'FX rate'!$C$24,"")</f>
        <v/>
      </c>
      <c r="BT188" s="749" t="str">
        <f>IF(ISNUMBER(H188),'Cover Page'!$D$35/1000000*H188/'FX rate'!$C$24,"")</f>
        <v/>
      </c>
      <c r="BU188" s="926" t="str">
        <f>IF(ISNUMBER(I188),'Cover Page'!$D$35/1000000*I188/'FX rate'!$C$24,"")</f>
        <v/>
      </c>
      <c r="BV188" s="925" t="str">
        <f>IF(ISNUMBER(J188),'Cover Page'!$D$35/1000000*J188/'FX rate'!$C$24,"")</f>
        <v/>
      </c>
      <c r="BW188" s="749" t="str">
        <f>IF(ISNUMBER(K188),'Cover Page'!$D$35/1000000*K188/'FX rate'!$C$24,"")</f>
        <v/>
      </c>
      <c r="BX188" s="926" t="str">
        <f>IF(ISNUMBER(L188),'Cover Page'!$D$35/1000000*L188/'FX rate'!$C$24,"")</f>
        <v/>
      </c>
      <c r="BY188" s="925" t="str">
        <f>IF(ISNUMBER(M188),'Cover Page'!$D$35/1000000*M188/'FX rate'!$C$24,"")</f>
        <v/>
      </c>
      <c r="BZ188" s="749" t="str">
        <f>IF(ISNUMBER(N188),'Cover Page'!$D$35/1000000*N188/'FX rate'!$C$24,"")</f>
        <v/>
      </c>
      <c r="CA188" s="926" t="str">
        <f>IF(ISNUMBER(O188),'Cover Page'!$D$35/1000000*O188/'FX rate'!$C$24,"")</f>
        <v/>
      </c>
      <c r="CB188" s="925" t="str">
        <f>IF(ISNUMBER(P188),'Cover Page'!$D$35/1000000*P188/'FX rate'!$C$24,"")</f>
        <v/>
      </c>
      <c r="CC188" s="749" t="str">
        <f>IF(ISNUMBER(Q188),'Cover Page'!$D$35/1000000*Q188/'FX rate'!$C$24,"")</f>
        <v/>
      </c>
      <c r="CD188" s="926" t="str">
        <f>IF(ISNUMBER(R188),'Cover Page'!$D$35/1000000*R188/'FX rate'!$C$24,"")</f>
        <v/>
      </c>
      <c r="CE188" s="925" t="str">
        <f>IF(ISNUMBER(S188),'Cover Page'!$D$35/1000000*S188/'FX rate'!$C$24,"")</f>
        <v/>
      </c>
      <c r="CF188" s="922" t="str">
        <f>IF(ISNUMBER(T188),'Cover Page'!$D$35/1000000*T188/'FX rate'!$C$24,"")</f>
        <v/>
      </c>
      <c r="CG188" s="924">
        <f>IF(ISNUMBER(U188),'Cover Page'!$D$35/1000000*U188/'FX rate'!$C$24,"")</f>
        <v>0</v>
      </c>
      <c r="CH188" s="923">
        <f>IF(ISNUMBER(V188),'Cover Page'!$D$35/1000000*V188/'FX rate'!$C$24,"")</f>
        <v>0</v>
      </c>
      <c r="CI188" s="747">
        <f>IF(ISNUMBER(W188),'Cover Page'!$D$35/1000000*W188/'FX rate'!$C$24,"")</f>
        <v>0</v>
      </c>
      <c r="CJ188" s="640"/>
      <c r="CK188" s="640"/>
      <c r="CL188" s="640"/>
      <c r="CM188" s="640"/>
      <c r="CN188" s="640"/>
      <c r="CO188" s="640"/>
      <c r="CP188" s="640"/>
      <c r="CQ188" s="640"/>
      <c r="CR188" s="640"/>
      <c r="CS188" s="640"/>
    </row>
    <row r="189" spans="1:97" s="2" customFormat="1" ht="14" x14ac:dyDescent="0.3">
      <c r="A189" s="6"/>
      <c r="B189" s="77">
        <v>2004</v>
      </c>
      <c r="C189" s="170"/>
      <c r="D189" s="116"/>
      <c r="E189" s="115"/>
      <c r="F189" s="166"/>
      <c r="G189" s="116"/>
      <c r="H189" s="115"/>
      <c r="I189" s="166"/>
      <c r="J189" s="116"/>
      <c r="K189" s="115"/>
      <c r="L189" s="166"/>
      <c r="M189" s="116"/>
      <c r="N189" s="115"/>
      <c r="O189" s="166"/>
      <c r="P189" s="116"/>
      <c r="Q189" s="115"/>
      <c r="R189" s="166"/>
      <c r="S189" s="116"/>
      <c r="T189" s="116"/>
      <c r="U189" s="409">
        <f t="shared" si="60"/>
        <v>0</v>
      </c>
      <c r="V189" s="413">
        <f t="shared" si="61"/>
        <v>0</v>
      </c>
      <c r="W189" s="397">
        <f t="shared" si="62"/>
        <v>0</v>
      </c>
      <c r="AH189" s="633">
        <v>2004</v>
      </c>
      <c r="AI189" s="717" t="str">
        <f>IF(ISNUMBER(C189),'Cover Page'!$D$35/1000000*'4 classification'!C189/'FX rate'!$C9,"")</f>
        <v/>
      </c>
      <c r="AJ189" s="933" t="str">
        <f>IF(ISNUMBER(D189),'Cover Page'!$D$35/1000000*'4 classification'!D189/'FX rate'!$C9,"")</f>
        <v/>
      </c>
      <c r="AK189" s="718" t="str">
        <f>IF(ISNUMBER(E189),'Cover Page'!$D$35/1000000*'4 classification'!E189/'FX rate'!$C9,"")</f>
        <v/>
      </c>
      <c r="AL189" s="934" t="str">
        <f>IF(ISNUMBER(F189),'Cover Page'!$D$35/1000000*'4 classification'!F189/'FX rate'!$C9,"")</f>
        <v/>
      </c>
      <c r="AM189" s="933" t="str">
        <f>IF(ISNUMBER(G189),'Cover Page'!$D$35/1000000*'4 classification'!G189/'FX rate'!$C9,"")</f>
        <v/>
      </c>
      <c r="AN189" s="718" t="str">
        <f>IF(ISNUMBER(H189),'Cover Page'!$D$35/1000000*'4 classification'!H189/'FX rate'!$C9,"")</f>
        <v/>
      </c>
      <c r="AO189" s="934" t="str">
        <f>IF(ISNUMBER(I189),'Cover Page'!$D$35/1000000*'4 classification'!I189/'FX rate'!$C9,"")</f>
        <v/>
      </c>
      <c r="AP189" s="933" t="str">
        <f>IF(ISNUMBER(J189),'Cover Page'!$D$35/1000000*'4 classification'!J189/'FX rate'!$C9,"")</f>
        <v/>
      </c>
      <c r="AQ189" s="718" t="str">
        <f>IF(ISNUMBER(K189),'Cover Page'!$D$35/1000000*'4 classification'!K189/'FX rate'!$C9,"")</f>
        <v/>
      </c>
      <c r="AR189" s="934" t="str">
        <f>IF(ISNUMBER(L189),'Cover Page'!$D$35/1000000*'4 classification'!L189/'FX rate'!$C9,"")</f>
        <v/>
      </c>
      <c r="AS189" s="933" t="str">
        <f>IF(ISNUMBER(M189),'Cover Page'!$D$35/1000000*'4 classification'!M189/'FX rate'!$C9,"")</f>
        <v/>
      </c>
      <c r="AT189" s="718" t="str">
        <f>IF(ISNUMBER(N189),'Cover Page'!$D$35/1000000*'4 classification'!N189/'FX rate'!$C9,"")</f>
        <v/>
      </c>
      <c r="AU189" s="934" t="str">
        <f>IF(ISNUMBER(O189),'Cover Page'!$D$35/1000000*'4 classification'!O189/'FX rate'!$C9,"")</f>
        <v/>
      </c>
      <c r="AV189" s="933" t="str">
        <f>IF(ISNUMBER(P189),'Cover Page'!$D$35/1000000*'4 classification'!P189/'FX rate'!$C9,"")</f>
        <v/>
      </c>
      <c r="AW189" s="718" t="str">
        <f>IF(ISNUMBER(Q189),'Cover Page'!$D$35/1000000*'4 classification'!Q189/'FX rate'!$C9,"")</f>
        <v/>
      </c>
      <c r="AX189" s="934" t="str">
        <f>IF(ISNUMBER(R189),'Cover Page'!$D$35/1000000*'4 classification'!R189/'FX rate'!$C9,"")</f>
        <v/>
      </c>
      <c r="AY189" s="933" t="str">
        <f>IF(ISNUMBER(S189),'Cover Page'!$D$35/1000000*'4 classification'!S189/'FX rate'!$C9,"")</f>
        <v/>
      </c>
      <c r="AZ189" s="940" t="str">
        <f>IF(ISNUMBER(T189),'Cover Page'!$D$35/1000000*'4 classification'!T189/'FX rate'!$C9,"")</f>
        <v/>
      </c>
      <c r="BA189" s="932">
        <f>IF(ISNUMBER(U189),'Cover Page'!$D$35/1000000*'4 classification'!U189/'FX rate'!$C9,"")</f>
        <v>0</v>
      </c>
      <c r="BB189" s="931">
        <f>IF(ISNUMBER(V189),'Cover Page'!$D$35/1000000*'4 classification'!V189/'FX rate'!$C9,"")</f>
        <v>0</v>
      </c>
      <c r="BC189" s="716">
        <f>IF(ISNUMBER(W189),'Cover Page'!$D$35/1000000*'4 classification'!W189/'FX rate'!$C9,"")</f>
        <v>0</v>
      </c>
      <c r="BD189" s="567"/>
      <c r="BE189" s="567"/>
      <c r="BF189" s="567"/>
      <c r="BG189" s="567"/>
      <c r="BH189" s="567"/>
      <c r="BI189" s="567"/>
      <c r="BN189" s="705">
        <v>2004</v>
      </c>
      <c r="BO189" s="748" t="str">
        <f>IF(ISNUMBER(C189),'Cover Page'!$D$35/1000000*C189/'FX rate'!$C$24,"")</f>
        <v/>
      </c>
      <c r="BP189" s="925" t="str">
        <f>IF(ISNUMBER(D189),'Cover Page'!$D$35/1000000*D189/'FX rate'!$C$24,"")</f>
        <v/>
      </c>
      <c r="BQ189" s="749" t="str">
        <f>IF(ISNUMBER(E189),'Cover Page'!$D$35/1000000*E189/'FX rate'!$C$24,"")</f>
        <v/>
      </c>
      <c r="BR189" s="926" t="str">
        <f>IF(ISNUMBER(F189),'Cover Page'!$D$35/1000000*F189/'FX rate'!$C$24,"")</f>
        <v/>
      </c>
      <c r="BS189" s="925" t="str">
        <f>IF(ISNUMBER(G189),'Cover Page'!$D$35/1000000*G189/'FX rate'!$C$24,"")</f>
        <v/>
      </c>
      <c r="BT189" s="749" t="str">
        <f>IF(ISNUMBER(H189),'Cover Page'!$D$35/1000000*H189/'FX rate'!$C$24,"")</f>
        <v/>
      </c>
      <c r="BU189" s="926" t="str">
        <f>IF(ISNUMBER(I189),'Cover Page'!$D$35/1000000*I189/'FX rate'!$C$24,"")</f>
        <v/>
      </c>
      <c r="BV189" s="925" t="str">
        <f>IF(ISNUMBER(J189),'Cover Page'!$D$35/1000000*J189/'FX rate'!$C$24,"")</f>
        <v/>
      </c>
      <c r="BW189" s="749" t="str">
        <f>IF(ISNUMBER(K189),'Cover Page'!$D$35/1000000*K189/'FX rate'!$C$24,"")</f>
        <v/>
      </c>
      <c r="BX189" s="926" t="str">
        <f>IF(ISNUMBER(L189),'Cover Page'!$D$35/1000000*L189/'FX rate'!$C$24,"")</f>
        <v/>
      </c>
      <c r="BY189" s="925" t="str">
        <f>IF(ISNUMBER(M189),'Cover Page'!$D$35/1000000*M189/'FX rate'!$C$24,"")</f>
        <v/>
      </c>
      <c r="BZ189" s="749" t="str">
        <f>IF(ISNUMBER(N189),'Cover Page'!$D$35/1000000*N189/'FX rate'!$C$24,"")</f>
        <v/>
      </c>
      <c r="CA189" s="926" t="str">
        <f>IF(ISNUMBER(O189),'Cover Page'!$D$35/1000000*O189/'FX rate'!$C$24,"")</f>
        <v/>
      </c>
      <c r="CB189" s="925" t="str">
        <f>IF(ISNUMBER(P189),'Cover Page'!$D$35/1000000*P189/'FX rate'!$C$24,"")</f>
        <v/>
      </c>
      <c r="CC189" s="749" t="str">
        <f>IF(ISNUMBER(Q189),'Cover Page'!$D$35/1000000*Q189/'FX rate'!$C$24,"")</f>
        <v/>
      </c>
      <c r="CD189" s="926" t="str">
        <f>IF(ISNUMBER(R189),'Cover Page'!$D$35/1000000*R189/'FX rate'!$C$24,"")</f>
        <v/>
      </c>
      <c r="CE189" s="925" t="str">
        <f>IF(ISNUMBER(S189),'Cover Page'!$D$35/1000000*S189/'FX rate'!$C$24,"")</f>
        <v/>
      </c>
      <c r="CF189" s="922" t="str">
        <f>IF(ISNUMBER(T189),'Cover Page'!$D$35/1000000*T189/'FX rate'!$C$24,"")</f>
        <v/>
      </c>
      <c r="CG189" s="924">
        <f>IF(ISNUMBER(U189),'Cover Page'!$D$35/1000000*U189/'FX rate'!$C$24,"")</f>
        <v>0</v>
      </c>
      <c r="CH189" s="923">
        <f>IF(ISNUMBER(V189),'Cover Page'!$D$35/1000000*V189/'FX rate'!$C$24,"")</f>
        <v>0</v>
      </c>
      <c r="CI189" s="747">
        <f>IF(ISNUMBER(W189),'Cover Page'!$D$35/1000000*W189/'FX rate'!$C$24,"")</f>
        <v>0</v>
      </c>
      <c r="CJ189" s="640"/>
      <c r="CK189" s="640"/>
      <c r="CL189" s="640"/>
      <c r="CM189" s="640"/>
      <c r="CN189" s="640"/>
      <c r="CO189" s="640"/>
      <c r="CP189" s="640"/>
      <c r="CQ189" s="640"/>
      <c r="CR189" s="640"/>
      <c r="CS189" s="640"/>
    </row>
    <row r="190" spans="1:97" s="2" customFormat="1" ht="14" x14ac:dyDescent="0.3">
      <c r="A190" s="6"/>
      <c r="B190" s="77">
        <v>2005</v>
      </c>
      <c r="C190" s="170"/>
      <c r="D190" s="116"/>
      <c r="E190" s="115"/>
      <c r="F190" s="166"/>
      <c r="G190" s="116"/>
      <c r="H190" s="115"/>
      <c r="I190" s="166"/>
      <c r="J190" s="116"/>
      <c r="K190" s="115"/>
      <c r="L190" s="166"/>
      <c r="M190" s="116"/>
      <c r="N190" s="115"/>
      <c r="O190" s="166"/>
      <c r="P190" s="116"/>
      <c r="Q190" s="115"/>
      <c r="R190" s="166"/>
      <c r="S190" s="116"/>
      <c r="T190" s="116"/>
      <c r="U190" s="409">
        <f t="shared" si="60"/>
        <v>0</v>
      </c>
      <c r="V190" s="413">
        <f t="shared" si="61"/>
        <v>0</v>
      </c>
      <c r="W190" s="397">
        <f t="shared" si="62"/>
        <v>0</v>
      </c>
      <c r="AH190" s="633">
        <v>2005</v>
      </c>
      <c r="AI190" s="717" t="str">
        <f>IF(ISNUMBER(C190),'Cover Page'!$D$35/1000000*'4 classification'!C190/'FX rate'!$C10,"")</f>
        <v/>
      </c>
      <c r="AJ190" s="933" t="str">
        <f>IF(ISNUMBER(D190),'Cover Page'!$D$35/1000000*'4 classification'!D190/'FX rate'!$C10,"")</f>
        <v/>
      </c>
      <c r="AK190" s="718" t="str">
        <f>IF(ISNUMBER(E190),'Cover Page'!$D$35/1000000*'4 classification'!E190/'FX rate'!$C10,"")</f>
        <v/>
      </c>
      <c r="AL190" s="934" t="str">
        <f>IF(ISNUMBER(F190),'Cover Page'!$D$35/1000000*'4 classification'!F190/'FX rate'!$C10,"")</f>
        <v/>
      </c>
      <c r="AM190" s="933" t="str">
        <f>IF(ISNUMBER(G190),'Cover Page'!$D$35/1000000*'4 classification'!G190/'FX rate'!$C10,"")</f>
        <v/>
      </c>
      <c r="AN190" s="718" t="str">
        <f>IF(ISNUMBER(H190),'Cover Page'!$D$35/1000000*'4 classification'!H190/'FX rate'!$C10,"")</f>
        <v/>
      </c>
      <c r="AO190" s="934" t="str">
        <f>IF(ISNUMBER(I190),'Cover Page'!$D$35/1000000*'4 classification'!I190/'FX rate'!$C10,"")</f>
        <v/>
      </c>
      <c r="AP190" s="933" t="str">
        <f>IF(ISNUMBER(J190),'Cover Page'!$D$35/1000000*'4 classification'!J190/'FX rate'!$C10,"")</f>
        <v/>
      </c>
      <c r="AQ190" s="718" t="str">
        <f>IF(ISNUMBER(K190),'Cover Page'!$D$35/1000000*'4 classification'!K190/'FX rate'!$C10,"")</f>
        <v/>
      </c>
      <c r="AR190" s="934" t="str">
        <f>IF(ISNUMBER(L190),'Cover Page'!$D$35/1000000*'4 classification'!L190/'FX rate'!$C10,"")</f>
        <v/>
      </c>
      <c r="AS190" s="933" t="str">
        <f>IF(ISNUMBER(M190),'Cover Page'!$D$35/1000000*'4 classification'!M190/'FX rate'!$C10,"")</f>
        <v/>
      </c>
      <c r="AT190" s="718" t="str">
        <f>IF(ISNUMBER(N190),'Cover Page'!$D$35/1000000*'4 classification'!N190/'FX rate'!$C10,"")</f>
        <v/>
      </c>
      <c r="AU190" s="934" t="str">
        <f>IF(ISNUMBER(O190),'Cover Page'!$D$35/1000000*'4 classification'!O190/'FX rate'!$C10,"")</f>
        <v/>
      </c>
      <c r="AV190" s="933" t="str">
        <f>IF(ISNUMBER(P190),'Cover Page'!$D$35/1000000*'4 classification'!P190/'FX rate'!$C10,"")</f>
        <v/>
      </c>
      <c r="AW190" s="718" t="str">
        <f>IF(ISNUMBER(Q190),'Cover Page'!$D$35/1000000*'4 classification'!Q190/'FX rate'!$C10,"")</f>
        <v/>
      </c>
      <c r="AX190" s="934" t="str">
        <f>IF(ISNUMBER(R190),'Cover Page'!$D$35/1000000*'4 classification'!R190/'FX rate'!$C10,"")</f>
        <v/>
      </c>
      <c r="AY190" s="933" t="str">
        <f>IF(ISNUMBER(S190),'Cover Page'!$D$35/1000000*'4 classification'!S190/'FX rate'!$C10,"")</f>
        <v/>
      </c>
      <c r="AZ190" s="940" t="str">
        <f>IF(ISNUMBER(T190),'Cover Page'!$D$35/1000000*'4 classification'!T190/'FX rate'!$C10,"")</f>
        <v/>
      </c>
      <c r="BA190" s="932">
        <f>IF(ISNUMBER(U190),'Cover Page'!$D$35/1000000*'4 classification'!U190/'FX rate'!$C10,"")</f>
        <v>0</v>
      </c>
      <c r="BB190" s="931">
        <f>IF(ISNUMBER(V190),'Cover Page'!$D$35/1000000*'4 classification'!V190/'FX rate'!$C10,"")</f>
        <v>0</v>
      </c>
      <c r="BC190" s="716">
        <f>IF(ISNUMBER(W190),'Cover Page'!$D$35/1000000*'4 classification'!W190/'FX rate'!$C10,"")</f>
        <v>0</v>
      </c>
      <c r="BD190" s="567"/>
      <c r="BE190" s="567"/>
      <c r="BF190" s="567"/>
      <c r="BG190" s="567"/>
      <c r="BH190" s="567"/>
      <c r="BI190" s="567"/>
      <c r="BN190" s="705">
        <v>2005</v>
      </c>
      <c r="BO190" s="748" t="str">
        <f>IF(ISNUMBER(C190),'Cover Page'!$D$35/1000000*C190/'FX rate'!$C$24,"")</f>
        <v/>
      </c>
      <c r="BP190" s="925" t="str">
        <f>IF(ISNUMBER(D190),'Cover Page'!$D$35/1000000*D190/'FX rate'!$C$24,"")</f>
        <v/>
      </c>
      <c r="BQ190" s="749" t="str">
        <f>IF(ISNUMBER(E190),'Cover Page'!$D$35/1000000*E190/'FX rate'!$C$24,"")</f>
        <v/>
      </c>
      <c r="BR190" s="926" t="str">
        <f>IF(ISNUMBER(F190),'Cover Page'!$D$35/1000000*F190/'FX rate'!$C$24,"")</f>
        <v/>
      </c>
      <c r="BS190" s="925" t="str">
        <f>IF(ISNUMBER(G190),'Cover Page'!$D$35/1000000*G190/'FX rate'!$C$24,"")</f>
        <v/>
      </c>
      <c r="BT190" s="749" t="str">
        <f>IF(ISNUMBER(H190),'Cover Page'!$D$35/1000000*H190/'FX rate'!$C$24,"")</f>
        <v/>
      </c>
      <c r="BU190" s="926" t="str">
        <f>IF(ISNUMBER(I190),'Cover Page'!$D$35/1000000*I190/'FX rate'!$C$24,"")</f>
        <v/>
      </c>
      <c r="BV190" s="925" t="str">
        <f>IF(ISNUMBER(J190),'Cover Page'!$D$35/1000000*J190/'FX rate'!$C$24,"")</f>
        <v/>
      </c>
      <c r="BW190" s="749" t="str">
        <f>IF(ISNUMBER(K190),'Cover Page'!$D$35/1000000*K190/'FX rate'!$C$24,"")</f>
        <v/>
      </c>
      <c r="BX190" s="926" t="str">
        <f>IF(ISNUMBER(L190),'Cover Page'!$D$35/1000000*L190/'FX rate'!$C$24,"")</f>
        <v/>
      </c>
      <c r="BY190" s="925" t="str">
        <f>IF(ISNUMBER(M190),'Cover Page'!$D$35/1000000*M190/'FX rate'!$C$24,"")</f>
        <v/>
      </c>
      <c r="BZ190" s="749" t="str">
        <f>IF(ISNUMBER(N190),'Cover Page'!$D$35/1000000*N190/'FX rate'!$C$24,"")</f>
        <v/>
      </c>
      <c r="CA190" s="926" t="str">
        <f>IF(ISNUMBER(O190),'Cover Page'!$D$35/1000000*O190/'FX rate'!$C$24,"")</f>
        <v/>
      </c>
      <c r="CB190" s="925" t="str">
        <f>IF(ISNUMBER(P190),'Cover Page'!$D$35/1000000*P190/'FX rate'!$C$24,"")</f>
        <v/>
      </c>
      <c r="CC190" s="749" t="str">
        <f>IF(ISNUMBER(Q190),'Cover Page'!$D$35/1000000*Q190/'FX rate'!$C$24,"")</f>
        <v/>
      </c>
      <c r="CD190" s="926" t="str">
        <f>IF(ISNUMBER(R190),'Cover Page'!$D$35/1000000*R190/'FX rate'!$C$24,"")</f>
        <v/>
      </c>
      <c r="CE190" s="925" t="str">
        <f>IF(ISNUMBER(S190),'Cover Page'!$D$35/1000000*S190/'FX rate'!$C$24,"")</f>
        <v/>
      </c>
      <c r="CF190" s="922" t="str">
        <f>IF(ISNUMBER(T190),'Cover Page'!$D$35/1000000*T190/'FX rate'!$C$24,"")</f>
        <v/>
      </c>
      <c r="CG190" s="924">
        <f>IF(ISNUMBER(U190),'Cover Page'!$D$35/1000000*U190/'FX rate'!$C$24,"")</f>
        <v>0</v>
      </c>
      <c r="CH190" s="923">
        <f>IF(ISNUMBER(V190),'Cover Page'!$D$35/1000000*V190/'FX rate'!$C$24,"")</f>
        <v>0</v>
      </c>
      <c r="CI190" s="747">
        <f>IF(ISNUMBER(W190),'Cover Page'!$D$35/1000000*W190/'FX rate'!$C$24,"")</f>
        <v>0</v>
      </c>
      <c r="CJ190" s="640"/>
      <c r="CK190" s="640"/>
      <c r="CL190" s="640"/>
      <c r="CM190" s="640"/>
      <c r="CN190" s="640"/>
      <c r="CO190" s="640"/>
      <c r="CP190" s="640"/>
      <c r="CQ190" s="640"/>
      <c r="CR190" s="640"/>
      <c r="CS190" s="640"/>
    </row>
    <row r="191" spans="1:97" s="2" customFormat="1" ht="14" x14ac:dyDescent="0.3">
      <c r="A191" s="6"/>
      <c r="B191" s="77">
        <v>2006</v>
      </c>
      <c r="C191" s="170"/>
      <c r="D191" s="116"/>
      <c r="E191" s="115"/>
      <c r="F191" s="166"/>
      <c r="G191" s="116"/>
      <c r="H191" s="115"/>
      <c r="I191" s="166"/>
      <c r="J191" s="116"/>
      <c r="K191" s="115"/>
      <c r="L191" s="166"/>
      <c r="M191" s="116"/>
      <c r="N191" s="115"/>
      <c r="O191" s="166"/>
      <c r="P191" s="116"/>
      <c r="Q191" s="115"/>
      <c r="R191" s="166"/>
      <c r="S191" s="116"/>
      <c r="T191" s="116"/>
      <c r="U191" s="409">
        <f t="shared" si="60"/>
        <v>0</v>
      </c>
      <c r="V191" s="413">
        <f t="shared" si="61"/>
        <v>0</v>
      </c>
      <c r="W191" s="397">
        <f t="shared" si="62"/>
        <v>0</v>
      </c>
      <c r="AH191" s="633">
        <v>2006</v>
      </c>
      <c r="AI191" s="717" t="str">
        <f>IF(ISNUMBER(C191),'Cover Page'!$D$35/1000000*'4 classification'!C191/'FX rate'!$C11,"")</f>
        <v/>
      </c>
      <c r="AJ191" s="933" t="str">
        <f>IF(ISNUMBER(D191),'Cover Page'!$D$35/1000000*'4 classification'!D191/'FX rate'!$C11,"")</f>
        <v/>
      </c>
      <c r="AK191" s="718" t="str">
        <f>IF(ISNUMBER(E191),'Cover Page'!$D$35/1000000*'4 classification'!E191/'FX rate'!$C11,"")</f>
        <v/>
      </c>
      <c r="AL191" s="934" t="str">
        <f>IF(ISNUMBER(F191),'Cover Page'!$D$35/1000000*'4 classification'!F191/'FX rate'!$C11,"")</f>
        <v/>
      </c>
      <c r="AM191" s="933" t="str">
        <f>IF(ISNUMBER(G191),'Cover Page'!$D$35/1000000*'4 classification'!G191/'FX rate'!$C11,"")</f>
        <v/>
      </c>
      <c r="AN191" s="718" t="str">
        <f>IF(ISNUMBER(H191),'Cover Page'!$D$35/1000000*'4 classification'!H191/'FX rate'!$C11,"")</f>
        <v/>
      </c>
      <c r="AO191" s="934" t="str">
        <f>IF(ISNUMBER(I191),'Cover Page'!$D$35/1000000*'4 classification'!I191/'FX rate'!$C11,"")</f>
        <v/>
      </c>
      <c r="AP191" s="933" t="str">
        <f>IF(ISNUMBER(J191),'Cover Page'!$D$35/1000000*'4 classification'!J191/'FX rate'!$C11,"")</f>
        <v/>
      </c>
      <c r="AQ191" s="718" t="str">
        <f>IF(ISNUMBER(K191),'Cover Page'!$D$35/1000000*'4 classification'!K191/'FX rate'!$C11,"")</f>
        <v/>
      </c>
      <c r="AR191" s="934" t="str">
        <f>IF(ISNUMBER(L191),'Cover Page'!$D$35/1000000*'4 classification'!L191/'FX rate'!$C11,"")</f>
        <v/>
      </c>
      <c r="AS191" s="933" t="str">
        <f>IF(ISNUMBER(M191),'Cover Page'!$D$35/1000000*'4 classification'!M191/'FX rate'!$C11,"")</f>
        <v/>
      </c>
      <c r="AT191" s="718" t="str">
        <f>IF(ISNUMBER(N191),'Cover Page'!$D$35/1000000*'4 classification'!N191/'FX rate'!$C11,"")</f>
        <v/>
      </c>
      <c r="AU191" s="934" t="str">
        <f>IF(ISNUMBER(O191),'Cover Page'!$D$35/1000000*'4 classification'!O191/'FX rate'!$C11,"")</f>
        <v/>
      </c>
      <c r="AV191" s="933" t="str">
        <f>IF(ISNUMBER(P191),'Cover Page'!$D$35/1000000*'4 classification'!P191/'FX rate'!$C11,"")</f>
        <v/>
      </c>
      <c r="AW191" s="718" t="str">
        <f>IF(ISNUMBER(Q191),'Cover Page'!$D$35/1000000*'4 classification'!Q191/'FX rate'!$C11,"")</f>
        <v/>
      </c>
      <c r="AX191" s="934" t="str">
        <f>IF(ISNUMBER(R191),'Cover Page'!$D$35/1000000*'4 classification'!R191/'FX rate'!$C11,"")</f>
        <v/>
      </c>
      <c r="AY191" s="933" t="str">
        <f>IF(ISNUMBER(S191),'Cover Page'!$D$35/1000000*'4 classification'!S191/'FX rate'!$C11,"")</f>
        <v/>
      </c>
      <c r="AZ191" s="940" t="str">
        <f>IF(ISNUMBER(T191),'Cover Page'!$D$35/1000000*'4 classification'!T191/'FX rate'!$C11,"")</f>
        <v/>
      </c>
      <c r="BA191" s="932">
        <f>IF(ISNUMBER(U191),'Cover Page'!$D$35/1000000*'4 classification'!U191/'FX rate'!$C11,"")</f>
        <v>0</v>
      </c>
      <c r="BB191" s="931">
        <f>IF(ISNUMBER(V191),'Cover Page'!$D$35/1000000*'4 classification'!V191/'FX rate'!$C11,"")</f>
        <v>0</v>
      </c>
      <c r="BC191" s="716">
        <f>IF(ISNUMBER(W191),'Cover Page'!$D$35/1000000*'4 classification'!W191/'FX rate'!$C11,"")</f>
        <v>0</v>
      </c>
      <c r="BD191" s="567"/>
      <c r="BE191" s="567"/>
      <c r="BF191" s="567"/>
      <c r="BG191" s="567"/>
      <c r="BH191" s="567"/>
      <c r="BI191" s="567"/>
      <c r="BN191" s="705">
        <v>2006</v>
      </c>
      <c r="BO191" s="748" t="str">
        <f>IF(ISNUMBER(C191),'Cover Page'!$D$35/1000000*C191/'FX rate'!$C$24,"")</f>
        <v/>
      </c>
      <c r="BP191" s="925" t="str">
        <f>IF(ISNUMBER(D191),'Cover Page'!$D$35/1000000*D191/'FX rate'!$C$24,"")</f>
        <v/>
      </c>
      <c r="BQ191" s="749" t="str">
        <f>IF(ISNUMBER(E191),'Cover Page'!$D$35/1000000*E191/'FX rate'!$C$24,"")</f>
        <v/>
      </c>
      <c r="BR191" s="926" t="str">
        <f>IF(ISNUMBER(F191),'Cover Page'!$D$35/1000000*F191/'FX rate'!$C$24,"")</f>
        <v/>
      </c>
      <c r="BS191" s="925" t="str">
        <f>IF(ISNUMBER(G191),'Cover Page'!$D$35/1000000*G191/'FX rate'!$C$24,"")</f>
        <v/>
      </c>
      <c r="BT191" s="749" t="str">
        <f>IF(ISNUMBER(H191),'Cover Page'!$D$35/1000000*H191/'FX rate'!$C$24,"")</f>
        <v/>
      </c>
      <c r="BU191" s="926" t="str">
        <f>IF(ISNUMBER(I191),'Cover Page'!$D$35/1000000*I191/'FX rate'!$C$24,"")</f>
        <v/>
      </c>
      <c r="BV191" s="925" t="str">
        <f>IF(ISNUMBER(J191),'Cover Page'!$D$35/1000000*J191/'FX rate'!$C$24,"")</f>
        <v/>
      </c>
      <c r="BW191" s="749" t="str">
        <f>IF(ISNUMBER(K191),'Cover Page'!$D$35/1000000*K191/'FX rate'!$C$24,"")</f>
        <v/>
      </c>
      <c r="BX191" s="926" t="str">
        <f>IF(ISNUMBER(L191),'Cover Page'!$D$35/1000000*L191/'FX rate'!$C$24,"")</f>
        <v/>
      </c>
      <c r="BY191" s="925" t="str">
        <f>IF(ISNUMBER(M191),'Cover Page'!$D$35/1000000*M191/'FX rate'!$C$24,"")</f>
        <v/>
      </c>
      <c r="BZ191" s="749" t="str">
        <f>IF(ISNUMBER(N191),'Cover Page'!$D$35/1000000*N191/'FX rate'!$C$24,"")</f>
        <v/>
      </c>
      <c r="CA191" s="926" t="str">
        <f>IF(ISNUMBER(O191),'Cover Page'!$D$35/1000000*O191/'FX rate'!$C$24,"")</f>
        <v/>
      </c>
      <c r="CB191" s="925" t="str">
        <f>IF(ISNUMBER(P191),'Cover Page'!$D$35/1000000*P191/'FX rate'!$C$24,"")</f>
        <v/>
      </c>
      <c r="CC191" s="749" t="str">
        <f>IF(ISNUMBER(Q191),'Cover Page'!$D$35/1000000*Q191/'FX rate'!$C$24,"")</f>
        <v/>
      </c>
      <c r="CD191" s="926" t="str">
        <f>IF(ISNUMBER(R191),'Cover Page'!$D$35/1000000*R191/'FX rate'!$C$24,"")</f>
        <v/>
      </c>
      <c r="CE191" s="925" t="str">
        <f>IF(ISNUMBER(S191),'Cover Page'!$D$35/1000000*S191/'FX rate'!$C$24,"")</f>
        <v/>
      </c>
      <c r="CF191" s="922" t="str">
        <f>IF(ISNUMBER(T191),'Cover Page'!$D$35/1000000*T191/'FX rate'!$C$24,"")</f>
        <v/>
      </c>
      <c r="CG191" s="924">
        <f>IF(ISNUMBER(U191),'Cover Page'!$D$35/1000000*U191/'FX rate'!$C$24,"")</f>
        <v>0</v>
      </c>
      <c r="CH191" s="923">
        <f>IF(ISNUMBER(V191),'Cover Page'!$D$35/1000000*V191/'FX rate'!$C$24,"")</f>
        <v>0</v>
      </c>
      <c r="CI191" s="747">
        <f>IF(ISNUMBER(W191),'Cover Page'!$D$35/1000000*W191/'FX rate'!$C$24,"")</f>
        <v>0</v>
      </c>
      <c r="CJ191" s="640"/>
      <c r="CK191" s="640"/>
      <c r="CL191" s="640"/>
      <c r="CM191" s="640"/>
      <c r="CN191" s="640"/>
      <c r="CO191" s="640"/>
      <c r="CP191" s="640"/>
      <c r="CQ191" s="640"/>
      <c r="CR191" s="640"/>
      <c r="CS191" s="640"/>
    </row>
    <row r="192" spans="1:97" s="2" customFormat="1" ht="14" x14ac:dyDescent="0.3">
      <c r="A192" s="6"/>
      <c r="B192" s="77">
        <v>2007</v>
      </c>
      <c r="C192" s="170"/>
      <c r="D192" s="116"/>
      <c r="E192" s="115"/>
      <c r="F192" s="166"/>
      <c r="G192" s="116"/>
      <c r="H192" s="115"/>
      <c r="I192" s="166"/>
      <c r="J192" s="116"/>
      <c r="K192" s="115"/>
      <c r="L192" s="166"/>
      <c r="M192" s="116"/>
      <c r="N192" s="115"/>
      <c r="O192" s="166"/>
      <c r="P192" s="116"/>
      <c r="Q192" s="115"/>
      <c r="R192" s="166"/>
      <c r="S192" s="116"/>
      <c r="T192" s="116"/>
      <c r="U192" s="409">
        <f t="shared" si="60"/>
        <v>0</v>
      </c>
      <c r="V192" s="413">
        <f t="shared" si="61"/>
        <v>0</v>
      </c>
      <c r="W192" s="397">
        <f t="shared" si="62"/>
        <v>0</v>
      </c>
      <c r="AH192" s="633">
        <v>2007</v>
      </c>
      <c r="AI192" s="717" t="str">
        <f>IF(ISNUMBER(C192),'Cover Page'!$D$35/1000000*'4 classification'!C192/'FX rate'!$C12,"")</f>
        <v/>
      </c>
      <c r="AJ192" s="933" t="str">
        <f>IF(ISNUMBER(D192),'Cover Page'!$D$35/1000000*'4 classification'!D192/'FX rate'!$C12,"")</f>
        <v/>
      </c>
      <c r="AK192" s="718" t="str">
        <f>IF(ISNUMBER(E192),'Cover Page'!$D$35/1000000*'4 classification'!E192/'FX rate'!$C12,"")</f>
        <v/>
      </c>
      <c r="AL192" s="934" t="str">
        <f>IF(ISNUMBER(F192),'Cover Page'!$D$35/1000000*'4 classification'!F192/'FX rate'!$C12,"")</f>
        <v/>
      </c>
      <c r="AM192" s="933" t="str">
        <f>IF(ISNUMBER(G192),'Cover Page'!$D$35/1000000*'4 classification'!G192/'FX rate'!$C12,"")</f>
        <v/>
      </c>
      <c r="AN192" s="718" t="str">
        <f>IF(ISNUMBER(H192),'Cover Page'!$D$35/1000000*'4 classification'!H192/'FX rate'!$C12,"")</f>
        <v/>
      </c>
      <c r="AO192" s="934" t="str">
        <f>IF(ISNUMBER(I192),'Cover Page'!$D$35/1000000*'4 classification'!I192/'FX rate'!$C12,"")</f>
        <v/>
      </c>
      <c r="AP192" s="933" t="str">
        <f>IF(ISNUMBER(J192),'Cover Page'!$D$35/1000000*'4 classification'!J192/'FX rate'!$C12,"")</f>
        <v/>
      </c>
      <c r="AQ192" s="718" t="str">
        <f>IF(ISNUMBER(K192),'Cover Page'!$D$35/1000000*'4 classification'!K192/'FX rate'!$C12,"")</f>
        <v/>
      </c>
      <c r="AR192" s="934" t="str">
        <f>IF(ISNUMBER(L192),'Cover Page'!$D$35/1000000*'4 classification'!L192/'FX rate'!$C12,"")</f>
        <v/>
      </c>
      <c r="AS192" s="933" t="str">
        <f>IF(ISNUMBER(M192),'Cover Page'!$D$35/1000000*'4 classification'!M192/'FX rate'!$C12,"")</f>
        <v/>
      </c>
      <c r="AT192" s="718" t="str">
        <f>IF(ISNUMBER(N192),'Cover Page'!$D$35/1000000*'4 classification'!N192/'FX rate'!$C12,"")</f>
        <v/>
      </c>
      <c r="AU192" s="934" t="str">
        <f>IF(ISNUMBER(O192),'Cover Page'!$D$35/1000000*'4 classification'!O192/'FX rate'!$C12,"")</f>
        <v/>
      </c>
      <c r="AV192" s="933" t="str">
        <f>IF(ISNUMBER(P192),'Cover Page'!$D$35/1000000*'4 classification'!P192/'FX rate'!$C12,"")</f>
        <v/>
      </c>
      <c r="AW192" s="718" t="str">
        <f>IF(ISNUMBER(Q192),'Cover Page'!$D$35/1000000*'4 classification'!Q192/'FX rate'!$C12,"")</f>
        <v/>
      </c>
      <c r="AX192" s="934" t="str">
        <f>IF(ISNUMBER(R192),'Cover Page'!$D$35/1000000*'4 classification'!R192/'FX rate'!$C12,"")</f>
        <v/>
      </c>
      <c r="AY192" s="933" t="str">
        <f>IF(ISNUMBER(S192),'Cover Page'!$D$35/1000000*'4 classification'!S192/'FX rate'!$C12,"")</f>
        <v/>
      </c>
      <c r="AZ192" s="940" t="str">
        <f>IF(ISNUMBER(T192),'Cover Page'!$D$35/1000000*'4 classification'!T192/'FX rate'!$C12,"")</f>
        <v/>
      </c>
      <c r="BA192" s="932">
        <f>IF(ISNUMBER(U192),'Cover Page'!$D$35/1000000*'4 classification'!U192/'FX rate'!$C12,"")</f>
        <v>0</v>
      </c>
      <c r="BB192" s="931">
        <f>IF(ISNUMBER(V192),'Cover Page'!$D$35/1000000*'4 classification'!V192/'FX rate'!$C12,"")</f>
        <v>0</v>
      </c>
      <c r="BC192" s="716">
        <f>IF(ISNUMBER(W192),'Cover Page'!$D$35/1000000*'4 classification'!W192/'FX rate'!$C12,"")</f>
        <v>0</v>
      </c>
      <c r="BD192" s="567"/>
      <c r="BE192" s="567"/>
      <c r="BF192" s="567"/>
      <c r="BG192" s="567"/>
      <c r="BH192" s="567"/>
      <c r="BI192" s="567"/>
      <c r="BN192" s="705">
        <v>2007</v>
      </c>
      <c r="BO192" s="748" t="str">
        <f>IF(ISNUMBER(C192),'Cover Page'!$D$35/1000000*C192/'FX rate'!$C$24,"")</f>
        <v/>
      </c>
      <c r="BP192" s="925" t="str">
        <f>IF(ISNUMBER(D192),'Cover Page'!$D$35/1000000*D192/'FX rate'!$C$24,"")</f>
        <v/>
      </c>
      <c r="BQ192" s="749" t="str">
        <f>IF(ISNUMBER(E192),'Cover Page'!$D$35/1000000*E192/'FX rate'!$C$24,"")</f>
        <v/>
      </c>
      <c r="BR192" s="926" t="str">
        <f>IF(ISNUMBER(F192),'Cover Page'!$D$35/1000000*F192/'FX rate'!$C$24,"")</f>
        <v/>
      </c>
      <c r="BS192" s="925" t="str">
        <f>IF(ISNUMBER(G192),'Cover Page'!$D$35/1000000*G192/'FX rate'!$C$24,"")</f>
        <v/>
      </c>
      <c r="BT192" s="749" t="str">
        <f>IF(ISNUMBER(H192),'Cover Page'!$D$35/1000000*H192/'FX rate'!$C$24,"")</f>
        <v/>
      </c>
      <c r="BU192" s="926" t="str">
        <f>IF(ISNUMBER(I192),'Cover Page'!$D$35/1000000*I192/'FX rate'!$C$24,"")</f>
        <v/>
      </c>
      <c r="BV192" s="925" t="str">
        <f>IF(ISNUMBER(J192),'Cover Page'!$D$35/1000000*J192/'FX rate'!$C$24,"")</f>
        <v/>
      </c>
      <c r="BW192" s="749" t="str">
        <f>IF(ISNUMBER(K192),'Cover Page'!$D$35/1000000*K192/'FX rate'!$C$24,"")</f>
        <v/>
      </c>
      <c r="BX192" s="926" t="str">
        <f>IF(ISNUMBER(L192),'Cover Page'!$D$35/1000000*L192/'FX rate'!$C$24,"")</f>
        <v/>
      </c>
      <c r="BY192" s="925" t="str">
        <f>IF(ISNUMBER(M192),'Cover Page'!$D$35/1000000*M192/'FX rate'!$C$24,"")</f>
        <v/>
      </c>
      <c r="BZ192" s="749" t="str">
        <f>IF(ISNUMBER(N192),'Cover Page'!$D$35/1000000*N192/'FX rate'!$C$24,"")</f>
        <v/>
      </c>
      <c r="CA192" s="926" t="str">
        <f>IF(ISNUMBER(O192),'Cover Page'!$D$35/1000000*O192/'FX rate'!$C$24,"")</f>
        <v/>
      </c>
      <c r="CB192" s="925" t="str">
        <f>IF(ISNUMBER(P192),'Cover Page'!$D$35/1000000*P192/'FX rate'!$C$24,"")</f>
        <v/>
      </c>
      <c r="CC192" s="749" t="str">
        <f>IF(ISNUMBER(Q192),'Cover Page'!$D$35/1000000*Q192/'FX rate'!$C$24,"")</f>
        <v/>
      </c>
      <c r="CD192" s="926" t="str">
        <f>IF(ISNUMBER(R192),'Cover Page'!$D$35/1000000*R192/'FX rate'!$C$24,"")</f>
        <v/>
      </c>
      <c r="CE192" s="925" t="str">
        <f>IF(ISNUMBER(S192),'Cover Page'!$D$35/1000000*S192/'FX rate'!$C$24,"")</f>
        <v/>
      </c>
      <c r="CF192" s="922" t="str">
        <f>IF(ISNUMBER(T192),'Cover Page'!$D$35/1000000*T192/'FX rate'!$C$24,"")</f>
        <v/>
      </c>
      <c r="CG192" s="924">
        <f>IF(ISNUMBER(U192),'Cover Page'!$D$35/1000000*U192/'FX rate'!$C$24,"")</f>
        <v>0</v>
      </c>
      <c r="CH192" s="923">
        <f>IF(ISNUMBER(V192),'Cover Page'!$D$35/1000000*V192/'FX rate'!$C$24,"")</f>
        <v>0</v>
      </c>
      <c r="CI192" s="747">
        <f>IF(ISNUMBER(W192),'Cover Page'!$D$35/1000000*W192/'FX rate'!$C$24,"")</f>
        <v>0</v>
      </c>
      <c r="CJ192" s="640"/>
      <c r="CK192" s="640"/>
      <c r="CL192" s="640"/>
      <c r="CM192" s="640"/>
      <c r="CN192" s="640"/>
      <c r="CO192" s="640"/>
      <c r="CP192" s="640"/>
      <c r="CQ192" s="640"/>
      <c r="CR192" s="640"/>
      <c r="CS192" s="640"/>
    </row>
    <row r="193" spans="1:97" s="2" customFormat="1" ht="14" x14ac:dyDescent="0.3">
      <c r="A193" s="6"/>
      <c r="B193" s="77">
        <v>2008</v>
      </c>
      <c r="C193" s="170"/>
      <c r="D193" s="116"/>
      <c r="E193" s="115"/>
      <c r="F193" s="166"/>
      <c r="G193" s="116"/>
      <c r="H193" s="115"/>
      <c r="I193" s="166"/>
      <c r="J193" s="116"/>
      <c r="K193" s="115"/>
      <c r="L193" s="166"/>
      <c r="M193" s="116"/>
      <c r="N193" s="115"/>
      <c r="O193" s="166"/>
      <c r="P193" s="116"/>
      <c r="Q193" s="115"/>
      <c r="R193" s="166"/>
      <c r="S193" s="116"/>
      <c r="T193" s="116"/>
      <c r="U193" s="409">
        <f t="shared" si="60"/>
        <v>0</v>
      </c>
      <c r="V193" s="413">
        <f t="shared" si="61"/>
        <v>0</v>
      </c>
      <c r="W193" s="397">
        <f t="shared" si="62"/>
        <v>0</v>
      </c>
      <c r="AH193" s="633">
        <v>2008</v>
      </c>
      <c r="AI193" s="717" t="str">
        <f>IF(ISNUMBER(C193),'Cover Page'!$D$35/1000000*'4 classification'!C193/'FX rate'!$C13,"")</f>
        <v/>
      </c>
      <c r="AJ193" s="933" t="str">
        <f>IF(ISNUMBER(D193),'Cover Page'!$D$35/1000000*'4 classification'!D193/'FX rate'!$C13,"")</f>
        <v/>
      </c>
      <c r="AK193" s="718" t="str">
        <f>IF(ISNUMBER(E193),'Cover Page'!$D$35/1000000*'4 classification'!E193/'FX rate'!$C13,"")</f>
        <v/>
      </c>
      <c r="AL193" s="934" t="str">
        <f>IF(ISNUMBER(F193),'Cover Page'!$D$35/1000000*'4 classification'!F193/'FX rate'!$C13,"")</f>
        <v/>
      </c>
      <c r="AM193" s="933" t="str">
        <f>IF(ISNUMBER(G193),'Cover Page'!$D$35/1000000*'4 classification'!G193/'FX rate'!$C13,"")</f>
        <v/>
      </c>
      <c r="AN193" s="718" t="str">
        <f>IF(ISNUMBER(H193),'Cover Page'!$D$35/1000000*'4 classification'!H193/'FX rate'!$C13,"")</f>
        <v/>
      </c>
      <c r="AO193" s="934" t="str">
        <f>IF(ISNUMBER(I193),'Cover Page'!$D$35/1000000*'4 classification'!I193/'FX rate'!$C13,"")</f>
        <v/>
      </c>
      <c r="AP193" s="933" t="str">
        <f>IF(ISNUMBER(J193),'Cover Page'!$D$35/1000000*'4 classification'!J193/'FX rate'!$C13,"")</f>
        <v/>
      </c>
      <c r="AQ193" s="718" t="str">
        <f>IF(ISNUMBER(K193),'Cover Page'!$D$35/1000000*'4 classification'!K193/'FX rate'!$C13,"")</f>
        <v/>
      </c>
      <c r="AR193" s="934" t="str">
        <f>IF(ISNUMBER(L193),'Cover Page'!$D$35/1000000*'4 classification'!L193/'FX rate'!$C13,"")</f>
        <v/>
      </c>
      <c r="AS193" s="933" t="str">
        <f>IF(ISNUMBER(M193),'Cover Page'!$D$35/1000000*'4 classification'!M193/'FX rate'!$C13,"")</f>
        <v/>
      </c>
      <c r="AT193" s="718" t="str">
        <f>IF(ISNUMBER(N193),'Cover Page'!$D$35/1000000*'4 classification'!N193/'FX rate'!$C13,"")</f>
        <v/>
      </c>
      <c r="AU193" s="934" t="str">
        <f>IF(ISNUMBER(O193),'Cover Page'!$D$35/1000000*'4 classification'!O193/'FX rate'!$C13,"")</f>
        <v/>
      </c>
      <c r="AV193" s="933" t="str">
        <f>IF(ISNUMBER(P193),'Cover Page'!$D$35/1000000*'4 classification'!P193/'FX rate'!$C13,"")</f>
        <v/>
      </c>
      <c r="AW193" s="718" t="str">
        <f>IF(ISNUMBER(Q193),'Cover Page'!$D$35/1000000*'4 classification'!Q193/'FX rate'!$C13,"")</f>
        <v/>
      </c>
      <c r="AX193" s="934" t="str">
        <f>IF(ISNUMBER(R193),'Cover Page'!$D$35/1000000*'4 classification'!R193/'FX rate'!$C13,"")</f>
        <v/>
      </c>
      <c r="AY193" s="933" t="str">
        <f>IF(ISNUMBER(S193),'Cover Page'!$D$35/1000000*'4 classification'!S193/'FX rate'!$C13,"")</f>
        <v/>
      </c>
      <c r="AZ193" s="940" t="str">
        <f>IF(ISNUMBER(T193),'Cover Page'!$D$35/1000000*'4 classification'!T193/'FX rate'!$C13,"")</f>
        <v/>
      </c>
      <c r="BA193" s="932">
        <f>IF(ISNUMBER(U193),'Cover Page'!$D$35/1000000*'4 classification'!U193/'FX rate'!$C13,"")</f>
        <v>0</v>
      </c>
      <c r="BB193" s="931">
        <f>IF(ISNUMBER(V193),'Cover Page'!$D$35/1000000*'4 classification'!V193/'FX rate'!$C13,"")</f>
        <v>0</v>
      </c>
      <c r="BC193" s="716">
        <f>IF(ISNUMBER(W193),'Cover Page'!$D$35/1000000*'4 classification'!W193/'FX rate'!$C13,"")</f>
        <v>0</v>
      </c>
      <c r="BD193" s="567"/>
      <c r="BE193" s="567"/>
      <c r="BF193" s="567"/>
      <c r="BG193" s="567"/>
      <c r="BH193" s="567"/>
      <c r="BI193" s="567"/>
      <c r="BN193" s="705">
        <v>2008</v>
      </c>
      <c r="BO193" s="748" t="str">
        <f>IF(ISNUMBER(C193),'Cover Page'!$D$35/1000000*C193/'FX rate'!$C$24,"")</f>
        <v/>
      </c>
      <c r="BP193" s="925" t="str">
        <f>IF(ISNUMBER(D193),'Cover Page'!$D$35/1000000*D193/'FX rate'!$C$24,"")</f>
        <v/>
      </c>
      <c r="BQ193" s="749" t="str">
        <f>IF(ISNUMBER(E193),'Cover Page'!$D$35/1000000*E193/'FX rate'!$C$24,"")</f>
        <v/>
      </c>
      <c r="BR193" s="926" t="str">
        <f>IF(ISNUMBER(F193),'Cover Page'!$D$35/1000000*F193/'FX rate'!$C$24,"")</f>
        <v/>
      </c>
      <c r="BS193" s="925" t="str">
        <f>IF(ISNUMBER(G193),'Cover Page'!$D$35/1000000*G193/'FX rate'!$C$24,"")</f>
        <v/>
      </c>
      <c r="BT193" s="749" t="str">
        <f>IF(ISNUMBER(H193),'Cover Page'!$D$35/1000000*H193/'FX rate'!$C$24,"")</f>
        <v/>
      </c>
      <c r="BU193" s="926" t="str">
        <f>IF(ISNUMBER(I193),'Cover Page'!$D$35/1000000*I193/'FX rate'!$C$24,"")</f>
        <v/>
      </c>
      <c r="BV193" s="925" t="str">
        <f>IF(ISNUMBER(J193),'Cover Page'!$D$35/1000000*J193/'FX rate'!$C$24,"")</f>
        <v/>
      </c>
      <c r="BW193" s="749" t="str">
        <f>IF(ISNUMBER(K193),'Cover Page'!$D$35/1000000*K193/'FX rate'!$C$24,"")</f>
        <v/>
      </c>
      <c r="BX193" s="926" t="str">
        <f>IF(ISNUMBER(L193),'Cover Page'!$D$35/1000000*L193/'FX rate'!$C$24,"")</f>
        <v/>
      </c>
      <c r="BY193" s="925" t="str">
        <f>IF(ISNUMBER(M193),'Cover Page'!$D$35/1000000*M193/'FX rate'!$C$24,"")</f>
        <v/>
      </c>
      <c r="BZ193" s="749" t="str">
        <f>IF(ISNUMBER(N193),'Cover Page'!$D$35/1000000*N193/'FX rate'!$C$24,"")</f>
        <v/>
      </c>
      <c r="CA193" s="926" t="str">
        <f>IF(ISNUMBER(O193),'Cover Page'!$D$35/1000000*O193/'FX rate'!$C$24,"")</f>
        <v/>
      </c>
      <c r="CB193" s="925" t="str">
        <f>IF(ISNUMBER(P193),'Cover Page'!$D$35/1000000*P193/'FX rate'!$C$24,"")</f>
        <v/>
      </c>
      <c r="CC193" s="749" t="str">
        <f>IF(ISNUMBER(Q193),'Cover Page'!$D$35/1000000*Q193/'FX rate'!$C$24,"")</f>
        <v/>
      </c>
      <c r="CD193" s="926" t="str">
        <f>IF(ISNUMBER(R193),'Cover Page'!$D$35/1000000*R193/'FX rate'!$C$24,"")</f>
        <v/>
      </c>
      <c r="CE193" s="925" t="str">
        <f>IF(ISNUMBER(S193),'Cover Page'!$D$35/1000000*S193/'FX rate'!$C$24,"")</f>
        <v/>
      </c>
      <c r="CF193" s="922" t="str">
        <f>IF(ISNUMBER(T193),'Cover Page'!$D$35/1000000*T193/'FX rate'!$C$24,"")</f>
        <v/>
      </c>
      <c r="CG193" s="924">
        <f>IF(ISNUMBER(U193),'Cover Page'!$D$35/1000000*U193/'FX rate'!$C$24,"")</f>
        <v>0</v>
      </c>
      <c r="CH193" s="923">
        <f>IF(ISNUMBER(V193),'Cover Page'!$D$35/1000000*V193/'FX rate'!$C$24,"")</f>
        <v>0</v>
      </c>
      <c r="CI193" s="747">
        <f>IF(ISNUMBER(W193),'Cover Page'!$D$35/1000000*W193/'FX rate'!$C$24,"")</f>
        <v>0</v>
      </c>
      <c r="CJ193" s="640"/>
      <c r="CK193" s="640"/>
      <c r="CL193" s="640"/>
      <c r="CM193" s="640"/>
      <c r="CN193" s="640"/>
      <c r="CO193" s="640"/>
      <c r="CP193" s="640"/>
      <c r="CQ193" s="640"/>
      <c r="CR193" s="640"/>
      <c r="CS193" s="640"/>
    </row>
    <row r="194" spans="1:97" s="2" customFormat="1" ht="14" x14ac:dyDescent="0.3">
      <c r="A194" s="6"/>
      <c r="B194" s="77">
        <v>2009</v>
      </c>
      <c r="C194" s="170"/>
      <c r="D194" s="116"/>
      <c r="E194" s="115"/>
      <c r="F194" s="166"/>
      <c r="G194" s="116"/>
      <c r="H194" s="115"/>
      <c r="I194" s="166"/>
      <c r="J194" s="116"/>
      <c r="K194" s="115"/>
      <c r="L194" s="166"/>
      <c r="M194" s="116"/>
      <c r="N194" s="115"/>
      <c r="O194" s="166"/>
      <c r="P194" s="116"/>
      <c r="Q194" s="115"/>
      <c r="R194" s="166"/>
      <c r="S194" s="116"/>
      <c r="T194" s="116"/>
      <c r="U194" s="409">
        <f t="shared" si="60"/>
        <v>0</v>
      </c>
      <c r="V194" s="413">
        <f t="shared" si="61"/>
        <v>0</v>
      </c>
      <c r="W194" s="397">
        <f t="shared" si="62"/>
        <v>0</v>
      </c>
      <c r="AH194" s="633">
        <v>2009</v>
      </c>
      <c r="AI194" s="717" t="str">
        <f>IF(ISNUMBER(C194),'Cover Page'!$D$35/1000000*'4 classification'!C194/'FX rate'!$C14,"")</f>
        <v/>
      </c>
      <c r="AJ194" s="933" t="str">
        <f>IF(ISNUMBER(D194),'Cover Page'!$D$35/1000000*'4 classification'!D194/'FX rate'!$C14,"")</f>
        <v/>
      </c>
      <c r="AK194" s="718" t="str">
        <f>IF(ISNUMBER(E194),'Cover Page'!$D$35/1000000*'4 classification'!E194/'FX rate'!$C14,"")</f>
        <v/>
      </c>
      <c r="AL194" s="934" t="str">
        <f>IF(ISNUMBER(F194),'Cover Page'!$D$35/1000000*'4 classification'!F194/'FX rate'!$C14,"")</f>
        <v/>
      </c>
      <c r="AM194" s="933" t="str">
        <f>IF(ISNUMBER(G194),'Cover Page'!$D$35/1000000*'4 classification'!G194/'FX rate'!$C14,"")</f>
        <v/>
      </c>
      <c r="AN194" s="718" t="str">
        <f>IF(ISNUMBER(H194),'Cover Page'!$D$35/1000000*'4 classification'!H194/'FX rate'!$C14,"")</f>
        <v/>
      </c>
      <c r="AO194" s="934" t="str">
        <f>IF(ISNUMBER(I194),'Cover Page'!$D$35/1000000*'4 classification'!I194/'FX rate'!$C14,"")</f>
        <v/>
      </c>
      <c r="AP194" s="933" t="str">
        <f>IF(ISNUMBER(J194),'Cover Page'!$D$35/1000000*'4 classification'!J194/'FX rate'!$C14,"")</f>
        <v/>
      </c>
      <c r="AQ194" s="718" t="str">
        <f>IF(ISNUMBER(K194),'Cover Page'!$D$35/1000000*'4 classification'!K194/'FX rate'!$C14,"")</f>
        <v/>
      </c>
      <c r="AR194" s="934" t="str">
        <f>IF(ISNUMBER(L194),'Cover Page'!$D$35/1000000*'4 classification'!L194/'FX rate'!$C14,"")</f>
        <v/>
      </c>
      <c r="AS194" s="933" t="str">
        <f>IF(ISNUMBER(M194),'Cover Page'!$D$35/1000000*'4 classification'!M194/'FX rate'!$C14,"")</f>
        <v/>
      </c>
      <c r="AT194" s="718" t="str">
        <f>IF(ISNUMBER(N194),'Cover Page'!$D$35/1000000*'4 classification'!N194/'FX rate'!$C14,"")</f>
        <v/>
      </c>
      <c r="AU194" s="934" t="str">
        <f>IF(ISNUMBER(O194),'Cover Page'!$D$35/1000000*'4 classification'!O194/'FX rate'!$C14,"")</f>
        <v/>
      </c>
      <c r="AV194" s="933" t="str">
        <f>IF(ISNUMBER(P194),'Cover Page'!$D$35/1000000*'4 classification'!P194/'FX rate'!$C14,"")</f>
        <v/>
      </c>
      <c r="AW194" s="718" t="str">
        <f>IF(ISNUMBER(Q194),'Cover Page'!$D$35/1000000*'4 classification'!Q194/'FX rate'!$C14,"")</f>
        <v/>
      </c>
      <c r="AX194" s="934" t="str">
        <f>IF(ISNUMBER(R194),'Cover Page'!$D$35/1000000*'4 classification'!R194/'FX rate'!$C14,"")</f>
        <v/>
      </c>
      <c r="AY194" s="933" t="str">
        <f>IF(ISNUMBER(S194),'Cover Page'!$D$35/1000000*'4 classification'!S194/'FX rate'!$C14,"")</f>
        <v/>
      </c>
      <c r="AZ194" s="940" t="str">
        <f>IF(ISNUMBER(T194),'Cover Page'!$D$35/1000000*'4 classification'!T194/'FX rate'!$C14,"")</f>
        <v/>
      </c>
      <c r="BA194" s="932">
        <f>IF(ISNUMBER(U194),'Cover Page'!$D$35/1000000*'4 classification'!U194/'FX rate'!$C14,"")</f>
        <v>0</v>
      </c>
      <c r="BB194" s="931">
        <f>IF(ISNUMBER(V194),'Cover Page'!$D$35/1000000*'4 classification'!V194/'FX rate'!$C14,"")</f>
        <v>0</v>
      </c>
      <c r="BC194" s="716">
        <f>IF(ISNUMBER(W194),'Cover Page'!$D$35/1000000*'4 classification'!W194/'FX rate'!$C14,"")</f>
        <v>0</v>
      </c>
      <c r="BD194" s="567"/>
      <c r="BE194" s="567"/>
      <c r="BF194" s="567"/>
      <c r="BG194" s="567"/>
      <c r="BH194" s="567"/>
      <c r="BI194" s="567"/>
      <c r="BN194" s="705">
        <v>2009</v>
      </c>
      <c r="BO194" s="748" t="str">
        <f>IF(ISNUMBER(C194),'Cover Page'!$D$35/1000000*C194/'FX rate'!$C$24,"")</f>
        <v/>
      </c>
      <c r="BP194" s="925" t="str">
        <f>IF(ISNUMBER(D194),'Cover Page'!$D$35/1000000*D194/'FX rate'!$C$24,"")</f>
        <v/>
      </c>
      <c r="BQ194" s="749" t="str">
        <f>IF(ISNUMBER(E194),'Cover Page'!$D$35/1000000*E194/'FX rate'!$C$24,"")</f>
        <v/>
      </c>
      <c r="BR194" s="926" t="str">
        <f>IF(ISNUMBER(F194),'Cover Page'!$D$35/1000000*F194/'FX rate'!$C$24,"")</f>
        <v/>
      </c>
      <c r="BS194" s="925" t="str">
        <f>IF(ISNUMBER(G194),'Cover Page'!$D$35/1000000*G194/'FX rate'!$C$24,"")</f>
        <v/>
      </c>
      <c r="BT194" s="749" t="str">
        <f>IF(ISNUMBER(H194),'Cover Page'!$D$35/1000000*H194/'FX rate'!$C$24,"")</f>
        <v/>
      </c>
      <c r="BU194" s="926" t="str">
        <f>IF(ISNUMBER(I194),'Cover Page'!$D$35/1000000*I194/'FX rate'!$C$24,"")</f>
        <v/>
      </c>
      <c r="BV194" s="925" t="str">
        <f>IF(ISNUMBER(J194),'Cover Page'!$D$35/1000000*J194/'FX rate'!$C$24,"")</f>
        <v/>
      </c>
      <c r="BW194" s="749" t="str">
        <f>IF(ISNUMBER(K194),'Cover Page'!$D$35/1000000*K194/'FX rate'!$C$24,"")</f>
        <v/>
      </c>
      <c r="BX194" s="926" t="str">
        <f>IF(ISNUMBER(L194),'Cover Page'!$D$35/1000000*L194/'FX rate'!$C$24,"")</f>
        <v/>
      </c>
      <c r="BY194" s="925" t="str">
        <f>IF(ISNUMBER(M194),'Cover Page'!$D$35/1000000*M194/'FX rate'!$C$24,"")</f>
        <v/>
      </c>
      <c r="BZ194" s="749" t="str">
        <f>IF(ISNUMBER(N194),'Cover Page'!$D$35/1000000*N194/'FX rate'!$C$24,"")</f>
        <v/>
      </c>
      <c r="CA194" s="926" t="str">
        <f>IF(ISNUMBER(O194),'Cover Page'!$D$35/1000000*O194/'FX rate'!$C$24,"")</f>
        <v/>
      </c>
      <c r="CB194" s="925" t="str">
        <f>IF(ISNUMBER(P194),'Cover Page'!$D$35/1000000*P194/'FX rate'!$C$24,"")</f>
        <v/>
      </c>
      <c r="CC194" s="749" t="str">
        <f>IF(ISNUMBER(Q194),'Cover Page'!$D$35/1000000*Q194/'FX rate'!$C$24,"")</f>
        <v/>
      </c>
      <c r="CD194" s="926" t="str">
        <f>IF(ISNUMBER(R194),'Cover Page'!$D$35/1000000*R194/'FX rate'!$C$24,"")</f>
        <v/>
      </c>
      <c r="CE194" s="925" t="str">
        <f>IF(ISNUMBER(S194),'Cover Page'!$D$35/1000000*S194/'FX rate'!$C$24,"")</f>
        <v/>
      </c>
      <c r="CF194" s="922" t="str">
        <f>IF(ISNUMBER(T194),'Cover Page'!$D$35/1000000*T194/'FX rate'!$C$24,"")</f>
        <v/>
      </c>
      <c r="CG194" s="924">
        <f>IF(ISNUMBER(U194),'Cover Page'!$D$35/1000000*U194/'FX rate'!$C$24,"")</f>
        <v>0</v>
      </c>
      <c r="CH194" s="923">
        <f>IF(ISNUMBER(V194),'Cover Page'!$D$35/1000000*V194/'FX rate'!$C$24,"")</f>
        <v>0</v>
      </c>
      <c r="CI194" s="747">
        <f>IF(ISNUMBER(W194),'Cover Page'!$D$35/1000000*W194/'FX rate'!$C$24,"")</f>
        <v>0</v>
      </c>
      <c r="CJ194" s="640"/>
      <c r="CK194" s="640"/>
      <c r="CL194" s="640"/>
      <c r="CM194" s="640"/>
      <c r="CN194" s="640"/>
      <c r="CO194" s="640"/>
      <c r="CP194" s="640"/>
      <c r="CQ194" s="640"/>
      <c r="CR194" s="640"/>
      <c r="CS194" s="640"/>
    </row>
    <row r="195" spans="1:97" s="2" customFormat="1" ht="14" x14ac:dyDescent="0.3">
      <c r="A195" s="6"/>
      <c r="B195" s="77">
        <v>2010</v>
      </c>
      <c r="C195" s="170"/>
      <c r="D195" s="116"/>
      <c r="E195" s="115"/>
      <c r="F195" s="166"/>
      <c r="G195" s="116"/>
      <c r="H195" s="115"/>
      <c r="I195" s="166"/>
      <c r="J195" s="116"/>
      <c r="K195" s="115"/>
      <c r="L195" s="166"/>
      <c r="M195" s="116"/>
      <c r="N195" s="115"/>
      <c r="O195" s="166"/>
      <c r="P195" s="116"/>
      <c r="Q195" s="115"/>
      <c r="R195" s="166"/>
      <c r="S195" s="116"/>
      <c r="T195" s="116"/>
      <c r="U195" s="409">
        <f t="shared" si="60"/>
        <v>0</v>
      </c>
      <c r="V195" s="413">
        <f t="shared" si="61"/>
        <v>0</v>
      </c>
      <c r="W195" s="397">
        <f t="shared" si="62"/>
        <v>0</v>
      </c>
      <c r="AH195" s="633">
        <v>2010</v>
      </c>
      <c r="AI195" s="717" t="str">
        <f>IF(ISNUMBER(C195),'Cover Page'!$D$35/1000000*'4 classification'!C195/'FX rate'!$C15,"")</f>
        <v/>
      </c>
      <c r="AJ195" s="933" t="str">
        <f>IF(ISNUMBER(D195),'Cover Page'!$D$35/1000000*'4 classification'!D195/'FX rate'!$C15,"")</f>
        <v/>
      </c>
      <c r="AK195" s="718" t="str">
        <f>IF(ISNUMBER(E195),'Cover Page'!$D$35/1000000*'4 classification'!E195/'FX rate'!$C15,"")</f>
        <v/>
      </c>
      <c r="AL195" s="934" t="str">
        <f>IF(ISNUMBER(F195),'Cover Page'!$D$35/1000000*'4 classification'!F195/'FX rate'!$C15,"")</f>
        <v/>
      </c>
      <c r="AM195" s="933" t="str">
        <f>IF(ISNUMBER(G195),'Cover Page'!$D$35/1000000*'4 classification'!G195/'FX rate'!$C15,"")</f>
        <v/>
      </c>
      <c r="AN195" s="718" t="str">
        <f>IF(ISNUMBER(H195),'Cover Page'!$D$35/1000000*'4 classification'!H195/'FX rate'!$C15,"")</f>
        <v/>
      </c>
      <c r="AO195" s="934" t="str">
        <f>IF(ISNUMBER(I195),'Cover Page'!$D$35/1000000*'4 classification'!I195/'FX rate'!$C15,"")</f>
        <v/>
      </c>
      <c r="AP195" s="933" t="str">
        <f>IF(ISNUMBER(J195),'Cover Page'!$D$35/1000000*'4 classification'!J195/'FX rate'!$C15,"")</f>
        <v/>
      </c>
      <c r="AQ195" s="718" t="str">
        <f>IF(ISNUMBER(K195),'Cover Page'!$D$35/1000000*'4 classification'!K195/'FX rate'!$C15,"")</f>
        <v/>
      </c>
      <c r="AR195" s="934" t="str">
        <f>IF(ISNUMBER(L195),'Cover Page'!$D$35/1000000*'4 classification'!L195/'FX rate'!$C15,"")</f>
        <v/>
      </c>
      <c r="AS195" s="933" t="str">
        <f>IF(ISNUMBER(M195),'Cover Page'!$D$35/1000000*'4 classification'!M195/'FX rate'!$C15,"")</f>
        <v/>
      </c>
      <c r="AT195" s="718" t="str">
        <f>IF(ISNUMBER(N195),'Cover Page'!$D$35/1000000*'4 classification'!N195/'FX rate'!$C15,"")</f>
        <v/>
      </c>
      <c r="AU195" s="934" t="str">
        <f>IF(ISNUMBER(O195),'Cover Page'!$D$35/1000000*'4 classification'!O195/'FX rate'!$C15,"")</f>
        <v/>
      </c>
      <c r="AV195" s="933" t="str">
        <f>IF(ISNUMBER(P195),'Cover Page'!$D$35/1000000*'4 classification'!P195/'FX rate'!$C15,"")</f>
        <v/>
      </c>
      <c r="AW195" s="718" t="str">
        <f>IF(ISNUMBER(Q195),'Cover Page'!$D$35/1000000*'4 classification'!Q195/'FX rate'!$C15,"")</f>
        <v/>
      </c>
      <c r="AX195" s="934" t="str">
        <f>IF(ISNUMBER(R195),'Cover Page'!$D$35/1000000*'4 classification'!R195/'FX rate'!$C15,"")</f>
        <v/>
      </c>
      <c r="AY195" s="933" t="str">
        <f>IF(ISNUMBER(S195),'Cover Page'!$D$35/1000000*'4 classification'!S195/'FX rate'!$C15,"")</f>
        <v/>
      </c>
      <c r="AZ195" s="940" t="str">
        <f>IF(ISNUMBER(T195),'Cover Page'!$D$35/1000000*'4 classification'!T195/'FX rate'!$C15,"")</f>
        <v/>
      </c>
      <c r="BA195" s="932">
        <f>IF(ISNUMBER(U195),'Cover Page'!$D$35/1000000*'4 classification'!U195/'FX rate'!$C15,"")</f>
        <v>0</v>
      </c>
      <c r="BB195" s="931">
        <f>IF(ISNUMBER(V195),'Cover Page'!$D$35/1000000*'4 classification'!V195/'FX rate'!$C15,"")</f>
        <v>0</v>
      </c>
      <c r="BC195" s="716">
        <f>IF(ISNUMBER(W195),'Cover Page'!$D$35/1000000*'4 classification'!W195/'FX rate'!$C15,"")</f>
        <v>0</v>
      </c>
      <c r="BD195" s="567"/>
      <c r="BE195" s="567"/>
      <c r="BF195" s="567"/>
      <c r="BG195" s="567"/>
      <c r="BH195" s="567"/>
      <c r="BI195" s="567"/>
      <c r="BN195" s="705">
        <v>2010</v>
      </c>
      <c r="BO195" s="748" t="str">
        <f>IF(ISNUMBER(C195),'Cover Page'!$D$35/1000000*C195/'FX rate'!$C$24,"")</f>
        <v/>
      </c>
      <c r="BP195" s="925" t="str">
        <f>IF(ISNUMBER(D195),'Cover Page'!$D$35/1000000*D195/'FX rate'!$C$24,"")</f>
        <v/>
      </c>
      <c r="BQ195" s="749" t="str">
        <f>IF(ISNUMBER(E195),'Cover Page'!$D$35/1000000*E195/'FX rate'!$C$24,"")</f>
        <v/>
      </c>
      <c r="BR195" s="926" t="str">
        <f>IF(ISNUMBER(F195),'Cover Page'!$D$35/1000000*F195/'FX rate'!$C$24,"")</f>
        <v/>
      </c>
      <c r="BS195" s="925" t="str">
        <f>IF(ISNUMBER(G195),'Cover Page'!$D$35/1000000*G195/'FX rate'!$C$24,"")</f>
        <v/>
      </c>
      <c r="BT195" s="749" t="str">
        <f>IF(ISNUMBER(H195),'Cover Page'!$D$35/1000000*H195/'FX rate'!$C$24,"")</f>
        <v/>
      </c>
      <c r="BU195" s="926" t="str">
        <f>IF(ISNUMBER(I195),'Cover Page'!$D$35/1000000*I195/'FX rate'!$C$24,"")</f>
        <v/>
      </c>
      <c r="BV195" s="925" t="str">
        <f>IF(ISNUMBER(J195),'Cover Page'!$D$35/1000000*J195/'FX rate'!$C$24,"")</f>
        <v/>
      </c>
      <c r="BW195" s="749" t="str">
        <f>IF(ISNUMBER(K195),'Cover Page'!$D$35/1000000*K195/'FX rate'!$C$24,"")</f>
        <v/>
      </c>
      <c r="BX195" s="926" t="str">
        <f>IF(ISNUMBER(L195),'Cover Page'!$D$35/1000000*L195/'FX rate'!$C$24,"")</f>
        <v/>
      </c>
      <c r="BY195" s="925" t="str">
        <f>IF(ISNUMBER(M195),'Cover Page'!$D$35/1000000*M195/'FX rate'!$C$24,"")</f>
        <v/>
      </c>
      <c r="BZ195" s="749" t="str">
        <f>IF(ISNUMBER(N195),'Cover Page'!$D$35/1000000*N195/'FX rate'!$C$24,"")</f>
        <v/>
      </c>
      <c r="CA195" s="926" t="str">
        <f>IF(ISNUMBER(O195),'Cover Page'!$D$35/1000000*O195/'FX rate'!$C$24,"")</f>
        <v/>
      </c>
      <c r="CB195" s="925" t="str">
        <f>IF(ISNUMBER(P195),'Cover Page'!$D$35/1000000*P195/'FX rate'!$C$24,"")</f>
        <v/>
      </c>
      <c r="CC195" s="749" t="str">
        <f>IF(ISNUMBER(Q195),'Cover Page'!$D$35/1000000*Q195/'FX rate'!$C$24,"")</f>
        <v/>
      </c>
      <c r="CD195" s="926" t="str">
        <f>IF(ISNUMBER(R195),'Cover Page'!$D$35/1000000*R195/'FX rate'!$C$24,"")</f>
        <v/>
      </c>
      <c r="CE195" s="925" t="str">
        <f>IF(ISNUMBER(S195),'Cover Page'!$D$35/1000000*S195/'FX rate'!$C$24,"")</f>
        <v/>
      </c>
      <c r="CF195" s="922" t="str">
        <f>IF(ISNUMBER(T195),'Cover Page'!$D$35/1000000*T195/'FX rate'!$C$24,"")</f>
        <v/>
      </c>
      <c r="CG195" s="924">
        <f>IF(ISNUMBER(U195),'Cover Page'!$D$35/1000000*U195/'FX rate'!$C$24,"")</f>
        <v>0</v>
      </c>
      <c r="CH195" s="923">
        <f>IF(ISNUMBER(V195),'Cover Page'!$D$35/1000000*V195/'FX rate'!$C$24,"")</f>
        <v>0</v>
      </c>
      <c r="CI195" s="747">
        <f>IF(ISNUMBER(W195),'Cover Page'!$D$35/1000000*W195/'FX rate'!$C$24,"")</f>
        <v>0</v>
      </c>
      <c r="CJ195" s="640"/>
      <c r="CK195" s="640"/>
      <c r="CL195" s="640"/>
      <c r="CM195" s="640"/>
      <c r="CN195" s="640"/>
      <c r="CO195" s="640"/>
      <c r="CP195" s="640"/>
      <c r="CQ195" s="640"/>
      <c r="CR195" s="640"/>
      <c r="CS195" s="640"/>
    </row>
    <row r="196" spans="1:97" s="2" customFormat="1" ht="14" x14ac:dyDescent="0.3">
      <c r="A196" s="6"/>
      <c r="B196" s="77">
        <v>2011</v>
      </c>
      <c r="C196" s="170"/>
      <c r="D196" s="116"/>
      <c r="E196" s="115"/>
      <c r="F196" s="166"/>
      <c r="G196" s="116"/>
      <c r="H196" s="115"/>
      <c r="I196" s="166"/>
      <c r="J196" s="116"/>
      <c r="K196" s="115"/>
      <c r="L196" s="166"/>
      <c r="M196" s="116"/>
      <c r="N196" s="115"/>
      <c r="O196" s="166"/>
      <c r="P196" s="116"/>
      <c r="Q196" s="115"/>
      <c r="R196" s="166"/>
      <c r="S196" s="116"/>
      <c r="T196" s="116"/>
      <c r="U196" s="409">
        <f t="shared" si="60"/>
        <v>0</v>
      </c>
      <c r="V196" s="413">
        <f t="shared" si="61"/>
        <v>0</v>
      </c>
      <c r="W196" s="397">
        <f t="shared" si="62"/>
        <v>0</v>
      </c>
      <c r="AH196" s="633">
        <v>2011</v>
      </c>
      <c r="AI196" s="717" t="str">
        <f>IF(ISNUMBER(C196),'Cover Page'!$D$35/1000000*'4 classification'!C196/'FX rate'!$C16,"")</f>
        <v/>
      </c>
      <c r="AJ196" s="933" t="str">
        <f>IF(ISNUMBER(D196),'Cover Page'!$D$35/1000000*'4 classification'!D196/'FX rate'!$C16,"")</f>
        <v/>
      </c>
      <c r="AK196" s="718" t="str">
        <f>IF(ISNUMBER(E196),'Cover Page'!$D$35/1000000*'4 classification'!E196/'FX rate'!$C16,"")</f>
        <v/>
      </c>
      <c r="AL196" s="934" t="str">
        <f>IF(ISNUMBER(F196),'Cover Page'!$D$35/1000000*'4 classification'!F196/'FX rate'!$C16,"")</f>
        <v/>
      </c>
      <c r="AM196" s="933" t="str">
        <f>IF(ISNUMBER(G196),'Cover Page'!$D$35/1000000*'4 classification'!G196/'FX rate'!$C16,"")</f>
        <v/>
      </c>
      <c r="AN196" s="718" t="str">
        <f>IF(ISNUMBER(H196),'Cover Page'!$D$35/1000000*'4 classification'!H196/'FX rate'!$C16,"")</f>
        <v/>
      </c>
      <c r="AO196" s="934" t="str">
        <f>IF(ISNUMBER(I196),'Cover Page'!$D$35/1000000*'4 classification'!I196/'FX rate'!$C16,"")</f>
        <v/>
      </c>
      <c r="AP196" s="933" t="str">
        <f>IF(ISNUMBER(J196),'Cover Page'!$D$35/1000000*'4 classification'!J196/'FX rate'!$C16,"")</f>
        <v/>
      </c>
      <c r="AQ196" s="718" t="str">
        <f>IF(ISNUMBER(K196),'Cover Page'!$D$35/1000000*'4 classification'!K196/'FX rate'!$C16,"")</f>
        <v/>
      </c>
      <c r="AR196" s="934" t="str">
        <f>IF(ISNUMBER(L196),'Cover Page'!$D$35/1000000*'4 classification'!L196/'FX rate'!$C16,"")</f>
        <v/>
      </c>
      <c r="AS196" s="933" t="str">
        <f>IF(ISNUMBER(M196),'Cover Page'!$D$35/1000000*'4 classification'!M196/'FX rate'!$C16,"")</f>
        <v/>
      </c>
      <c r="AT196" s="718" t="str">
        <f>IF(ISNUMBER(N196),'Cover Page'!$D$35/1000000*'4 classification'!N196/'FX rate'!$C16,"")</f>
        <v/>
      </c>
      <c r="AU196" s="934" t="str">
        <f>IF(ISNUMBER(O196),'Cover Page'!$D$35/1000000*'4 classification'!O196/'FX rate'!$C16,"")</f>
        <v/>
      </c>
      <c r="AV196" s="933" t="str">
        <f>IF(ISNUMBER(P196),'Cover Page'!$D$35/1000000*'4 classification'!P196/'FX rate'!$C16,"")</f>
        <v/>
      </c>
      <c r="AW196" s="718" t="str">
        <f>IF(ISNUMBER(Q196),'Cover Page'!$D$35/1000000*'4 classification'!Q196/'FX rate'!$C16,"")</f>
        <v/>
      </c>
      <c r="AX196" s="934" t="str">
        <f>IF(ISNUMBER(R196),'Cover Page'!$D$35/1000000*'4 classification'!R196/'FX rate'!$C16,"")</f>
        <v/>
      </c>
      <c r="AY196" s="933" t="str">
        <f>IF(ISNUMBER(S196),'Cover Page'!$D$35/1000000*'4 classification'!S196/'FX rate'!$C16,"")</f>
        <v/>
      </c>
      <c r="AZ196" s="940" t="str">
        <f>IF(ISNUMBER(T196),'Cover Page'!$D$35/1000000*'4 classification'!T196/'FX rate'!$C16,"")</f>
        <v/>
      </c>
      <c r="BA196" s="932">
        <f>IF(ISNUMBER(U196),'Cover Page'!$D$35/1000000*'4 classification'!U196/'FX rate'!$C16,"")</f>
        <v>0</v>
      </c>
      <c r="BB196" s="931">
        <f>IF(ISNUMBER(V196),'Cover Page'!$D$35/1000000*'4 classification'!V196/'FX rate'!$C16,"")</f>
        <v>0</v>
      </c>
      <c r="BC196" s="716">
        <f>IF(ISNUMBER(W196),'Cover Page'!$D$35/1000000*'4 classification'!W196/'FX rate'!$C16,"")</f>
        <v>0</v>
      </c>
      <c r="BD196" s="567"/>
      <c r="BE196" s="567"/>
      <c r="BF196" s="567"/>
      <c r="BG196" s="567"/>
      <c r="BH196" s="567"/>
      <c r="BI196" s="567"/>
      <c r="BN196" s="705">
        <v>2011</v>
      </c>
      <c r="BO196" s="748" t="str">
        <f>IF(ISNUMBER(C196),'Cover Page'!$D$35/1000000*C196/'FX rate'!$C$24,"")</f>
        <v/>
      </c>
      <c r="BP196" s="925" t="str">
        <f>IF(ISNUMBER(D196),'Cover Page'!$D$35/1000000*D196/'FX rate'!$C$24,"")</f>
        <v/>
      </c>
      <c r="BQ196" s="749" t="str">
        <f>IF(ISNUMBER(E196),'Cover Page'!$D$35/1000000*E196/'FX rate'!$C$24,"")</f>
        <v/>
      </c>
      <c r="BR196" s="926" t="str">
        <f>IF(ISNUMBER(F196),'Cover Page'!$D$35/1000000*F196/'FX rate'!$C$24,"")</f>
        <v/>
      </c>
      <c r="BS196" s="925" t="str">
        <f>IF(ISNUMBER(G196),'Cover Page'!$D$35/1000000*G196/'FX rate'!$C$24,"")</f>
        <v/>
      </c>
      <c r="BT196" s="749" t="str">
        <f>IF(ISNUMBER(H196),'Cover Page'!$D$35/1000000*H196/'FX rate'!$C$24,"")</f>
        <v/>
      </c>
      <c r="BU196" s="926" t="str">
        <f>IF(ISNUMBER(I196),'Cover Page'!$D$35/1000000*I196/'FX rate'!$C$24,"")</f>
        <v/>
      </c>
      <c r="BV196" s="925" t="str">
        <f>IF(ISNUMBER(J196),'Cover Page'!$D$35/1000000*J196/'FX rate'!$C$24,"")</f>
        <v/>
      </c>
      <c r="BW196" s="749" t="str">
        <f>IF(ISNUMBER(K196),'Cover Page'!$D$35/1000000*K196/'FX rate'!$C$24,"")</f>
        <v/>
      </c>
      <c r="BX196" s="926" t="str">
        <f>IF(ISNUMBER(L196),'Cover Page'!$D$35/1000000*L196/'FX rate'!$C$24,"")</f>
        <v/>
      </c>
      <c r="BY196" s="925" t="str">
        <f>IF(ISNUMBER(M196),'Cover Page'!$D$35/1000000*M196/'FX rate'!$C$24,"")</f>
        <v/>
      </c>
      <c r="BZ196" s="749" t="str">
        <f>IF(ISNUMBER(N196),'Cover Page'!$D$35/1000000*N196/'FX rate'!$C$24,"")</f>
        <v/>
      </c>
      <c r="CA196" s="926" t="str">
        <f>IF(ISNUMBER(O196),'Cover Page'!$D$35/1000000*O196/'FX rate'!$C$24,"")</f>
        <v/>
      </c>
      <c r="CB196" s="925" t="str">
        <f>IF(ISNUMBER(P196),'Cover Page'!$D$35/1000000*P196/'FX rate'!$C$24,"")</f>
        <v/>
      </c>
      <c r="CC196" s="749" t="str">
        <f>IF(ISNUMBER(Q196),'Cover Page'!$D$35/1000000*Q196/'FX rate'!$C$24,"")</f>
        <v/>
      </c>
      <c r="CD196" s="926" t="str">
        <f>IF(ISNUMBER(R196),'Cover Page'!$D$35/1000000*R196/'FX rate'!$C$24,"")</f>
        <v/>
      </c>
      <c r="CE196" s="925" t="str">
        <f>IF(ISNUMBER(S196),'Cover Page'!$D$35/1000000*S196/'FX rate'!$C$24,"")</f>
        <v/>
      </c>
      <c r="CF196" s="922" t="str">
        <f>IF(ISNUMBER(T196),'Cover Page'!$D$35/1000000*T196/'FX rate'!$C$24,"")</f>
        <v/>
      </c>
      <c r="CG196" s="924">
        <f>IF(ISNUMBER(U196),'Cover Page'!$D$35/1000000*U196/'FX rate'!$C$24,"")</f>
        <v>0</v>
      </c>
      <c r="CH196" s="923">
        <f>IF(ISNUMBER(V196),'Cover Page'!$D$35/1000000*V196/'FX rate'!$C$24,"")</f>
        <v>0</v>
      </c>
      <c r="CI196" s="747">
        <f>IF(ISNUMBER(W196),'Cover Page'!$D$35/1000000*W196/'FX rate'!$C$24,"")</f>
        <v>0</v>
      </c>
      <c r="CJ196" s="640"/>
      <c r="CK196" s="640"/>
      <c r="CL196" s="640"/>
      <c r="CM196" s="640"/>
      <c r="CN196" s="640"/>
      <c r="CO196" s="640"/>
      <c r="CP196" s="640"/>
      <c r="CQ196" s="640"/>
      <c r="CR196" s="640"/>
      <c r="CS196" s="640"/>
    </row>
    <row r="197" spans="1:97" s="2" customFormat="1" ht="14" x14ac:dyDescent="0.3">
      <c r="A197" s="6"/>
      <c r="B197" s="77">
        <v>2012</v>
      </c>
      <c r="C197" s="170"/>
      <c r="D197" s="116"/>
      <c r="E197" s="115"/>
      <c r="F197" s="166"/>
      <c r="G197" s="116"/>
      <c r="H197" s="115"/>
      <c r="I197" s="166"/>
      <c r="J197" s="116"/>
      <c r="K197" s="115"/>
      <c r="L197" s="166"/>
      <c r="M197" s="116"/>
      <c r="N197" s="115"/>
      <c r="O197" s="166"/>
      <c r="P197" s="116"/>
      <c r="Q197" s="115"/>
      <c r="R197" s="166"/>
      <c r="S197" s="116"/>
      <c r="T197" s="116"/>
      <c r="U197" s="409">
        <f t="shared" si="60"/>
        <v>0</v>
      </c>
      <c r="V197" s="413">
        <f t="shared" si="61"/>
        <v>0</v>
      </c>
      <c r="W197" s="397">
        <f t="shared" si="62"/>
        <v>0</v>
      </c>
      <c r="AH197" s="633">
        <v>2012</v>
      </c>
      <c r="AI197" s="717" t="str">
        <f>IF(ISNUMBER(C197),'Cover Page'!$D$35/1000000*'4 classification'!C197/'FX rate'!$C17,"")</f>
        <v/>
      </c>
      <c r="AJ197" s="933" t="str">
        <f>IF(ISNUMBER(D197),'Cover Page'!$D$35/1000000*'4 classification'!D197/'FX rate'!$C17,"")</f>
        <v/>
      </c>
      <c r="AK197" s="718" t="str">
        <f>IF(ISNUMBER(E197),'Cover Page'!$D$35/1000000*'4 classification'!E197/'FX rate'!$C17,"")</f>
        <v/>
      </c>
      <c r="AL197" s="934" t="str">
        <f>IF(ISNUMBER(F197),'Cover Page'!$D$35/1000000*'4 classification'!F197/'FX rate'!$C17,"")</f>
        <v/>
      </c>
      <c r="AM197" s="933" t="str">
        <f>IF(ISNUMBER(G197),'Cover Page'!$D$35/1000000*'4 classification'!G197/'FX rate'!$C17,"")</f>
        <v/>
      </c>
      <c r="AN197" s="718" t="str">
        <f>IF(ISNUMBER(H197),'Cover Page'!$D$35/1000000*'4 classification'!H197/'FX rate'!$C17,"")</f>
        <v/>
      </c>
      <c r="AO197" s="934" t="str">
        <f>IF(ISNUMBER(I197),'Cover Page'!$D$35/1000000*'4 classification'!I197/'FX rate'!$C17,"")</f>
        <v/>
      </c>
      <c r="AP197" s="933" t="str">
        <f>IF(ISNUMBER(J197),'Cover Page'!$D$35/1000000*'4 classification'!J197/'FX rate'!$C17,"")</f>
        <v/>
      </c>
      <c r="AQ197" s="718" t="str">
        <f>IF(ISNUMBER(K197),'Cover Page'!$D$35/1000000*'4 classification'!K197/'FX rate'!$C17,"")</f>
        <v/>
      </c>
      <c r="AR197" s="934" t="str">
        <f>IF(ISNUMBER(L197),'Cover Page'!$D$35/1000000*'4 classification'!L197/'FX rate'!$C17,"")</f>
        <v/>
      </c>
      <c r="AS197" s="933" t="str">
        <f>IF(ISNUMBER(M197),'Cover Page'!$D$35/1000000*'4 classification'!M197/'FX rate'!$C17,"")</f>
        <v/>
      </c>
      <c r="AT197" s="718" t="str">
        <f>IF(ISNUMBER(N197),'Cover Page'!$D$35/1000000*'4 classification'!N197/'FX rate'!$C17,"")</f>
        <v/>
      </c>
      <c r="AU197" s="934" t="str">
        <f>IF(ISNUMBER(O197),'Cover Page'!$D$35/1000000*'4 classification'!O197/'FX rate'!$C17,"")</f>
        <v/>
      </c>
      <c r="AV197" s="933" t="str">
        <f>IF(ISNUMBER(P197),'Cover Page'!$D$35/1000000*'4 classification'!P197/'FX rate'!$C17,"")</f>
        <v/>
      </c>
      <c r="AW197" s="718" t="str">
        <f>IF(ISNUMBER(Q197),'Cover Page'!$D$35/1000000*'4 classification'!Q197/'FX rate'!$C17,"")</f>
        <v/>
      </c>
      <c r="AX197" s="934" t="str">
        <f>IF(ISNUMBER(R197),'Cover Page'!$D$35/1000000*'4 classification'!R197/'FX rate'!$C17,"")</f>
        <v/>
      </c>
      <c r="AY197" s="933" t="str">
        <f>IF(ISNUMBER(S197),'Cover Page'!$D$35/1000000*'4 classification'!S197/'FX rate'!$C17,"")</f>
        <v/>
      </c>
      <c r="AZ197" s="940" t="str">
        <f>IF(ISNUMBER(T197),'Cover Page'!$D$35/1000000*'4 classification'!T197/'FX rate'!$C17,"")</f>
        <v/>
      </c>
      <c r="BA197" s="932">
        <f>IF(ISNUMBER(U197),'Cover Page'!$D$35/1000000*'4 classification'!U197/'FX rate'!$C17,"")</f>
        <v>0</v>
      </c>
      <c r="BB197" s="931">
        <f>IF(ISNUMBER(V197),'Cover Page'!$D$35/1000000*'4 classification'!V197/'FX rate'!$C17,"")</f>
        <v>0</v>
      </c>
      <c r="BC197" s="716">
        <f>IF(ISNUMBER(W197),'Cover Page'!$D$35/1000000*'4 classification'!W197/'FX rate'!$C17,"")</f>
        <v>0</v>
      </c>
      <c r="BD197" s="567"/>
      <c r="BE197" s="567"/>
      <c r="BF197" s="567"/>
      <c r="BG197" s="567"/>
      <c r="BH197" s="567"/>
      <c r="BI197" s="567"/>
      <c r="BN197" s="705">
        <v>2012</v>
      </c>
      <c r="BO197" s="748" t="str">
        <f>IF(ISNUMBER(C197),'Cover Page'!$D$35/1000000*C197/'FX rate'!$C$24,"")</f>
        <v/>
      </c>
      <c r="BP197" s="925" t="str">
        <f>IF(ISNUMBER(D197),'Cover Page'!$D$35/1000000*D197/'FX rate'!$C$24,"")</f>
        <v/>
      </c>
      <c r="BQ197" s="749" t="str">
        <f>IF(ISNUMBER(E197),'Cover Page'!$D$35/1000000*E197/'FX rate'!$C$24,"")</f>
        <v/>
      </c>
      <c r="BR197" s="926" t="str">
        <f>IF(ISNUMBER(F197),'Cover Page'!$D$35/1000000*F197/'FX rate'!$C$24,"")</f>
        <v/>
      </c>
      <c r="BS197" s="925" t="str">
        <f>IF(ISNUMBER(G197),'Cover Page'!$D$35/1000000*G197/'FX rate'!$C$24,"")</f>
        <v/>
      </c>
      <c r="BT197" s="749" t="str">
        <f>IF(ISNUMBER(H197),'Cover Page'!$D$35/1000000*H197/'FX rate'!$C$24,"")</f>
        <v/>
      </c>
      <c r="BU197" s="926" t="str">
        <f>IF(ISNUMBER(I197),'Cover Page'!$D$35/1000000*I197/'FX rate'!$C$24,"")</f>
        <v/>
      </c>
      <c r="BV197" s="925" t="str">
        <f>IF(ISNUMBER(J197),'Cover Page'!$D$35/1000000*J197/'FX rate'!$C$24,"")</f>
        <v/>
      </c>
      <c r="BW197" s="749" t="str">
        <f>IF(ISNUMBER(K197),'Cover Page'!$D$35/1000000*K197/'FX rate'!$C$24,"")</f>
        <v/>
      </c>
      <c r="BX197" s="926" t="str">
        <f>IF(ISNUMBER(L197),'Cover Page'!$D$35/1000000*L197/'FX rate'!$C$24,"")</f>
        <v/>
      </c>
      <c r="BY197" s="925" t="str">
        <f>IF(ISNUMBER(M197),'Cover Page'!$D$35/1000000*M197/'FX rate'!$C$24,"")</f>
        <v/>
      </c>
      <c r="BZ197" s="749" t="str">
        <f>IF(ISNUMBER(N197),'Cover Page'!$D$35/1000000*N197/'FX rate'!$C$24,"")</f>
        <v/>
      </c>
      <c r="CA197" s="926" t="str">
        <f>IF(ISNUMBER(O197),'Cover Page'!$D$35/1000000*O197/'FX rate'!$C$24,"")</f>
        <v/>
      </c>
      <c r="CB197" s="925" t="str">
        <f>IF(ISNUMBER(P197),'Cover Page'!$D$35/1000000*P197/'FX rate'!$C$24,"")</f>
        <v/>
      </c>
      <c r="CC197" s="749" t="str">
        <f>IF(ISNUMBER(Q197),'Cover Page'!$D$35/1000000*Q197/'FX rate'!$C$24,"")</f>
        <v/>
      </c>
      <c r="CD197" s="926" t="str">
        <f>IF(ISNUMBER(R197),'Cover Page'!$D$35/1000000*R197/'FX rate'!$C$24,"")</f>
        <v/>
      </c>
      <c r="CE197" s="925" t="str">
        <f>IF(ISNUMBER(S197),'Cover Page'!$D$35/1000000*S197/'FX rate'!$C$24,"")</f>
        <v/>
      </c>
      <c r="CF197" s="922" t="str">
        <f>IF(ISNUMBER(T197),'Cover Page'!$D$35/1000000*T197/'FX rate'!$C$24,"")</f>
        <v/>
      </c>
      <c r="CG197" s="924">
        <f>IF(ISNUMBER(U197),'Cover Page'!$D$35/1000000*U197/'FX rate'!$C$24,"")</f>
        <v>0</v>
      </c>
      <c r="CH197" s="923">
        <f>IF(ISNUMBER(V197),'Cover Page'!$D$35/1000000*V197/'FX rate'!$C$24,"")</f>
        <v>0</v>
      </c>
      <c r="CI197" s="747">
        <f>IF(ISNUMBER(W197),'Cover Page'!$D$35/1000000*W197/'FX rate'!$C$24,"")</f>
        <v>0</v>
      </c>
      <c r="CJ197" s="640"/>
      <c r="CK197" s="640"/>
      <c r="CL197" s="640"/>
      <c r="CM197" s="640"/>
      <c r="CN197" s="640"/>
      <c r="CO197" s="640"/>
      <c r="CP197" s="640"/>
      <c r="CQ197" s="640"/>
      <c r="CR197" s="640"/>
      <c r="CS197" s="640"/>
    </row>
    <row r="198" spans="1:97" s="2" customFormat="1" ht="14" x14ac:dyDescent="0.3">
      <c r="A198" s="6"/>
      <c r="B198" s="77">
        <v>2013</v>
      </c>
      <c r="C198" s="170"/>
      <c r="D198" s="116"/>
      <c r="E198" s="115"/>
      <c r="F198" s="166"/>
      <c r="G198" s="116"/>
      <c r="H198" s="115"/>
      <c r="I198" s="166"/>
      <c r="J198" s="116"/>
      <c r="K198" s="115"/>
      <c r="L198" s="166"/>
      <c r="M198" s="116"/>
      <c r="N198" s="115"/>
      <c r="O198" s="166"/>
      <c r="P198" s="116"/>
      <c r="Q198" s="115"/>
      <c r="R198" s="166"/>
      <c r="S198" s="116"/>
      <c r="T198" s="116"/>
      <c r="U198" s="409">
        <f t="shared" si="60"/>
        <v>0</v>
      </c>
      <c r="V198" s="413">
        <f t="shared" si="61"/>
        <v>0</v>
      </c>
      <c r="W198" s="397">
        <f t="shared" si="62"/>
        <v>0</v>
      </c>
      <c r="AH198" s="633">
        <v>2013</v>
      </c>
      <c r="AI198" s="717" t="str">
        <f>IF(ISNUMBER(C198),'Cover Page'!$D$35/1000000*'4 classification'!C198/'FX rate'!$C18,"")</f>
        <v/>
      </c>
      <c r="AJ198" s="933" t="str">
        <f>IF(ISNUMBER(D198),'Cover Page'!$D$35/1000000*'4 classification'!D198/'FX rate'!$C18,"")</f>
        <v/>
      </c>
      <c r="AK198" s="718" t="str">
        <f>IF(ISNUMBER(E198),'Cover Page'!$D$35/1000000*'4 classification'!E198/'FX rate'!$C18,"")</f>
        <v/>
      </c>
      <c r="AL198" s="934" t="str">
        <f>IF(ISNUMBER(F198),'Cover Page'!$D$35/1000000*'4 classification'!F198/'FX rate'!$C18,"")</f>
        <v/>
      </c>
      <c r="AM198" s="933" t="str">
        <f>IF(ISNUMBER(G198),'Cover Page'!$D$35/1000000*'4 classification'!G198/'FX rate'!$C18,"")</f>
        <v/>
      </c>
      <c r="AN198" s="718" t="str">
        <f>IF(ISNUMBER(H198),'Cover Page'!$D$35/1000000*'4 classification'!H198/'FX rate'!$C18,"")</f>
        <v/>
      </c>
      <c r="AO198" s="934" t="str">
        <f>IF(ISNUMBER(I198),'Cover Page'!$D$35/1000000*'4 classification'!I198/'FX rate'!$C18,"")</f>
        <v/>
      </c>
      <c r="AP198" s="933" t="str">
        <f>IF(ISNUMBER(J198),'Cover Page'!$D$35/1000000*'4 classification'!J198/'FX rate'!$C18,"")</f>
        <v/>
      </c>
      <c r="AQ198" s="718" t="str">
        <f>IF(ISNUMBER(K198),'Cover Page'!$D$35/1000000*'4 classification'!K198/'FX rate'!$C18,"")</f>
        <v/>
      </c>
      <c r="AR198" s="934" t="str">
        <f>IF(ISNUMBER(L198),'Cover Page'!$D$35/1000000*'4 classification'!L198/'FX rate'!$C18,"")</f>
        <v/>
      </c>
      <c r="AS198" s="933" t="str">
        <f>IF(ISNUMBER(M198),'Cover Page'!$D$35/1000000*'4 classification'!M198/'FX rate'!$C18,"")</f>
        <v/>
      </c>
      <c r="AT198" s="718" t="str">
        <f>IF(ISNUMBER(N198),'Cover Page'!$D$35/1000000*'4 classification'!N198/'FX rate'!$C18,"")</f>
        <v/>
      </c>
      <c r="AU198" s="934" t="str">
        <f>IF(ISNUMBER(O198),'Cover Page'!$D$35/1000000*'4 classification'!O198/'FX rate'!$C18,"")</f>
        <v/>
      </c>
      <c r="AV198" s="933" t="str">
        <f>IF(ISNUMBER(P198),'Cover Page'!$D$35/1000000*'4 classification'!P198/'FX rate'!$C18,"")</f>
        <v/>
      </c>
      <c r="AW198" s="718" t="str">
        <f>IF(ISNUMBER(Q198),'Cover Page'!$D$35/1000000*'4 classification'!Q198/'FX rate'!$C18,"")</f>
        <v/>
      </c>
      <c r="AX198" s="934" t="str">
        <f>IF(ISNUMBER(R198),'Cover Page'!$D$35/1000000*'4 classification'!R198/'FX rate'!$C18,"")</f>
        <v/>
      </c>
      <c r="AY198" s="933" t="str">
        <f>IF(ISNUMBER(S198),'Cover Page'!$D$35/1000000*'4 classification'!S198/'FX rate'!$C18,"")</f>
        <v/>
      </c>
      <c r="AZ198" s="940" t="str">
        <f>IF(ISNUMBER(T198),'Cover Page'!$D$35/1000000*'4 classification'!T198/'FX rate'!$C18,"")</f>
        <v/>
      </c>
      <c r="BA198" s="932">
        <f>IF(ISNUMBER(U198),'Cover Page'!$D$35/1000000*'4 classification'!U198/'FX rate'!$C18,"")</f>
        <v>0</v>
      </c>
      <c r="BB198" s="931">
        <f>IF(ISNUMBER(V198),'Cover Page'!$D$35/1000000*'4 classification'!V198/'FX rate'!$C18,"")</f>
        <v>0</v>
      </c>
      <c r="BC198" s="716">
        <f>IF(ISNUMBER(W198),'Cover Page'!$D$35/1000000*'4 classification'!W198/'FX rate'!$C18,"")</f>
        <v>0</v>
      </c>
      <c r="BD198" s="567"/>
      <c r="BE198" s="567"/>
      <c r="BF198" s="567"/>
      <c r="BG198" s="567"/>
      <c r="BH198" s="567"/>
      <c r="BI198" s="567"/>
      <c r="BN198" s="705">
        <v>2013</v>
      </c>
      <c r="BO198" s="748" t="str">
        <f>IF(ISNUMBER(C198),'Cover Page'!$D$35/1000000*C198/'FX rate'!$C$24,"")</f>
        <v/>
      </c>
      <c r="BP198" s="925" t="str">
        <f>IF(ISNUMBER(D198),'Cover Page'!$D$35/1000000*D198/'FX rate'!$C$24,"")</f>
        <v/>
      </c>
      <c r="BQ198" s="749" t="str">
        <f>IF(ISNUMBER(E198),'Cover Page'!$D$35/1000000*E198/'FX rate'!$C$24,"")</f>
        <v/>
      </c>
      <c r="BR198" s="926" t="str">
        <f>IF(ISNUMBER(F198),'Cover Page'!$D$35/1000000*F198/'FX rate'!$C$24,"")</f>
        <v/>
      </c>
      <c r="BS198" s="925" t="str">
        <f>IF(ISNUMBER(G198),'Cover Page'!$D$35/1000000*G198/'FX rate'!$C$24,"")</f>
        <v/>
      </c>
      <c r="BT198" s="749" t="str">
        <f>IF(ISNUMBER(H198),'Cover Page'!$D$35/1000000*H198/'FX rate'!$C$24,"")</f>
        <v/>
      </c>
      <c r="BU198" s="926" t="str">
        <f>IF(ISNUMBER(I198),'Cover Page'!$D$35/1000000*I198/'FX rate'!$C$24,"")</f>
        <v/>
      </c>
      <c r="BV198" s="925" t="str">
        <f>IF(ISNUMBER(J198),'Cover Page'!$D$35/1000000*J198/'FX rate'!$C$24,"")</f>
        <v/>
      </c>
      <c r="BW198" s="749" t="str">
        <f>IF(ISNUMBER(K198),'Cover Page'!$D$35/1000000*K198/'FX rate'!$C$24,"")</f>
        <v/>
      </c>
      <c r="BX198" s="926" t="str">
        <f>IF(ISNUMBER(L198),'Cover Page'!$D$35/1000000*L198/'FX rate'!$C$24,"")</f>
        <v/>
      </c>
      <c r="BY198" s="925" t="str">
        <f>IF(ISNUMBER(M198),'Cover Page'!$D$35/1000000*M198/'FX rate'!$C$24,"")</f>
        <v/>
      </c>
      <c r="BZ198" s="749" t="str">
        <f>IF(ISNUMBER(N198),'Cover Page'!$D$35/1000000*N198/'FX rate'!$C$24,"")</f>
        <v/>
      </c>
      <c r="CA198" s="926" t="str">
        <f>IF(ISNUMBER(O198),'Cover Page'!$D$35/1000000*O198/'FX rate'!$C$24,"")</f>
        <v/>
      </c>
      <c r="CB198" s="925" t="str">
        <f>IF(ISNUMBER(P198),'Cover Page'!$D$35/1000000*P198/'FX rate'!$C$24,"")</f>
        <v/>
      </c>
      <c r="CC198" s="749" t="str">
        <f>IF(ISNUMBER(Q198),'Cover Page'!$D$35/1000000*Q198/'FX rate'!$C$24,"")</f>
        <v/>
      </c>
      <c r="CD198" s="926" t="str">
        <f>IF(ISNUMBER(R198),'Cover Page'!$D$35/1000000*R198/'FX rate'!$C$24,"")</f>
        <v/>
      </c>
      <c r="CE198" s="925" t="str">
        <f>IF(ISNUMBER(S198),'Cover Page'!$D$35/1000000*S198/'FX rate'!$C$24,"")</f>
        <v/>
      </c>
      <c r="CF198" s="922" t="str">
        <f>IF(ISNUMBER(T198),'Cover Page'!$D$35/1000000*T198/'FX rate'!$C$24,"")</f>
        <v/>
      </c>
      <c r="CG198" s="924">
        <f>IF(ISNUMBER(U198),'Cover Page'!$D$35/1000000*U198/'FX rate'!$C$24,"")</f>
        <v>0</v>
      </c>
      <c r="CH198" s="923">
        <f>IF(ISNUMBER(V198),'Cover Page'!$D$35/1000000*V198/'FX rate'!$C$24,"")</f>
        <v>0</v>
      </c>
      <c r="CI198" s="747">
        <f>IF(ISNUMBER(W198),'Cover Page'!$D$35/1000000*W198/'FX rate'!$C$24,"")</f>
        <v>0</v>
      </c>
      <c r="CJ198" s="640"/>
      <c r="CK198" s="640"/>
      <c r="CL198" s="640"/>
      <c r="CM198" s="640"/>
      <c r="CN198" s="640"/>
      <c r="CO198" s="640"/>
      <c r="CP198" s="640"/>
      <c r="CQ198" s="640"/>
      <c r="CR198" s="640"/>
      <c r="CS198" s="640"/>
    </row>
    <row r="199" spans="1:97" s="20" customFormat="1" ht="14" x14ac:dyDescent="0.3">
      <c r="A199" s="24"/>
      <c r="B199" s="37">
        <v>2014</v>
      </c>
      <c r="C199" s="173"/>
      <c r="D199" s="118"/>
      <c r="E199" s="117"/>
      <c r="F199" s="167"/>
      <c r="G199" s="118"/>
      <c r="H199" s="117"/>
      <c r="I199" s="167"/>
      <c r="J199" s="118"/>
      <c r="K199" s="117"/>
      <c r="L199" s="167"/>
      <c r="M199" s="118"/>
      <c r="N199" s="117"/>
      <c r="O199" s="167"/>
      <c r="P199" s="118"/>
      <c r="Q199" s="117"/>
      <c r="R199" s="167"/>
      <c r="S199" s="118"/>
      <c r="T199" s="118"/>
      <c r="U199" s="409">
        <f t="shared" si="60"/>
        <v>0</v>
      </c>
      <c r="V199" s="413">
        <f t="shared" si="61"/>
        <v>0</v>
      </c>
      <c r="W199" s="397">
        <f t="shared" si="62"/>
        <v>0</v>
      </c>
      <c r="AH199" s="633">
        <v>2014</v>
      </c>
      <c r="AI199" s="717" t="str">
        <f>IF(ISNUMBER(C199),'Cover Page'!$D$35/1000000*'4 classification'!C199/'FX rate'!$C19,"")</f>
        <v/>
      </c>
      <c r="AJ199" s="933" t="str">
        <f>IF(ISNUMBER(D199),'Cover Page'!$D$35/1000000*'4 classification'!D199/'FX rate'!$C19,"")</f>
        <v/>
      </c>
      <c r="AK199" s="718" t="str">
        <f>IF(ISNUMBER(E199),'Cover Page'!$D$35/1000000*'4 classification'!E199/'FX rate'!$C19,"")</f>
        <v/>
      </c>
      <c r="AL199" s="934" t="str">
        <f>IF(ISNUMBER(F199),'Cover Page'!$D$35/1000000*'4 classification'!F199/'FX rate'!$C19,"")</f>
        <v/>
      </c>
      <c r="AM199" s="933" t="str">
        <f>IF(ISNUMBER(G199),'Cover Page'!$D$35/1000000*'4 classification'!G199/'FX rate'!$C19,"")</f>
        <v/>
      </c>
      <c r="AN199" s="718" t="str">
        <f>IF(ISNUMBER(H199),'Cover Page'!$D$35/1000000*'4 classification'!H199/'FX rate'!$C19,"")</f>
        <v/>
      </c>
      <c r="AO199" s="934" t="str">
        <f>IF(ISNUMBER(I199),'Cover Page'!$D$35/1000000*'4 classification'!I199/'FX rate'!$C19,"")</f>
        <v/>
      </c>
      <c r="AP199" s="933" t="str">
        <f>IF(ISNUMBER(J199),'Cover Page'!$D$35/1000000*'4 classification'!J199/'FX rate'!$C19,"")</f>
        <v/>
      </c>
      <c r="AQ199" s="718" t="str">
        <f>IF(ISNUMBER(K199),'Cover Page'!$D$35/1000000*'4 classification'!K199/'FX rate'!$C19,"")</f>
        <v/>
      </c>
      <c r="AR199" s="934" t="str">
        <f>IF(ISNUMBER(L199),'Cover Page'!$D$35/1000000*'4 classification'!L199/'FX rate'!$C19,"")</f>
        <v/>
      </c>
      <c r="AS199" s="933" t="str">
        <f>IF(ISNUMBER(M199),'Cover Page'!$D$35/1000000*'4 classification'!M199/'FX rate'!$C19,"")</f>
        <v/>
      </c>
      <c r="AT199" s="718" t="str">
        <f>IF(ISNUMBER(N199),'Cover Page'!$D$35/1000000*'4 classification'!N199/'FX rate'!$C19,"")</f>
        <v/>
      </c>
      <c r="AU199" s="934" t="str">
        <f>IF(ISNUMBER(O199),'Cover Page'!$D$35/1000000*'4 classification'!O199/'FX rate'!$C19,"")</f>
        <v/>
      </c>
      <c r="AV199" s="933" t="str">
        <f>IF(ISNUMBER(P199),'Cover Page'!$D$35/1000000*'4 classification'!P199/'FX rate'!$C19,"")</f>
        <v/>
      </c>
      <c r="AW199" s="718" t="str">
        <f>IF(ISNUMBER(Q199),'Cover Page'!$D$35/1000000*'4 classification'!Q199/'FX rate'!$C19,"")</f>
        <v/>
      </c>
      <c r="AX199" s="934" t="str">
        <f>IF(ISNUMBER(R199),'Cover Page'!$D$35/1000000*'4 classification'!R199/'FX rate'!$C19,"")</f>
        <v/>
      </c>
      <c r="AY199" s="933" t="str">
        <f>IF(ISNUMBER(S199),'Cover Page'!$D$35/1000000*'4 classification'!S199/'FX rate'!$C19,"")</f>
        <v/>
      </c>
      <c r="AZ199" s="940" t="str">
        <f>IF(ISNUMBER(T199),'Cover Page'!$D$35/1000000*'4 classification'!T199/'FX rate'!$C19,"")</f>
        <v/>
      </c>
      <c r="BA199" s="932">
        <f>IF(ISNUMBER(U199),'Cover Page'!$D$35/1000000*'4 classification'!U199/'FX rate'!$C19,"")</f>
        <v>0</v>
      </c>
      <c r="BB199" s="931">
        <f>IF(ISNUMBER(V199),'Cover Page'!$D$35/1000000*'4 classification'!V199/'FX rate'!$C19,"")</f>
        <v>0</v>
      </c>
      <c r="BC199" s="716">
        <f>IF(ISNUMBER(W199),'Cover Page'!$D$35/1000000*'4 classification'!W199/'FX rate'!$C19,"")</f>
        <v>0</v>
      </c>
      <c r="BD199" s="567"/>
      <c r="BE199" s="567"/>
      <c r="BF199" s="567"/>
      <c r="BG199" s="567"/>
      <c r="BH199" s="567"/>
      <c r="BI199" s="567"/>
      <c r="BN199" s="705">
        <v>2014</v>
      </c>
      <c r="BO199" s="748" t="str">
        <f>IF(ISNUMBER(C199),'Cover Page'!$D$35/1000000*C199/'FX rate'!$C$24,"")</f>
        <v/>
      </c>
      <c r="BP199" s="925" t="str">
        <f>IF(ISNUMBER(D199),'Cover Page'!$D$35/1000000*D199/'FX rate'!$C$24,"")</f>
        <v/>
      </c>
      <c r="BQ199" s="749" t="str">
        <f>IF(ISNUMBER(E199),'Cover Page'!$D$35/1000000*E199/'FX rate'!$C$24,"")</f>
        <v/>
      </c>
      <c r="BR199" s="926" t="str">
        <f>IF(ISNUMBER(F199),'Cover Page'!$D$35/1000000*F199/'FX rate'!$C$24,"")</f>
        <v/>
      </c>
      <c r="BS199" s="925" t="str">
        <f>IF(ISNUMBER(G199),'Cover Page'!$D$35/1000000*G199/'FX rate'!$C$24,"")</f>
        <v/>
      </c>
      <c r="BT199" s="749" t="str">
        <f>IF(ISNUMBER(H199),'Cover Page'!$D$35/1000000*H199/'FX rate'!$C$24,"")</f>
        <v/>
      </c>
      <c r="BU199" s="926" t="str">
        <f>IF(ISNUMBER(I199),'Cover Page'!$D$35/1000000*I199/'FX rate'!$C$24,"")</f>
        <v/>
      </c>
      <c r="BV199" s="925" t="str">
        <f>IF(ISNUMBER(J199),'Cover Page'!$D$35/1000000*J199/'FX rate'!$C$24,"")</f>
        <v/>
      </c>
      <c r="BW199" s="749" t="str">
        <f>IF(ISNUMBER(K199),'Cover Page'!$D$35/1000000*K199/'FX rate'!$C$24,"")</f>
        <v/>
      </c>
      <c r="BX199" s="926" t="str">
        <f>IF(ISNUMBER(L199),'Cover Page'!$D$35/1000000*L199/'FX rate'!$C$24,"")</f>
        <v/>
      </c>
      <c r="BY199" s="925" t="str">
        <f>IF(ISNUMBER(M199),'Cover Page'!$D$35/1000000*M199/'FX rate'!$C$24,"")</f>
        <v/>
      </c>
      <c r="BZ199" s="749" t="str">
        <f>IF(ISNUMBER(N199),'Cover Page'!$D$35/1000000*N199/'FX rate'!$C$24,"")</f>
        <v/>
      </c>
      <c r="CA199" s="926" t="str">
        <f>IF(ISNUMBER(O199),'Cover Page'!$D$35/1000000*O199/'FX rate'!$C$24,"")</f>
        <v/>
      </c>
      <c r="CB199" s="925" t="str">
        <f>IF(ISNUMBER(P199),'Cover Page'!$D$35/1000000*P199/'FX rate'!$C$24,"")</f>
        <v/>
      </c>
      <c r="CC199" s="749" t="str">
        <f>IF(ISNUMBER(Q199),'Cover Page'!$D$35/1000000*Q199/'FX rate'!$C$24,"")</f>
        <v/>
      </c>
      <c r="CD199" s="926" t="str">
        <f>IF(ISNUMBER(R199),'Cover Page'!$D$35/1000000*R199/'FX rate'!$C$24,"")</f>
        <v/>
      </c>
      <c r="CE199" s="925" t="str">
        <f>IF(ISNUMBER(S199),'Cover Page'!$D$35/1000000*S199/'FX rate'!$C$24,"")</f>
        <v/>
      </c>
      <c r="CF199" s="922" t="str">
        <f>IF(ISNUMBER(T199),'Cover Page'!$D$35/1000000*T199/'FX rate'!$C$24,"")</f>
        <v/>
      </c>
      <c r="CG199" s="924">
        <f>IF(ISNUMBER(U199),'Cover Page'!$D$35/1000000*U199/'FX rate'!$C$24,"")</f>
        <v>0</v>
      </c>
      <c r="CH199" s="923">
        <f>IF(ISNUMBER(V199),'Cover Page'!$D$35/1000000*V199/'FX rate'!$C$24,"")</f>
        <v>0</v>
      </c>
      <c r="CI199" s="747">
        <f>IF(ISNUMBER(W199),'Cover Page'!$D$35/1000000*W199/'FX rate'!$C$24,"")</f>
        <v>0</v>
      </c>
      <c r="CJ199" s="640"/>
      <c r="CK199" s="640"/>
      <c r="CL199" s="640"/>
      <c r="CM199" s="640"/>
      <c r="CN199" s="640"/>
      <c r="CO199" s="640"/>
      <c r="CP199" s="640"/>
      <c r="CQ199" s="640"/>
      <c r="CR199" s="640"/>
      <c r="CS199" s="640"/>
    </row>
    <row r="200" spans="1:97" s="20" customFormat="1" ht="14" x14ac:dyDescent="0.3">
      <c r="A200" s="24"/>
      <c r="B200" s="77">
        <v>2015</v>
      </c>
      <c r="C200" s="170"/>
      <c r="D200" s="116"/>
      <c r="E200" s="115"/>
      <c r="F200" s="166"/>
      <c r="G200" s="116"/>
      <c r="H200" s="115"/>
      <c r="I200" s="166"/>
      <c r="J200" s="116"/>
      <c r="K200" s="115"/>
      <c r="L200" s="166"/>
      <c r="M200" s="116"/>
      <c r="N200" s="115"/>
      <c r="O200" s="166"/>
      <c r="P200" s="116"/>
      <c r="Q200" s="115"/>
      <c r="R200" s="166"/>
      <c r="S200" s="116"/>
      <c r="T200" s="116"/>
      <c r="U200" s="410">
        <f t="shared" si="60"/>
        <v>0</v>
      </c>
      <c r="V200" s="412">
        <f t="shared" si="61"/>
        <v>0</v>
      </c>
      <c r="W200" s="398">
        <f t="shared" si="62"/>
        <v>0</v>
      </c>
      <c r="AH200" s="633">
        <v>2015</v>
      </c>
      <c r="AI200" s="717" t="str">
        <f>IF(ISNUMBER(C200),'Cover Page'!$D$35/1000000*'4 classification'!C200/'FX rate'!$C20,"")</f>
        <v/>
      </c>
      <c r="AJ200" s="933" t="str">
        <f>IF(ISNUMBER(D200),'Cover Page'!$D$35/1000000*'4 classification'!D200/'FX rate'!$C20,"")</f>
        <v/>
      </c>
      <c r="AK200" s="718" t="str">
        <f>IF(ISNUMBER(E200),'Cover Page'!$D$35/1000000*'4 classification'!E200/'FX rate'!$C20,"")</f>
        <v/>
      </c>
      <c r="AL200" s="934" t="str">
        <f>IF(ISNUMBER(F200),'Cover Page'!$D$35/1000000*'4 classification'!F200/'FX rate'!$C20,"")</f>
        <v/>
      </c>
      <c r="AM200" s="933" t="str">
        <f>IF(ISNUMBER(G200),'Cover Page'!$D$35/1000000*'4 classification'!G200/'FX rate'!$C20,"")</f>
        <v/>
      </c>
      <c r="AN200" s="718" t="str">
        <f>IF(ISNUMBER(H200),'Cover Page'!$D$35/1000000*'4 classification'!H200/'FX rate'!$C20,"")</f>
        <v/>
      </c>
      <c r="AO200" s="934" t="str">
        <f>IF(ISNUMBER(I200),'Cover Page'!$D$35/1000000*'4 classification'!I200/'FX rate'!$C20,"")</f>
        <v/>
      </c>
      <c r="AP200" s="933" t="str">
        <f>IF(ISNUMBER(J200),'Cover Page'!$D$35/1000000*'4 classification'!J200/'FX rate'!$C20,"")</f>
        <v/>
      </c>
      <c r="AQ200" s="718" t="str">
        <f>IF(ISNUMBER(K200),'Cover Page'!$D$35/1000000*'4 classification'!K200/'FX rate'!$C20,"")</f>
        <v/>
      </c>
      <c r="AR200" s="934" t="str">
        <f>IF(ISNUMBER(L200),'Cover Page'!$D$35/1000000*'4 classification'!L200/'FX rate'!$C20,"")</f>
        <v/>
      </c>
      <c r="AS200" s="933" t="str">
        <f>IF(ISNUMBER(M200),'Cover Page'!$D$35/1000000*'4 classification'!M200/'FX rate'!$C20,"")</f>
        <v/>
      </c>
      <c r="AT200" s="718" t="str">
        <f>IF(ISNUMBER(N200),'Cover Page'!$D$35/1000000*'4 classification'!N200/'FX rate'!$C20,"")</f>
        <v/>
      </c>
      <c r="AU200" s="934" t="str">
        <f>IF(ISNUMBER(O200),'Cover Page'!$D$35/1000000*'4 classification'!O200/'FX rate'!$C20,"")</f>
        <v/>
      </c>
      <c r="AV200" s="933" t="str">
        <f>IF(ISNUMBER(P200),'Cover Page'!$D$35/1000000*'4 classification'!P200/'FX rate'!$C20,"")</f>
        <v/>
      </c>
      <c r="AW200" s="718" t="str">
        <f>IF(ISNUMBER(Q200),'Cover Page'!$D$35/1000000*'4 classification'!Q200/'FX rate'!$C20,"")</f>
        <v/>
      </c>
      <c r="AX200" s="934" t="str">
        <f>IF(ISNUMBER(R200),'Cover Page'!$D$35/1000000*'4 classification'!R200/'FX rate'!$C20,"")</f>
        <v/>
      </c>
      <c r="AY200" s="933" t="str">
        <f>IF(ISNUMBER(S200),'Cover Page'!$D$35/1000000*'4 classification'!S200/'FX rate'!$C20,"")</f>
        <v/>
      </c>
      <c r="AZ200" s="940" t="str">
        <f>IF(ISNUMBER(T200),'Cover Page'!$D$35/1000000*'4 classification'!T200/'FX rate'!$C20,"")</f>
        <v/>
      </c>
      <c r="BA200" s="932">
        <f>IF(ISNUMBER(U200),'Cover Page'!$D$35/1000000*'4 classification'!U200/'FX rate'!$C20,"")</f>
        <v>0</v>
      </c>
      <c r="BB200" s="931">
        <f>IF(ISNUMBER(V200),'Cover Page'!$D$35/1000000*'4 classification'!V200/'FX rate'!$C20,"")</f>
        <v>0</v>
      </c>
      <c r="BC200" s="716">
        <f>IF(ISNUMBER(W200),'Cover Page'!$D$35/1000000*'4 classification'!W200/'FX rate'!$C20,"")</f>
        <v>0</v>
      </c>
      <c r="BD200" s="567"/>
      <c r="BE200" s="567"/>
      <c r="BF200" s="567"/>
      <c r="BG200" s="567"/>
      <c r="BH200" s="567"/>
      <c r="BI200" s="567"/>
      <c r="BN200" s="705">
        <v>2015</v>
      </c>
      <c r="BO200" s="748" t="str">
        <f>IF(ISNUMBER(C200),'Cover Page'!$D$35/1000000*C200/'FX rate'!$C$24,"")</f>
        <v/>
      </c>
      <c r="BP200" s="925" t="str">
        <f>IF(ISNUMBER(D200),'Cover Page'!$D$35/1000000*D200/'FX rate'!$C$24,"")</f>
        <v/>
      </c>
      <c r="BQ200" s="749" t="str">
        <f>IF(ISNUMBER(E200),'Cover Page'!$D$35/1000000*E200/'FX rate'!$C$24,"")</f>
        <v/>
      </c>
      <c r="BR200" s="926" t="str">
        <f>IF(ISNUMBER(F200),'Cover Page'!$D$35/1000000*F200/'FX rate'!$C$24,"")</f>
        <v/>
      </c>
      <c r="BS200" s="925" t="str">
        <f>IF(ISNUMBER(G200),'Cover Page'!$D$35/1000000*G200/'FX rate'!$C$24,"")</f>
        <v/>
      </c>
      <c r="BT200" s="749" t="str">
        <f>IF(ISNUMBER(H200),'Cover Page'!$D$35/1000000*H200/'FX rate'!$C$24,"")</f>
        <v/>
      </c>
      <c r="BU200" s="926" t="str">
        <f>IF(ISNUMBER(I200),'Cover Page'!$D$35/1000000*I200/'FX rate'!$C$24,"")</f>
        <v/>
      </c>
      <c r="BV200" s="925" t="str">
        <f>IF(ISNUMBER(J200),'Cover Page'!$D$35/1000000*J200/'FX rate'!$C$24,"")</f>
        <v/>
      </c>
      <c r="BW200" s="749" t="str">
        <f>IF(ISNUMBER(K200),'Cover Page'!$D$35/1000000*K200/'FX rate'!$C$24,"")</f>
        <v/>
      </c>
      <c r="BX200" s="926" t="str">
        <f>IF(ISNUMBER(L200),'Cover Page'!$D$35/1000000*L200/'FX rate'!$C$24,"")</f>
        <v/>
      </c>
      <c r="BY200" s="925" t="str">
        <f>IF(ISNUMBER(M200),'Cover Page'!$D$35/1000000*M200/'FX rate'!$C$24,"")</f>
        <v/>
      </c>
      <c r="BZ200" s="749" t="str">
        <f>IF(ISNUMBER(N200),'Cover Page'!$D$35/1000000*N200/'FX rate'!$C$24,"")</f>
        <v/>
      </c>
      <c r="CA200" s="926" t="str">
        <f>IF(ISNUMBER(O200),'Cover Page'!$D$35/1000000*O200/'FX rate'!$C$24,"")</f>
        <v/>
      </c>
      <c r="CB200" s="925" t="str">
        <f>IF(ISNUMBER(P200),'Cover Page'!$D$35/1000000*P200/'FX rate'!$C$24,"")</f>
        <v/>
      </c>
      <c r="CC200" s="749" t="str">
        <f>IF(ISNUMBER(Q200),'Cover Page'!$D$35/1000000*Q200/'FX rate'!$C$24,"")</f>
        <v/>
      </c>
      <c r="CD200" s="926" t="str">
        <f>IF(ISNUMBER(R200),'Cover Page'!$D$35/1000000*R200/'FX rate'!$C$24,"")</f>
        <v/>
      </c>
      <c r="CE200" s="925" t="str">
        <f>IF(ISNUMBER(S200),'Cover Page'!$D$35/1000000*S200/'FX rate'!$C$24,"")</f>
        <v/>
      </c>
      <c r="CF200" s="922" t="str">
        <f>IF(ISNUMBER(T200),'Cover Page'!$D$35/1000000*T200/'FX rate'!$C$24,"")</f>
        <v/>
      </c>
      <c r="CG200" s="924">
        <f>IF(ISNUMBER(U200),'Cover Page'!$D$35/1000000*U200/'FX rate'!$C$24,"")</f>
        <v>0</v>
      </c>
      <c r="CH200" s="923">
        <f>IF(ISNUMBER(V200),'Cover Page'!$D$35/1000000*V200/'FX rate'!$C$24,"")</f>
        <v>0</v>
      </c>
      <c r="CI200" s="747">
        <f>IF(ISNUMBER(W200),'Cover Page'!$D$35/1000000*W200/'FX rate'!$C$24,"")</f>
        <v>0</v>
      </c>
      <c r="CJ200" s="640"/>
      <c r="CK200" s="640"/>
      <c r="CL200" s="640"/>
      <c r="CM200" s="640"/>
      <c r="CN200" s="640"/>
      <c r="CO200" s="640"/>
      <c r="CP200" s="640"/>
      <c r="CQ200" s="640"/>
      <c r="CR200" s="640"/>
      <c r="CS200" s="640"/>
    </row>
    <row r="201" spans="1:97" s="20" customFormat="1" ht="14" x14ac:dyDescent="0.3">
      <c r="A201" s="24"/>
      <c r="B201" s="77">
        <v>2016</v>
      </c>
      <c r="C201" s="170"/>
      <c r="D201" s="116"/>
      <c r="E201" s="115"/>
      <c r="F201" s="166"/>
      <c r="G201" s="116"/>
      <c r="H201" s="115"/>
      <c r="I201" s="166"/>
      <c r="J201" s="116"/>
      <c r="K201" s="115"/>
      <c r="L201" s="166"/>
      <c r="M201" s="116"/>
      <c r="N201" s="115"/>
      <c r="O201" s="166"/>
      <c r="P201" s="116"/>
      <c r="Q201" s="115"/>
      <c r="R201" s="166"/>
      <c r="S201" s="116"/>
      <c r="T201" s="116"/>
      <c r="U201" s="410">
        <f t="shared" ref="U201" si="63">C201+F201+I201+L201+O201+R201</f>
        <v>0</v>
      </c>
      <c r="V201" s="412">
        <f t="shared" ref="V201" si="64">D201+G201+J201+M201+P201+S201</f>
        <v>0</v>
      </c>
      <c r="W201" s="398">
        <f t="shared" ref="W201" si="65">E201+H201+K201+N201+Q201+T201</f>
        <v>0</v>
      </c>
      <c r="AH201" s="636">
        <v>2016</v>
      </c>
      <c r="AI201" s="717" t="str">
        <f>IF(ISNUMBER(C201),'Cover Page'!$D$35/1000000*'4 classification'!C201/'FX rate'!$C21,"")</f>
        <v/>
      </c>
      <c r="AJ201" s="933" t="str">
        <f>IF(ISNUMBER(D201),'Cover Page'!$D$35/1000000*'4 classification'!D201/'FX rate'!$C21,"")</f>
        <v/>
      </c>
      <c r="AK201" s="718" t="str">
        <f>IF(ISNUMBER(E201),'Cover Page'!$D$35/1000000*'4 classification'!E201/'FX rate'!$C21,"")</f>
        <v/>
      </c>
      <c r="AL201" s="934" t="str">
        <f>IF(ISNUMBER(F201),'Cover Page'!$D$35/1000000*'4 classification'!F201/'FX rate'!$C21,"")</f>
        <v/>
      </c>
      <c r="AM201" s="933" t="str">
        <f>IF(ISNUMBER(G201),'Cover Page'!$D$35/1000000*'4 classification'!G201/'FX rate'!$C21,"")</f>
        <v/>
      </c>
      <c r="AN201" s="718" t="str">
        <f>IF(ISNUMBER(H201),'Cover Page'!$D$35/1000000*'4 classification'!H201/'FX rate'!$C21,"")</f>
        <v/>
      </c>
      <c r="AO201" s="934" t="str">
        <f>IF(ISNUMBER(I201),'Cover Page'!$D$35/1000000*'4 classification'!I201/'FX rate'!$C21,"")</f>
        <v/>
      </c>
      <c r="AP201" s="933" t="str">
        <f>IF(ISNUMBER(J201),'Cover Page'!$D$35/1000000*'4 classification'!J201/'FX rate'!$C21,"")</f>
        <v/>
      </c>
      <c r="AQ201" s="718" t="str">
        <f>IF(ISNUMBER(K201),'Cover Page'!$D$35/1000000*'4 classification'!K201/'FX rate'!$C21,"")</f>
        <v/>
      </c>
      <c r="AR201" s="934" t="str">
        <f>IF(ISNUMBER(L201),'Cover Page'!$D$35/1000000*'4 classification'!L201/'FX rate'!$C21,"")</f>
        <v/>
      </c>
      <c r="AS201" s="933" t="str">
        <f>IF(ISNUMBER(M201),'Cover Page'!$D$35/1000000*'4 classification'!M201/'FX rate'!$C21,"")</f>
        <v/>
      </c>
      <c r="AT201" s="718" t="str">
        <f>IF(ISNUMBER(N201),'Cover Page'!$D$35/1000000*'4 classification'!N201/'FX rate'!$C21,"")</f>
        <v/>
      </c>
      <c r="AU201" s="934" t="str">
        <f>IF(ISNUMBER(O201),'Cover Page'!$D$35/1000000*'4 classification'!O201/'FX rate'!$C21,"")</f>
        <v/>
      </c>
      <c r="AV201" s="933" t="str">
        <f>IF(ISNUMBER(P201),'Cover Page'!$D$35/1000000*'4 classification'!P201/'FX rate'!$C21,"")</f>
        <v/>
      </c>
      <c r="AW201" s="718" t="str">
        <f>IF(ISNUMBER(Q201),'Cover Page'!$D$35/1000000*'4 classification'!Q201/'FX rate'!$C21,"")</f>
        <v/>
      </c>
      <c r="AX201" s="934" t="str">
        <f>IF(ISNUMBER(R201),'Cover Page'!$D$35/1000000*'4 classification'!R201/'FX rate'!$C21,"")</f>
        <v/>
      </c>
      <c r="AY201" s="933" t="str">
        <f>IF(ISNUMBER(S201),'Cover Page'!$D$35/1000000*'4 classification'!S201/'FX rate'!$C21,"")</f>
        <v/>
      </c>
      <c r="AZ201" s="940" t="str">
        <f>IF(ISNUMBER(T201),'Cover Page'!$D$35/1000000*'4 classification'!T201/'FX rate'!$C21,"")</f>
        <v/>
      </c>
      <c r="BA201" s="932">
        <f>IF(ISNUMBER(U201),'Cover Page'!$D$35/1000000*'4 classification'!U201/'FX rate'!$C21,"")</f>
        <v>0</v>
      </c>
      <c r="BB201" s="931">
        <f>IF(ISNUMBER(V201),'Cover Page'!$D$35/1000000*'4 classification'!V201/'FX rate'!$C21,"")</f>
        <v>0</v>
      </c>
      <c r="BC201" s="716">
        <f>IF(ISNUMBER(W201),'Cover Page'!$D$35/1000000*'4 classification'!W201/'FX rate'!$C21,"")</f>
        <v>0</v>
      </c>
      <c r="BD201" s="567"/>
      <c r="BE201" s="567"/>
      <c r="BF201" s="567"/>
      <c r="BG201" s="567"/>
      <c r="BH201" s="567"/>
      <c r="BI201" s="567"/>
      <c r="BN201" s="708">
        <v>2016</v>
      </c>
      <c r="BO201" s="748" t="str">
        <f>IF(ISNUMBER(C201),'Cover Page'!$D$35/1000000*C201/'FX rate'!$C$24,"")</f>
        <v/>
      </c>
      <c r="BP201" s="925" t="str">
        <f>IF(ISNUMBER(D201),'Cover Page'!$D$35/1000000*D201/'FX rate'!$C$24,"")</f>
        <v/>
      </c>
      <c r="BQ201" s="749" t="str">
        <f>IF(ISNUMBER(E201),'Cover Page'!$D$35/1000000*E201/'FX rate'!$C$24,"")</f>
        <v/>
      </c>
      <c r="BR201" s="926" t="str">
        <f>IF(ISNUMBER(F201),'Cover Page'!$D$35/1000000*F201/'FX rate'!$C$24,"")</f>
        <v/>
      </c>
      <c r="BS201" s="925" t="str">
        <f>IF(ISNUMBER(G201),'Cover Page'!$D$35/1000000*G201/'FX rate'!$C$24,"")</f>
        <v/>
      </c>
      <c r="BT201" s="749" t="str">
        <f>IF(ISNUMBER(H201),'Cover Page'!$D$35/1000000*H201/'FX rate'!$C$24,"")</f>
        <v/>
      </c>
      <c r="BU201" s="926" t="str">
        <f>IF(ISNUMBER(I201),'Cover Page'!$D$35/1000000*I201/'FX rate'!$C$24,"")</f>
        <v/>
      </c>
      <c r="BV201" s="925" t="str">
        <f>IF(ISNUMBER(J201),'Cover Page'!$D$35/1000000*J201/'FX rate'!$C$24,"")</f>
        <v/>
      </c>
      <c r="BW201" s="749" t="str">
        <f>IF(ISNUMBER(K201),'Cover Page'!$D$35/1000000*K201/'FX rate'!$C$24,"")</f>
        <v/>
      </c>
      <c r="BX201" s="926" t="str">
        <f>IF(ISNUMBER(L201),'Cover Page'!$D$35/1000000*L201/'FX rate'!$C$24,"")</f>
        <v/>
      </c>
      <c r="BY201" s="925" t="str">
        <f>IF(ISNUMBER(M201),'Cover Page'!$D$35/1000000*M201/'FX rate'!$C$24,"")</f>
        <v/>
      </c>
      <c r="BZ201" s="749" t="str">
        <f>IF(ISNUMBER(N201),'Cover Page'!$D$35/1000000*N201/'FX rate'!$C$24,"")</f>
        <v/>
      </c>
      <c r="CA201" s="926" t="str">
        <f>IF(ISNUMBER(O201),'Cover Page'!$D$35/1000000*O201/'FX rate'!$C$24,"")</f>
        <v/>
      </c>
      <c r="CB201" s="925" t="str">
        <f>IF(ISNUMBER(P201),'Cover Page'!$D$35/1000000*P201/'FX rate'!$C$24,"")</f>
        <v/>
      </c>
      <c r="CC201" s="749" t="str">
        <f>IF(ISNUMBER(Q201),'Cover Page'!$D$35/1000000*Q201/'FX rate'!$C$24,"")</f>
        <v/>
      </c>
      <c r="CD201" s="926" t="str">
        <f>IF(ISNUMBER(R201),'Cover Page'!$D$35/1000000*R201/'FX rate'!$C$24,"")</f>
        <v/>
      </c>
      <c r="CE201" s="925" t="str">
        <f>IF(ISNUMBER(S201),'Cover Page'!$D$35/1000000*S201/'FX rate'!$C$24,"")</f>
        <v/>
      </c>
      <c r="CF201" s="922" t="str">
        <f>IF(ISNUMBER(T201),'Cover Page'!$D$35/1000000*T201/'FX rate'!$C$24,"")</f>
        <v/>
      </c>
      <c r="CG201" s="924">
        <f>IF(ISNUMBER(U201),'Cover Page'!$D$35/1000000*U201/'FX rate'!$C$24,"")</f>
        <v>0</v>
      </c>
      <c r="CH201" s="923">
        <f>IF(ISNUMBER(V201),'Cover Page'!$D$35/1000000*V201/'FX rate'!$C$24,"")</f>
        <v>0</v>
      </c>
      <c r="CI201" s="747">
        <f>IF(ISNUMBER(W201),'Cover Page'!$D$35/1000000*W201/'FX rate'!$C$24,"")</f>
        <v>0</v>
      </c>
      <c r="CJ201" s="640"/>
      <c r="CK201" s="640"/>
      <c r="CL201" s="640"/>
      <c r="CM201" s="640"/>
      <c r="CN201" s="640"/>
      <c r="CO201" s="640"/>
      <c r="CP201" s="640"/>
      <c r="CQ201" s="640"/>
      <c r="CR201" s="640"/>
      <c r="CS201" s="640"/>
    </row>
    <row r="202" spans="1:97" s="20" customFormat="1" ht="14" x14ac:dyDescent="0.3">
      <c r="A202" s="24"/>
      <c r="B202" s="77">
        <v>2017</v>
      </c>
      <c r="C202" s="170"/>
      <c r="D202" s="116"/>
      <c r="E202" s="115"/>
      <c r="F202" s="166"/>
      <c r="G202" s="116"/>
      <c r="H202" s="115"/>
      <c r="I202" s="166"/>
      <c r="J202" s="116"/>
      <c r="K202" s="115"/>
      <c r="L202" s="166"/>
      <c r="M202" s="116"/>
      <c r="N202" s="115"/>
      <c r="O202" s="166"/>
      <c r="P202" s="116"/>
      <c r="Q202" s="115"/>
      <c r="R202" s="166"/>
      <c r="S202" s="116"/>
      <c r="T202" s="116"/>
      <c r="U202" s="410">
        <f t="shared" ref="U202:U203" si="66">C202+F202+I202+L202+O202+R202</f>
        <v>0</v>
      </c>
      <c r="V202" s="412">
        <f t="shared" ref="V202:V203" si="67">D202+G202+J202+M202+P202+S202</f>
        <v>0</v>
      </c>
      <c r="W202" s="398">
        <f t="shared" ref="W202:W203" si="68">E202+H202+K202+N202+Q202+T202</f>
        <v>0</v>
      </c>
      <c r="AH202" s="633">
        <v>2017</v>
      </c>
      <c r="AI202" s="717" t="str">
        <f>IF(ISNUMBER(C202),'Cover Page'!$D$35/1000000*'4 classification'!C202/'FX rate'!$C22,"")</f>
        <v/>
      </c>
      <c r="AJ202" s="933" t="str">
        <f>IF(ISNUMBER(D202),'Cover Page'!$D$35/1000000*'4 classification'!D202/'FX rate'!$C22,"")</f>
        <v/>
      </c>
      <c r="AK202" s="718" t="str">
        <f>IF(ISNUMBER(E202),'Cover Page'!$D$35/1000000*'4 classification'!E202/'FX rate'!$C22,"")</f>
        <v/>
      </c>
      <c r="AL202" s="934" t="str">
        <f>IF(ISNUMBER(F202),'Cover Page'!$D$35/1000000*'4 classification'!F202/'FX rate'!$C22,"")</f>
        <v/>
      </c>
      <c r="AM202" s="933" t="str">
        <f>IF(ISNUMBER(G202),'Cover Page'!$D$35/1000000*'4 classification'!G202/'FX rate'!$C22,"")</f>
        <v/>
      </c>
      <c r="AN202" s="718" t="str">
        <f>IF(ISNUMBER(H202),'Cover Page'!$D$35/1000000*'4 classification'!H202/'FX rate'!$C22,"")</f>
        <v/>
      </c>
      <c r="AO202" s="934" t="str">
        <f>IF(ISNUMBER(I202),'Cover Page'!$D$35/1000000*'4 classification'!I202/'FX rate'!$C22,"")</f>
        <v/>
      </c>
      <c r="AP202" s="933" t="str">
        <f>IF(ISNUMBER(J202),'Cover Page'!$D$35/1000000*'4 classification'!J202/'FX rate'!$C22,"")</f>
        <v/>
      </c>
      <c r="AQ202" s="718" t="str">
        <f>IF(ISNUMBER(K202),'Cover Page'!$D$35/1000000*'4 classification'!K202/'FX rate'!$C22,"")</f>
        <v/>
      </c>
      <c r="AR202" s="934" t="str">
        <f>IF(ISNUMBER(L202),'Cover Page'!$D$35/1000000*'4 classification'!L202/'FX rate'!$C22,"")</f>
        <v/>
      </c>
      <c r="AS202" s="933" t="str">
        <f>IF(ISNUMBER(M202),'Cover Page'!$D$35/1000000*'4 classification'!M202/'FX rate'!$C22,"")</f>
        <v/>
      </c>
      <c r="AT202" s="718" t="str">
        <f>IF(ISNUMBER(N202),'Cover Page'!$D$35/1000000*'4 classification'!N202/'FX rate'!$C22,"")</f>
        <v/>
      </c>
      <c r="AU202" s="934" t="str">
        <f>IF(ISNUMBER(O202),'Cover Page'!$D$35/1000000*'4 classification'!O202/'FX rate'!$C22,"")</f>
        <v/>
      </c>
      <c r="AV202" s="933" t="str">
        <f>IF(ISNUMBER(P202),'Cover Page'!$D$35/1000000*'4 classification'!P202/'FX rate'!$C22,"")</f>
        <v/>
      </c>
      <c r="AW202" s="718" t="str">
        <f>IF(ISNUMBER(Q202),'Cover Page'!$D$35/1000000*'4 classification'!Q202/'FX rate'!$C22,"")</f>
        <v/>
      </c>
      <c r="AX202" s="934" t="str">
        <f>IF(ISNUMBER(R202),'Cover Page'!$D$35/1000000*'4 classification'!R202/'FX rate'!$C22,"")</f>
        <v/>
      </c>
      <c r="AY202" s="933" t="str">
        <f>IF(ISNUMBER(S202),'Cover Page'!$D$35/1000000*'4 classification'!S202/'FX rate'!$C22,"")</f>
        <v/>
      </c>
      <c r="AZ202" s="940" t="str">
        <f>IF(ISNUMBER(T202),'Cover Page'!$D$35/1000000*'4 classification'!T202/'FX rate'!$C22,"")</f>
        <v/>
      </c>
      <c r="BA202" s="932">
        <f>IF(ISNUMBER(U202),'Cover Page'!$D$35/1000000*'4 classification'!U202/'FX rate'!$C22,"")</f>
        <v>0</v>
      </c>
      <c r="BB202" s="931">
        <f>IF(ISNUMBER(V202),'Cover Page'!$D$35/1000000*'4 classification'!V202/'FX rate'!$C22,"")</f>
        <v>0</v>
      </c>
      <c r="BC202" s="716">
        <f>IF(ISNUMBER(W202),'Cover Page'!$D$35/1000000*'4 classification'!W202/'FX rate'!$C22,"")</f>
        <v>0</v>
      </c>
      <c r="BD202" s="567"/>
      <c r="BE202" s="567"/>
      <c r="BF202" s="567"/>
      <c r="BG202" s="567"/>
      <c r="BH202" s="567"/>
      <c r="BI202" s="567"/>
      <c r="BN202" s="705">
        <v>2017</v>
      </c>
      <c r="BO202" s="748" t="str">
        <f>IF(ISNUMBER(C202),'Cover Page'!$D$35/1000000*C202/'FX rate'!$C$24,"")</f>
        <v/>
      </c>
      <c r="BP202" s="925" t="str">
        <f>IF(ISNUMBER(D202),'Cover Page'!$D$35/1000000*D202/'FX rate'!$C$24,"")</f>
        <v/>
      </c>
      <c r="BQ202" s="749" t="str">
        <f>IF(ISNUMBER(E202),'Cover Page'!$D$35/1000000*E202/'FX rate'!$C$24,"")</f>
        <v/>
      </c>
      <c r="BR202" s="926" t="str">
        <f>IF(ISNUMBER(F202),'Cover Page'!$D$35/1000000*F202/'FX rate'!$C$24,"")</f>
        <v/>
      </c>
      <c r="BS202" s="925" t="str">
        <f>IF(ISNUMBER(G202),'Cover Page'!$D$35/1000000*G202/'FX rate'!$C$24,"")</f>
        <v/>
      </c>
      <c r="BT202" s="749" t="str">
        <f>IF(ISNUMBER(H202),'Cover Page'!$D$35/1000000*H202/'FX rate'!$C$24,"")</f>
        <v/>
      </c>
      <c r="BU202" s="926" t="str">
        <f>IF(ISNUMBER(I202),'Cover Page'!$D$35/1000000*I202/'FX rate'!$C$24,"")</f>
        <v/>
      </c>
      <c r="BV202" s="925" t="str">
        <f>IF(ISNUMBER(J202),'Cover Page'!$D$35/1000000*J202/'FX rate'!$C$24,"")</f>
        <v/>
      </c>
      <c r="BW202" s="749" t="str">
        <f>IF(ISNUMBER(K202),'Cover Page'!$D$35/1000000*K202/'FX rate'!$C$24,"")</f>
        <v/>
      </c>
      <c r="BX202" s="926" t="str">
        <f>IF(ISNUMBER(L202),'Cover Page'!$D$35/1000000*L202/'FX rate'!$C$24,"")</f>
        <v/>
      </c>
      <c r="BY202" s="925" t="str">
        <f>IF(ISNUMBER(M202),'Cover Page'!$D$35/1000000*M202/'FX rate'!$C$24,"")</f>
        <v/>
      </c>
      <c r="BZ202" s="749" t="str">
        <f>IF(ISNUMBER(N202),'Cover Page'!$D$35/1000000*N202/'FX rate'!$C$24,"")</f>
        <v/>
      </c>
      <c r="CA202" s="926" t="str">
        <f>IF(ISNUMBER(O202),'Cover Page'!$D$35/1000000*O202/'FX rate'!$C$24,"")</f>
        <v/>
      </c>
      <c r="CB202" s="925" t="str">
        <f>IF(ISNUMBER(P202),'Cover Page'!$D$35/1000000*P202/'FX rate'!$C$24,"")</f>
        <v/>
      </c>
      <c r="CC202" s="749" t="str">
        <f>IF(ISNUMBER(Q202),'Cover Page'!$D$35/1000000*Q202/'FX rate'!$C$24,"")</f>
        <v/>
      </c>
      <c r="CD202" s="926" t="str">
        <f>IF(ISNUMBER(R202),'Cover Page'!$D$35/1000000*R202/'FX rate'!$C$24,"")</f>
        <v/>
      </c>
      <c r="CE202" s="925" t="str">
        <f>IF(ISNUMBER(S202),'Cover Page'!$D$35/1000000*S202/'FX rate'!$C$24,"")</f>
        <v/>
      </c>
      <c r="CF202" s="922" t="str">
        <f>IF(ISNUMBER(T202),'Cover Page'!$D$35/1000000*T202/'FX rate'!$C$24,"")</f>
        <v/>
      </c>
      <c r="CG202" s="924">
        <f>IF(ISNUMBER(U202),'Cover Page'!$D$35/1000000*U202/'FX rate'!$C$24,"")</f>
        <v>0</v>
      </c>
      <c r="CH202" s="923">
        <f>IF(ISNUMBER(V202),'Cover Page'!$D$35/1000000*V202/'FX rate'!$C$24,"")</f>
        <v>0</v>
      </c>
      <c r="CI202" s="747">
        <f>IF(ISNUMBER(W202),'Cover Page'!$D$35/1000000*W202/'FX rate'!$C$24,"")</f>
        <v>0</v>
      </c>
      <c r="CJ202" s="640"/>
      <c r="CK202" s="640"/>
      <c r="CL202" s="640"/>
      <c r="CM202" s="640"/>
      <c r="CN202" s="640"/>
      <c r="CO202" s="640"/>
      <c r="CP202" s="640"/>
      <c r="CQ202" s="640"/>
      <c r="CR202" s="640"/>
      <c r="CS202" s="640"/>
    </row>
    <row r="203" spans="1:97" s="20" customFormat="1" ht="14" x14ac:dyDescent="0.3">
      <c r="A203" s="24"/>
      <c r="B203" s="77">
        <v>2018</v>
      </c>
      <c r="C203" s="170"/>
      <c r="D203" s="116"/>
      <c r="E203" s="115"/>
      <c r="F203" s="166"/>
      <c r="G203" s="116"/>
      <c r="H203" s="115"/>
      <c r="I203" s="166"/>
      <c r="J203" s="116"/>
      <c r="K203" s="115"/>
      <c r="L203" s="166"/>
      <c r="M203" s="116"/>
      <c r="N203" s="115"/>
      <c r="O203" s="166"/>
      <c r="P203" s="116"/>
      <c r="Q203" s="115"/>
      <c r="R203" s="166"/>
      <c r="S203" s="116"/>
      <c r="T203" s="116"/>
      <c r="U203" s="410">
        <f t="shared" si="66"/>
        <v>0</v>
      </c>
      <c r="V203" s="412">
        <f t="shared" si="67"/>
        <v>0</v>
      </c>
      <c r="W203" s="398">
        <f t="shared" si="68"/>
        <v>0</v>
      </c>
      <c r="AH203" s="636">
        <v>2018</v>
      </c>
      <c r="AI203" s="717" t="str">
        <f>IF(ISNUMBER(C203),'Cover Page'!$D$35/1000000*'4 classification'!C203/'FX rate'!$C23,"")</f>
        <v/>
      </c>
      <c r="AJ203" s="933" t="str">
        <f>IF(ISNUMBER(D203),'Cover Page'!$D$35/1000000*'4 classification'!D203/'FX rate'!$C23,"")</f>
        <v/>
      </c>
      <c r="AK203" s="718" t="str">
        <f>IF(ISNUMBER(E203),'Cover Page'!$D$35/1000000*'4 classification'!E203/'FX rate'!$C23,"")</f>
        <v/>
      </c>
      <c r="AL203" s="934" t="str">
        <f>IF(ISNUMBER(F203),'Cover Page'!$D$35/1000000*'4 classification'!F203/'FX rate'!$C23,"")</f>
        <v/>
      </c>
      <c r="AM203" s="933" t="str">
        <f>IF(ISNUMBER(G203),'Cover Page'!$D$35/1000000*'4 classification'!G203/'FX rate'!$C23,"")</f>
        <v/>
      </c>
      <c r="AN203" s="718" t="str">
        <f>IF(ISNUMBER(H203),'Cover Page'!$D$35/1000000*'4 classification'!H203/'FX rate'!$C23,"")</f>
        <v/>
      </c>
      <c r="AO203" s="934" t="str">
        <f>IF(ISNUMBER(I203),'Cover Page'!$D$35/1000000*'4 classification'!I203/'FX rate'!$C23,"")</f>
        <v/>
      </c>
      <c r="AP203" s="933" t="str">
        <f>IF(ISNUMBER(J203),'Cover Page'!$D$35/1000000*'4 classification'!J203/'FX rate'!$C23,"")</f>
        <v/>
      </c>
      <c r="AQ203" s="718" t="str">
        <f>IF(ISNUMBER(K203),'Cover Page'!$D$35/1000000*'4 classification'!K203/'FX rate'!$C23,"")</f>
        <v/>
      </c>
      <c r="AR203" s="934" t="str">
        <f>IF(ISNUMBER(L203),'Cover Page'!$D$35/1000000*'4 classification'!L203/'FX rate'!$C23,"")</f>
        <v/>
      </c>
      <c r="AS203" s="933" t="str">
        <f>IF(ISNUMBER(M203),'Cover Page'!$D$35/1000000*'4 classification'!M203/'FX rate'!$C23,"")</f>
        <v/>
      </c>
      <c r="AT203" s="718" t="str">
        <f>IF(ISNUMBER(N203),'Cover Page'!$D$35/1000000*'4 classification'!N203/'FX rate'!$C23,"")</f>
        <v/>
      </c>
      <c r="AU203" s="934" t="str">
        <f>IF(ISNUMBER(O203),'Cover Page'!$D$35/1000000*'4 classification'!O203/'FX rate'!$C23,"")</f>
        <v/>
      </c>
      <c r="AV203" s="933" t="str">
        <f>IF(ISNUMBER(P203),'Cover Page'!$D$35/1000000*'4 classification'!P203/'FX rate'!$C23,"")</f>
        <v/>
      </c>
      <c r="AW203" s="718" t="str">
        <f>IF(ISNUMBER(Q203),'Cover Page'!$D$35/1000000*'4 classification'!Q203/'FX rate'!$C23,"")</f>
        <v/>
      </c>
      <c r="AX203" s="934" t="str">
        <f>IF(ISNUMBER(R203),'Cover Page'!$D$35/1000000*'4 classification'!R203/'FX rate'!$C23,"")</f>
        <v/>
      </c>
      <c r="AY203" s="933" t="str">
        <f>IF(ISNUMBER(S203),'Cover Page'!$D$35/1000000*'4 classification'!S203/'FX rate'!$C23,"")</f>
        <v/>
      </c>
      <c r="AZ203" s="940" t="str">
        <f>IF(ISNUMBER(T203),'Cover Page'!$D$35/1000000*'4 classification'!T203/'FX rate'!$C23,"")</f>
        <v/>
      </c>
      <c r="BA203" s="932">
        <f>IF(ISNUMBER(U203),'Cover Page'!$D$35/1000000*'4 classification'!U203/'FX rate'!$C23,"")</f>
        <v>0</v>
      </c>
      <c r="BB203" s="931">
        <f>IF(ISNUMBER(V203),'Cover Page'!$D$35/1000000*'4 classification'!V203/'FX rate'!$C23,"")</f>
        <v>0</v>
      </c>
      <c r="BC203" s="716">
        <f>IF(ISNUMBER(W203),'Cover Page'!$D$35/1000000*'4 classification'!W203/'FX rate'!$C23,"")</f>
        <v>0</v>
      </c>
      <c r="BD203" s="567"/>
      <c r="BE203" s="567"/>
      <c r="BF203" s="567"/>
      <c r="BG203" s="567"/>
      <c r="BH203" s="567"/>
      <c r="BI203" s="567"/>
      <c r="BN203" s="708">
        <v>2018</v>
      </c>
      <c r="BO203" s="748" t="str">
        <f>IF(ISNUMBER(C203),'Cover Page'!$D$35/1000000*C203/'FX rate'!$C$24,"")</f>
        <v/>
      </c>
      <c r="BP203" s="925" t="str">
        <f>IF(ISNUMBER(D203),'Cover Page'!$D$35/1000000*D203/'FX rate'!$C$24,"")</f>
        <v/>
      </c>
      <c r="BQ203" s="749" t="str">
        <f>IF(ISNUMBER(E203),'Cover Page'!$D$35/1000000*E203/'FX rate'!$C$24,"")</f>
        <v/>
      </c>
      <c r="BR203" s="926" t="str">
        <f>IF(ISNUMBER(F203),'Cover Page'!$D$35/1000000*F203/'FX rate'!$C$24,"")</f>
        <v/>
      </c>
      <c r="BS203" s="925" t="str">
        <f>IF(ISNUMBER(G203),'Cover Page'!$D$35/1000000*G203/'FX rate'!$C$24,"")</f>
        <v/>
      </c>
      <c r="BT203" s="749" t="str">
        <f>IF(ISNUMBER(H203),'Cover Page'!$D$35/1000000*H203/'FX rate'!$C$24,"")</f>
        <v/>
      </c>
      <c r="BU203" s="926" t="str">
        <f>IF(ISNUMBER(I203),'Cover Page'!$D$35/1000000*I203/'FX rate'!$C$24,"")</f>
        <v/>
      </c>
      <c r="BV203" s="925" t="str">
        <f>IF(ISNUMBER(J203),'Cover Page'!$D$35/1000000*J203/'FX rate'!$C$24,"")</f>
        <v/>
      </c>
      <c r="BW203" s="749" t="str">
        <f>IF(ISNUMBER(K203),'Cover Page'!$D$35/1000000*K203/'FX rate'!$C$24,"")</f>
        <v/>
      </c>
      <c r="BX203" s="926" t="str">
        <f>IF(ISNUMBER(L203),'Cover Page'!$D$35/1000000*L203/'FX rate'!$C$24,"")</f>
        <v/>
      </c>
      <c r="BY203" s="925" t="str">
        <f>IF(ISNUMBER(M203),'Cover Page'!$D$35/1000000*M203/'FX rate'!$C$24,"")</f>
        <v/>
      </c>
      <c r="BZ203" s="749" t="str">
        <f>IF(ISNUMBER(N203),'Cover Page'!$D$35/1000000*N203/'FX rate'!$C$24,"")</f>
        <v/>
      </c>
      <c r="CA203" s="926" t="str">
        <f>IF(ISNUMBER(O203),'Cover Page'!$D$35/1000000*O203/'FX rate'!$C$24,"")</f>
        <v/>
      </c>
      <c r="CB203" s="925" t="str">
        <f>IF(ISNUMBER(P203),'Cover Page'!$D$35/1000000*P203/'FX rate'!$C$24,"")</f>
        <v/>
      </c>
      <c r="CC203" s="749" t="str">
        <f>IF(ISNUMBER(Q203),'Cover Page'!$D$35/1000000*Q203/'FX rate'!$C$24,"")</f>
        <v/>
      </c>
      <c r="CD203" s="926" t="str">
        <f>IF(ISNUMBER(R203),'Cover Page'!$D$35/1000000*R203/'FX rate'!$C$24,"")</f>
        <v/>
      </c>
      <c r="CE203" s="925" t="str">
        <f>IF(ISNUMBER(S203),'Cover Page'!$D$35/1000000*S203/'FX rate'!$C$24,"")</f>
        <v/>
      </c>
      <c r="CF203" s="922" t="str">
        <f>IF(ISNUMBER(T203),'Cover Page'!$D$35/1000000*T203/'FX rate'!$C$24,"")</f>
        <v/>
      </c>
      <c r="CG203" s="924">
        <f>IF(ISNUMBER(U203),'Cover Page'!$D$35/1000000*U203/'FX rate'!$C$24,"")</f>
        <v>0</v>
      </c>
      <c r="CH203" s="923">
        <f>IF(ISNUMBER(V203),'Cover Page'!$D$35/1000000*V203/'FX rate'!$C$24,"")</f>
        <v>0</v>
      </c>
      <c r="CI203" s="747">
        <f>IF(ISNUMBER(W203),'Cover Page'!$D$35/1000000*W203/'FX rate'!$C$24,"")</f>
        <v>0</v>
      </c>
      <c r="CJ203" s="640"/>
      <c r="CK203" s="640"/>
      <c r="CL203" s="640"/>
      <c r="CM203" s="640"/>
      <c r="CN203" s="640"/>
      <c r="CO203" s="640"/>
      <c r="CP203" s="640"/>
      <c r="CQ203" s="640"/>
      <c r="CR203" s="640"/>
      <c r="CS203" s="640"/>
    </row>
    <row r="204" spans="1:97" s="20" customFormat="1" ht="14" x14ac:dyDescent="0.3">
      <c r="A204" s="24"/>
      <c r="B204" s="77">
        <v>2019</v>
      </c>
      <c r="C204" s="170"/>
      <c r="D204" s="116"/>
      <c r="E204" s="115"/>
      <c r="F204" s="166"/>
      <c r="G204" s="116"/>
      <c r="H204" s="115"/>
      <c r="I204" s="166"/>
      <c r="J204" s="116"/>
      <c r="K204" s="115"/>
      <c r="L204" s="166"/>
      <c r="M204" s="116"/>
      <c r="N204" s="115"/>
      <c r="O204" s="166"/>
      <c r="P204" s="116"/>
      <c r="Q204" s="115"/>
      <c r="R204" s="166"/>
      <c r="S204" s="116"/>
      <c r="T204" s="116"/>
      <c r="U204" s="410">
        <f t="shared" ref="U204" si="69">C204+F204+I204+L204+O204+R204</f>
        <v>0</v>
      </c>
      <c r="V204" s="412">
        <f t="shared" ref="V204" si="70">D204+G204+J204+M204+P204+S204</f>
        <v>0</v>
      </c>
      <c r="W204" s="398">
        <f t="shared" ref="W204" si="71">E204+H204+K204+N204+Q204+T204</f>
        <v>0</v>
      </c>
      <c r="AH204" s="636">
        <v>2019</v>
      </c>
      <c r="AI204" s="717" t="str">
        <f>IF(ISNUMBER(C204),'Cover Page'!$D$35/1000000*'4 classification'!C204/'FX rate'!$C24,"")</f>
        <v/>
      </c>
      <c r="AJ204" s="933" t="str">
        <f>IF(ISNUMBER(D204),'Cover Page'!$D$35/1000000*'4 classification'!D204/'FX rate'!$C24,"")</f>
        <v/>
      </c>
      <c r="AK204" s="718" t="str">
        <f>IF(ISNUMBER(E204),'Cover Page'!$D$35/1000000*'4 classification'!E204/'FX rate'!$C24,"")</f>
        <v/>
      </c>
      <c r="AL204" s="934" t="str">
        <f>IF(ISNUMBER(F204),'Cover Page'!$D$35/1000000*'4 classification'!F204/'FX rate'!$C24,"")</f>
        <v/>
      </c>
      <c r="AM204" s="933" t="str">
        <f>IF(ISNUMBER(G204),'Cover Page'!$D$35/1000000*'4 classification'!G204/'FX rate'!$C24,"")</f>
        <v/>
      </c>
      <c r="AN204" s="718" t="str">
        <f>IF(ISNUMBER(H204),'Cover Page'!$D$35/1000000*'4 classification'!H204/'FX rate'!$C24,"")</f>
        <v/>
      </c>
      <c r="AO204" s="934" t="str">
        <f>IF(ISNUMBER(I204),'Cover Page'!$D$35/1000000*'4 classification'!I204/'FX rate'!$C24,"")</f>
        <v/>
      </c>
      <c r="AP204" s="933" t="str">
        <f>IF(ISNUMBER(J204),'Cover Page'!$D$35/1000000*'4 classification'!J204/'FX rate'!$C24,"")</f>
        <v/>
      </c>
      <c r="AQ204" s="718" t="str">
        <f>IF(ISNUMBER(K204),'Cover Page'!$D$35/1000000*'4 classification'!K204/'FX rate'!$C24,"")</f>
        <v/>
      </c>
      <c r="AR204" s="934" t="str">
        <f>IF(ISNUMBER(L204),'Cover Page'!$D$35/1000000*'4 classification'!L204/'FX rate'!$C24,"")</f>
        <v/>
      </c>
      <c r="AS204" s="933" t="str">
        <f>IF(ISNUMBER(M204),'Cover Page'!$D$35/1000000*'4 classification'!M204/'FX rate'!$C24,"")</f>
        <v/>
      </c>
      <c r="AT204" s="718" t="str">
        <f>IF(ISNUMBER(N204),'Cover Page'!$D$35/1000000*'4 classification'!N204/'FX rate'!$C24,"")</f>
        <v/>
      </c>
      <c r="AU204" s="934" t="str">
        <f>IF(ISNUMBER(O204),'Cover Page'!$D$35/1000000*'4 classification'!O204/'FX rate'!$C24,"")</f>
        <v/>
      </c>
      <c r="AV204" s="933" t="str">
        <f>IF(ISNUMBER(P204),'Cover Page'!$D$35/1000000*'4 classification'!P204/'FX rate'!$C24,"")</f>
        <v/>
      </c>
      <c r="AW204" s="718" t="str">
        <f>IF(ISNUMBER(Q204),'Cover Page'!$D$35/1000000*'4 classification'!Q204/'FX rate'!$C24,"")</f>
        <v/>
      </c>
      <c r="AX204" s="934" t="str">
        <f>IF(ISNUMBER(R204),'Cover Page'!$D$35/1000000*'4 classification'!R204/'FX rate'!$C24,"")</f>
        <v/>
      </c>
      <c r="AY204" s="933" t="str">
        <f>IF(ISNUMBER(S204),'Cover Page'!$D$35/1000000*'4 classification'!S204/'FX rate'!$C24,"")</f>
        <v/>
      </c>
      <c r="AZ204" s="940" t="str">
        <f>IF(ISNUMBER(T204),'Cover Page'!$D$35/1000000*'4 classification'!T204/'FX rate'!$C24,"")</f>
        <v/>
      </c>
      <c r="BA204" s="932">
        <f>IF(ISNUMBER(U204),'Cover Page'!$D$35/1000000*'4 classification'!U204/'FX rate'!$C24,"")</f>
        <v>0</v>
      </c>
      <c r="BB204" s="931">
        <f>IF(ISNUMBER(V204),'Cover Page'!$D$35/1000000*'4 classification'!V204/'FX rate'!$C24,"")</f>
        <v>0</v>
      </c>
      <c r="BC204" s="716">
        <f>IF(ISNUMBER(W204),'Cover Page'!$D$35/1000000*'4 classification'!W204/'FX rate'!$C24,"")</f>
        <v>0</v>
      </c>
      <c r="BD204" s="567"/>
      <c r="BE204" s="567"/>
      <c r="BF204" s="567"/>
      <c r="BG204" s="567"/>
      <c r="BH204" s="567"/>
      <c r="BI204" s="567"/>
      <c r="BN204" s="708">
        <v>2019</v>
      </c>
      <c r="BO204" s="748" t="str">
        <f>IF(ISNUMBER(C204),'Cover Page'!$D$35/1000000*C204/'FX rate'!$C$24,"")</f>
        <v/>
      </c>
      <c r="BP204" s="925" t="str">
        <f>IF(ISNUMBER(D204),'Cover Page'!$D$35/1000000*D204/'FX rate'!$C$24,"")</f>
        <v/>
      </c>
      <c r="BQ204" s="749" t="str">
        <f>IF(ISNUMBER(E204),'Cover Page'!$D$35/1000000*E204/'FX rate'!$C$24,"")</f>
        <v/>
      </c>
      <c r="BR204" s="926" t="str">
        <f>IF(ISNUMBER(F204),'Cover Page'!$D$35/1000000*F204/'FX rate'!$C$24,"")</f>
        <v/>
      </c>
      <c r="BS204" s="925" t="str">
        <f>IF(ISNUMBER(G204),'Cover Page'!$D$35/1000000*G204/'FX rate'!$C$24,"")</f>
        <v/>
      </c>
      <c r="BT204" s="749" t="str">
        <f>IF(ISNUMBER(H204),'Cover Page'!$D$35/1000000*H204/'FX rate'!$C$24,"")</f>
        <v/>
      </c>
      <c r="BU204" s="926" t="str">
        <f>IF(ISNUMBER(I204),'Cover Page'!$D$35/1000000*I204/'FX rate'!$C$24,"")</f>
        <v/>
      </c>
      <c r="BV204" s="925" t="str">
        <f>IF(ISNUMBER(J204),'Cover Page'!$D$35/1000000*J204/'FX rate'!$C$24,"")</f>
        <v/>
      </c>
      <c r="BW204" s="749" t="str">
        <f>IF(ISNUMBER(K204),'Cover Page'!$D$35/1000000*K204/'FX rate'!$C$24,"")</f>
        <v/>
      </c>
      <c r="BX204" s="926" t="str">
        <f>IF(ISNUMBER(L204),'Cover Page'!$D$35/1000000*L204/'FX rate'!$C$24,"")</f>
        <v/>
      </c>
      <c r="BY204" s="925" t="str">
        <f>IF(ISNUMBER(M204),'Cover Page'!$D$35/1000000*M204/'FX rate'!$C$24,"")</f>
        <v/>
      </c>
      <c r="BZ204" s="749" t="str">
        <f>IF(ISNUMBER(N204),'Cover Page'!$D$35/1000000*N204/'FX rate'!$C$24,"")</f>
        <v/>
      </c>
      <c r="CA204" s="926" t="str">
        <f>IF(ISNUMBER(O204),'Cover Page'!$D$35/1000000*O204/'FX rate'!$C$24,"")</f>
        <v/>
      </c>
      <c r="CB204" s="925" t="str">
        <f>IF(ISNUMBER(P204),'Cover Page'!$D$35/1000000*P204/'FX rate'!$C$24,"")</f>
        <v/>
      </c>
      <c r="CC204" s="749" t="str">
        <f>IF(ISNUMBER(Q204),'Cover Page'!$D$35/1000000*Q204/'FX rate'!$C$24,"")</f>
        <v/>
      </c>
      <c r="CD204" s="926" t="str">
        <f>IF(ISNUMBER(R204),'Cover Page'!$D$35/1000000*R204/'FX rate'!$C$24,"")</f>
        <v/>
      </c>
      <c r="CE204" s="925" t="str">
        <f>IF(ISNUMBER(S204),'Cover Page'!$D$35/1000000*S204/'FX rate'!$C$24,"")</f>
        <v/>
      </c>
      <c r="CF204" s="922" t="str">
        <f>IF(ISNUMBER(T204),'Cover Page'!$D$35/1000000*T204/'FX rate'!$C$24,"")</f>
        <v/>
      </c>
      <c r="CG204" s="924">
        <f>IF(ISNUMBER(U204),'Cover Page'!$D$35/1000000*U204/'FX rate'!$C$24,"")</f>
        <v>0</v>
      </c>
      <c r="CH204" s="923">
        <f>IF(ISNUMBER(V204),'Cover Page'!$D$35/1000000*V204/'FX rate'!$C$24,"")</f>
        <v>0</v>
      </c>
      <c r="CI204" s="747">
        <f>IF(ISNUMBER(W204),'Cover Page'!$D$35/1000000*W204/'FX rate'!$C$24,"")</f>
        <v>0</v>
      </c>
      <c r="CJ204" s="640"/>
      <c r="CK204" s="640"/>
      <c r="CL204" s="640"/>
      <c r="CM204" s="640"/>
      <c r="CN204" s="640"/>
      <c r="CO204" s="640"/>
      <c r="CP204" s="640"/>
      <c r="CQ204" s="640"/>
      <c r="CR204" s="640"/>
      <c r="CS204" s="640"/>
    </row>
    <row r="205" spans="1:97" s="2" customFormat="1" ht="14.25" customHeight="1" thickBot="1" x14ac:dyDescent="0.35">
      <c r="B205" s="187" t="s">
        <v>1558</v>
      </c>
      <c r="C205" s="888"/>
      <c r="D205" s="892"/>
      <c r="E205" s="889"/>
      <c r="F205" s="893"/>
      <c r="G205" s="892"/>
      <c r="H205" s="889"/>
      <c r="I205" s="893"/>
      <c r="J205" s="892"/>
      <c r="K205" s="889"/>
      <c r="L205" s="893"/>
      <c r="M205" s="892"/>
      <c r="N205" s="889"/>
      <c r="O205" s="893"/>
      <c r="P205" s="892"/>
      <c r="Q205" s="889"/>
      <c r="R205" s="893"/>
      <c r="S205" s="892"/>
      <c r="T205" s="892"/>
      <c r="U205" s="414">
        <f t="shared" si="60"/>
        <v>0</v>
      </c>
      <c r="V205" s="415">
        <f t="shared" si="61"/>
        <v>0</v>
      </c>
      <c r="W205" s="416">
        <f t="shared" si="62"/>
        <v>0</v>
      </c>
      <c r="AH205" s="567"/>
      <c r="AI205" s="567"/>
      <c r="AJ205" s="567"/>
      <c r="AK205" s="567"/>
      <c r="AL205" s="567"/>
      <c r="AM205" s="567"/>
      <c r="AN205" s="567"/>
      <c r="AO205" s="567"/>
      <c r="AP205" s="567"/>
      <c r="AQ205" s="567"/>
      <c r="AR205" s="567"/>
      <c r="AS205" s="567"/>
      <c r="AT205" s="567"/>
      <c r="AU205" s="567"/>
      <c r="AV205" s="567"/>
      <c r="AW205" s="567"/>
      <c r="AX205" s="567"/>
      <c r="AY205" s="567"/>
      <c r="AZ205" s="567"/>
      <c r="BA205" s="567"/>
      <c r="BB205" s="567"/>
      <c r="BC205" s="567"/>
      <c r="BD205" s="567"/>
      <c r="BE205" s="567"/>
      <c r="BF205" s="567"/>
      <c r="BG205" s="567"/>
      <c r="BH205" s="567"/>
      <c r="BI205" s="567"/>
      <c r="BN205" s="639"/>
      <c r="BO205" s="639"/>
      <c r="BP205" s="639"/>
      <c r="BQ205" s="639"/>
      <c r="BR205" s="639"/>
      <c r="BS205" s="639"/>
      <c r="BT205" s="639"/>
      <c r="BU205" s="639"/>
      <c r="BV205" s="639"/>
      <c r="BW205" s="639"/>
      <c r="BX205" s="639"/>
      <c r="BY205" s="639"/>
      <c r="BZ205" s="639"/>
      <c r="CA205" s="639"/>
      <c r="CB205" s="639"/>
      <c r="CC205" s="639"/>
      <c r="CD205" s="639"/>
      <c r="CE205" s="639"/>
      <c r="CF205" s="639"/>
      <c r="CG205" s="639"/>
      <c r="CH205" s="639"/>
      <c r="CI205" s="639"/>
      <c r="CJ205" s="640"/>
      <c r="CK205" s="640"/>
      <c r="CL205" s="640"/>
      <c r="CM205" s="640"/>
      <c r="CN205" s="640"/>
      <c r="CO205" s="640"/>
      <c r="CP205" s="640"/>
      <c r="CQ205" s="640"/>
      <c r="CR205" s="640"/>
      <c r="CS205" s="640"/>
    </row>
    <row r="206" spans="1:97" s="2" customFormat="1" ht="96" customHeight="1" thickBot="1" x14ac:dyDescent="0.35">
      <c r="B206" s="530" t="s">
        <v>1554</v>
      </c>
      <c r="C206" s="1490" t="str">
        <f>IF(COUNT(C203)&lt;&gt;0,IF(COUNT(C204)=0,"Please fill in value for 2019 or provide a provisional estimate (eg. 2018 figure) and the expected submission date in the notes",IF(COUNT(C205)=0,"Please provide the number of entities","")),"")</f>
        <v/>
      </c>
      <c r="D206" s="1490" t="str">
        <f>IF(COUNT(D204)&lt;&gt;0,IF(C204&lt;D204,"Prud consolidated assets &gt; total assets",IF(COUNT(D205)=0,"Please provide the number of entities","")),"")</f>
        <v/>
      </c>
      <c r="E206" s="1490" t="str">
        <f>IF(COUNT(E204)&lt;&gt;0,IF(C204&lt;E204,"Basel-equivalent prud regulation &gt; total assets",IF(COUNT(E205)=0,"Please provide the number of entities","")),"")</f>
        <v/>
      </c>
      <c r="F206" s="1490" t="str">
        <f>IF(COUNT(F203)&lt;&gt;0,IF(COUNT(F204)=0,"Please fill in value for 2019 or provide a provisional estimate (eg. 2018 figure) and the expected submission date in the notes",IF(COUNT(F205)=0,"Please provide the number of entities","")),"")</f>
        <v/>
      </c>
      <c r="G206" s="1490" t="str">
        <f>IF(COUNT(G204)&lt;&gt;0,IF(F204&lt;G204,"Prud consolidated assets &gt; total assets",IF(COUNT(G205)=0,"Please provide the number of entities","")),"")</f>
        <v/>
      </c>
      <c r="H206" s="1490" t="str">
        <f>IF(COUNT(H204)&lt;&gt;0,IF(F204&lt;H204,"Basel-equivalent prud regulation &gt; total assets",IF(COUNT(H205)=0,"Please provide the number of entities","")),"")</f>
        <v/>
      </c>
      <c r="I206" s="1490" t="str">
        <f>IF(COUNT(I203)&lt;&gt;0,IF(COUNT(I204)=0,"Please fill in value for 2019 or provide a provisional estimate (eg. 2018 figure) and the expected submission date in the notes",IF(COUNT(I205)=0,"Please provide the number of entities","")),"")</f>
        <v/>
      </c>
      <c r="J206" s="1490" t="str">
        <f>IF(COUNT(J204)&lt;&gt;0,IF(I204&lt;J204,"Prud consolidated assets &gt; total assets",IF(COUNT(J205)=0,"Please provide the number of entities","")),"")</f>
        <v/>
      </c>
      <c r="K206" s="1490" t="str">
        <f>IF(COUNT(K204)&lt;&gt;0,IF(I204&lt;K204,"Basel-equivalent prud regulation &gt; total assets",IF(COUNT(K205)=0,"Please provide the number of entities","")),"")</f>
        <v/>
      </c>
      <c r="L206" s="1490" t="str">
        <f>IF(COUNT(L203)&lt;&gt;0,IF(COUNT(L204)=0,"Please fill in value for 2019 or provide a provisional estimate (eg. 2018 figure) and the expected submission date in the notes",IF(COUNT(L205)=0,"Please provide the number of entities","")),"")</f>
        <v/>
      </c>
      <c r="M206" s="1490" t="str">
        <f>IF(COUNT(M204)&lt;&gt;0,IF(L204&lt;M204,"Prud consolidated assets &gt; total assets",IF(COUNT(M205)=0,"Please provide the number of entities","")),"")</f>
        <v/>
      </c>
      <c r="N206" s="1490" t="str">
        <f>IF(COUNT(N204)&lt;&gt;0,IF(L204&lt;N204,"Basel-equivalent prud regulation &gt; total assets",IF(COUNT(N205)=0,"Please provide the number of entities","")),"")</f>
        <v/>
      </c>
      <c r="O206" s="1490" t="str">
        <f>IF(COUNT(O203)&lt;&gt;0,IF(COUNT(O204)=0,"Please fill in value for 2019 or provide a provisional estimate (eg. 2018 figure) and the expected submission date in the notes",IF(COUNT(O205)=0,"Please provide the number of entities","")),"")</f>
        <v/>
      </c>
      <c r="P206" s="1490" t="str">
        <f>IF(COUNT(P204)&lt;&gt;0,IF(O204&lt;P204,"Prud consolidated assets &gt; total assets",IF(COUNT(P205)=0,"Please provide the number of entities","")),"")</f>
        <v/>
      </c>
      <c r="Q206" s="1490" t="str">
        <f>IF(COUNT(Q204)&lt;&gt;0,IF(O204&lt;Q204,"Basel-equivalent prud regulation &gt; total assets",IF(COUNT(Q205)=0,"Please provide the number of entities","")),"")</f>
        <v/>
      </c>
      <c r="R206" s="1490" t="str">
        <f>IF(COUNT(R203)&lt;&gt;0,IF(COUNT(R204)=0,"Please fill in value for 2019 or provide a provisional estimate (eg. 2018 figure) and the expected submission date in the notes",IF(COUNT(R205)=0,"Please provide the number of entities","")),"")</f>
        <v/>
      </c>
      <c r="S206" s="1490" t="str">
        <f>IF(COUNT(S204)&lt;&gt;0,IF(R204&lt;S204,"Prud consolidated assets &gt; total assets",IF(COUNT(S205)=0,"Please provide the number of entities","")),"")</f>
        <v/>
      </c>
      <c r="T206" s="1490" t="str">
        <f>IF(COUNT(T204)&lt;&gt;0,IF(R204&lt;T204,"Basel-equivalent prud regulation &gt; total assets",IF(COUNT(T205)=0,"Please provide the number of entities","")),"")</f>
        <v/>
      </c>
      <c r="U206" s="1513"/>
      <c r="V206" s="1514"/>
      <c r="W206" s="1515"/>
      <c r="AH206" s="567"/>
      <c r="AI206" s="567"/>
      <c r="AJ206" s="567"/>
      <c r="AK206" s="567"/>
      <c r="AL206" s="567"/>
      <c r="AM206" s="567"/>
      <c r="AN206" s="567"/>
      <c r="AO206" s="567"/>
      <c r="AP206" s="567"/>
      <c r="AQ206" s="567"/>
      <c r="AR206" s="567"/>
      <c r="AS206" s="567"/>
      <c r="AT206" s="567"/>
      <c r="AU206" s="567"/>
      <c r="AV206" s="567"/>
      <c r="AW206" s="567"/>
      <c r="AX206" s="567"/>
      <c r="AY206" s="567"/>
      <c r="AZ206" s="567"/>
      <c r="BA206" s="567"/>
      <c r="BB206" s="567"/>
      <c r="BC206" s="567"/>
      <c r="BD206" s="567"/>
      <c r="BE206" s="567"/>
      <c r="BF206" s="567"/>
      <c r="BG206" s="567"/>
      <c r="BH206" s="567"/>
      <c r="BI206" s="567"/>
      <c r="BN206" s="639"/>
      <c r="BO206" s="639"/>
      <c r="BP206" s="639"/>
      <c r="BQ206" s="639"/>
      <c r="BR206" s="639"/>
      <c r="BS206" s="639"/>
      <c r="BT206" s="639"/>
      <c r="BU206" s="639"/>
      <c r="BV206" s="639"/>
      <c r="BW206" s="639"/>
      <c r="BX206" s="639"/>
      <c r="BY206" s="639"/>
      <c r="BZ206" s="639"/>
      <c r="CA206" s="639"/>
      <c r="CB206" s="639"/>
      <c r="CC206" s="639"/>
      <c r="CD206" s="639"/>
      <c r="CE206" s="639"/>
      <c r="CF206" s="639"/>
      <c r="CG206" s="639"/>
      <c r="CH206" s="639"/>
      <c r="CI206" s="639"/>
      <c r="CJ206" s="640"/>
      <c r="CK206" s="640"/>
      <c r="CL206" s="640"/>
      <c r="CM206" s="640"/>
      <c r="CN206" s="640"/>
      <c r="CO206" s="640"/>
      <c r="CP206" s="640"/>
      <c r="CQ206" s="640"/>
      <c r="CR206" s="640"/>
      <c r="CS206" s="640"/>
    </row>
    <row r="207" spans="1:97" s="14" customFormat="1" ht="70" customHeight="1" thickBot="1" x14ac:dyDescent="0.35">
      <c r="A207" s="2"/>
      <c r="B207" s="188" t="s">
        <v>318</v>
      </c>
      <c r="C207" s="176"/>
      <c r="D207" s="189"/>
      <c r="E207" s="177"/>
      <c r="F207" s="190"/>
      <c r="G207" s="189"/>
      <c r="H207" s="177"/>
      <c r="I207" s="190"/>
      <c r="J207" s="189"/>
      <c r="K207" s="177"/>
      <c r="L207" s="190"/>
      <c r="M207" s="189"/>
      <c r="N207" s="177"/>
      <c r="O207" s="190"/>
      <c r="P207" s="189"/>
      <c r="Q207" s="177"/>
      <c r="R207" s="190"/>
      <c r="S207" s="189"/>
      <c r="T207" s="189"/>
      <c r="U207" s="1282"/>
      <c r="V207" s="1283"/>
      <c r="W207" s="1284"/>
      <c r="AH207" s="568"/>
      <c r="AI207" s="568"/>
      <c r="AJ207" s="568"/>
      <c r="AK207" s="568"/>
      <c r="AL207" s="568"/>
      <c r="AM207" s="568"/>
      <c r="AN207" s="568"/>
      <c r="AO207" s="568"/>
      <c r="AP207" s="568"/>
      <c r="AQ207" s="568"/>
      <c r="AR207" s="568"/>
      <c r="AS207" s="568"/>
      <c r="AT207" s="568"/>
      <c r="AU207" s="568"/>
      <c r="AV207" s="568"/>
      <c r="AW207" s="568"/>
      <c r="AX207" s="568"/>
      <c r="AY207" s="568"/>
      <c r="AZ207" s="568"/>
      <c r="BA207" s="568"/>
      <c r="BB207" s="568"/>
      <c r="BC207" s="568"/>
      <c r="BD207" s="567"/>
      <c r="BE207" s="567"/>
      <c r="BF207" s="567"/>
      <c r="BG207" s="567"/>
      <c r="BH207" s="567"/>
      <c r="BI207" s="567"/>
      <c r="BN207" s="640"/>
      <c r="BO207" s="640"/>
      <c r="BP207" s="640"/>
      <c r="BQ207" s="640"/>
      <c r="BR207" s="640"/>
      <c r="BS207" s="640"/>
      <c r="BT207" s="640"/>
      <c r="BU207" s="640"/>
      <c r="BV207" s="640"/>
      <c r="BW207" s="640"/>
      <c r="BX207" s="640"/>
      <c r="BY207" s="640"/>
      <c r="BZ207" s="640"/>
      <c r="CA207" s="640"/>
      <c r="CB207" s="640"/>
      <c r="CC207" s="640"/>
      <c r="CD207" s="640"/>
      <c r="CE207" s="640"/>
      <c r="CF207" s="640"/>
      <c r="CG207" s="640"/>
      <c r="CH207" s="640"/>
      <c r="CI207" s="640"/>
      <c r="CJ207" s="640"/>
      <c r="CK207" s="640"/>
      <c r="CL207" s="640"/>
      <c r="CM207" s="640"/>
      <c r="CN207" s="640"/>
      <c r="CO207" s="640"/>
      <c r="CP207" s="640"/>
      <c r="CQ207" s="640"/>
      <c r="CR207" s="640"/>
      <c r="CS207" s="640"/>
    </row>
    <row r="208" spans="1:97" s="2" customFormat="1" ht="20.149999999999999" customHeight="1" x14ac:dyDescent="0.3">
      <c r="B208" s="7"/>
      <c r="C208" s="529"/>
      <c r="D208" s="529"/>
      <c r="E208" s="529"/>
      <c r="F208" s="529"/>
      <c r="G208" s="529"/>
      <c r="H208" s="529"/>
      <c r="I208" s="529"/>
      <c r="J208" s="529"/>
      <c r="K208" s="529"/>
      <c r="L208" s="529"/>
      <c r="M208" s="529"/>
      <c r="N208" s="529"/>
      <c r="O208" s="529"/>
      <c r="P208" s="529"/>
      <c r="Q208" s="529"/>
      <c r="R208" s="529"/>
      <c r="S208" s="529"/>
      <c r="T208" s="529"/>
      <c r="U208" s="54"/>
      <c r="AH208" s="567"/>
      <c r="AI208" s="567"/>
      <c r="AJ208" s="567"/>
      <c r="AK208" s="567"/>
      <c r="AL208" s="567"/>
      <c r="AM208" s="567"/>
      <c r="AN208" s="567"/>
      <c r="AO208" s="567"/>
      <c r="AP208" s="567"/>
      <c r="AQ208" s="567"/>
      <c r="AR208" s="567"/>
      <c r="AS208" s="567"/>
      <c r="AT208" s="567"/>
      <c r="AU208" s="567"/>
      <c r="AV208" s="567"/>
      <c r="AW208" s="567"/>
      <c r="AX208" s="567"/>
      <c r="AY208" s="567"/>
      <c r="AZ208" s="567"/>
      <c r="BA208" s="567"/>
      <c r="BB208" s="567"/>
      <c r="BC208" s="567"/>
      <c r="BD208" s="567"/>
      <c r="BE208" s="567"/>
      <c r="BF208" s="567"/>
      <c r="BG208" s="567"/>
      <c r="BH208" s="567"/>
      <c r="BI208" s="567"/>
      <c r="BN208" s="639"/>
      <c r="BO208" s="639"/>
      <c r="BP208" s="639"/>
      <c r="BQ208" s="639"/>
      <c r="BR208" s="639"/>
      <c r="BS208" s="639"/>
      <c r="BT208" s="639"/>
      <c r="BU208" s="639"/>
      <c r="BV208" s="639"/>
      <c r="BW208" s="639"/>
      <c r="BX208" s="639"/>
      <c r="BY208" s="639"/>
      <c r="BZ208" s="639"/>
      <c r="CA208" s="639"/>
      <c r="CB208" s="639"/>
      <c r="CC208" s="639"/>
      <c r="CD208" s="639"/>
      <c r="CE208" s="639"/>
      <c r="CF208" s="639"/>
      <c r="CG208" s="639"/>
      <c r="CH208" s="639"/>
      <c r="CI208" s="639"/>
      <c r="CJ208" s="640"/>
      <c r="CK208" s="640"/>
      <c r="CL208" s="640"/>
      <c r="CM208" s="640"/>
      <c r="CN208" s="640"/>
      <c r="CO208" s="640"/>
      <c r="CP208" s="640"/>
      <c r="CQ208" s="640"/>
      <c r="CR208" s="640"/>
      <c r="CS208" s="640"/>
    </row>
    <row r="209" spans="1:97" s="2" customFormat="1" ht="20.149999999999999" customHeight="1" x14ac:dyDescent="0.3">
      <c r="B209" s="986" t="s">
        <v>570</v>
      </c>
      <c r="C209" s="989" t="s">
        <v>797</v>
      </c>
      <c r="D209" s="988" t="s">
        <v>798</v>
      </c>
      <c r="E209" s="988" t="s">
        <v>799</v>
      </c>
      <c r="F209" s="988" t="s">
        <v>800</v>
      </c>
      <c r="G209" s="988" t="s">
        <v>801</v>
      </c>
      <c r="H209" s="988" t="s">
        <v>802</v>
      </c>
      <c r="I209" s="988" t="s">
        <v>803</v>
      </c>
      <c r="J209" s="988" t="s">
        <v>804</v>
      </c>
      <c r="K209" s="988" t="s">
        <v>805</v>
      </c>
      <c r="L209" s="988" t="s">
        <v>806</v>
      </c>
      <c r="M209" s="988" t="s">
        <v>807</v>
      </c>
      <c r="N209" s="988" t="s">
        <v>808</v>
      </c>
      <c r="O209" s="988" t="s">
        <v>809</v>
      </c>
      <c r="P209" s="988" t="s">
        <v>810</v>
      </c>
      <c r="Q209" s="988" t="s">
        <v>811</v>
      </c>
      <c r="R209" s="988" t="s">
        <v>813</v>
      </c>
      <c r="S209" s="988" t="s">
        <v>812</v>
      </c>
      <c r="T209" s="988" t="s">
        <v>814</v>
      </c>
      <c r="U209" s="54"/>
      <c r="AH209" s="567"/>
      <c r="AI209" s="567"/>
      <c r="AJ209" s="567"/>
      <c r="AK209" s="567"/>
      <c r="AL209" s="567"/>
      <c r="AM209" s="567"/>
      <c r="AN209" s="567"/>
      <c r="AO209" s="567"/>
      <c r="AP209" s="567"/>
      <c r="AQ209" s="567"/>
      <c r="AR209" s="567"/>
      <c r="AS209" s="567"/>
      <c r="AT209" s="567"/>
      <c r="AU209" s="567"/>
      <c r="AV209" s="567"/>
      <c r="AW209" s="567"/>
      <c r="AX209" s="567"/>
      <c r="AY209" s="567"/>
      <c r="AZ209" s="567"/>
      <c r="BA209" s="567"/>
      <c r="BB209" s="567"/>
      <c r="BC209" s="567"/>
      <c r="BD209" s="567"/>
      <c r="BE209" s="567"/>
      <c r="BF209" s="567"/>
      <c r="BG209" s="567"/>
      <c r="BH209" s="567"/>
      <c r="BI209" s="567"/>
      <c r="BN209" s="639"/>
      <c r="BO209" s="639"/>
      <c r="BP209" s="639"/>
      <c r="BQ209" s="639"/>
      <c r="BR209" s="639"/>
      <c r="BS209" s="639"/>
      <c r="BT209" s="639"/>
      <c r="BU209" s="639"/>
      <c r="BV209" s="639"/>
      <c r="BW209" s="639"/>
      <c r="BX209" s="639"/>
      <c r="BY209" s="639"/>
      <c r="BZ209" s="639"/>
      <c r="CA209" s="639"/>
      <c r="CB209" s="639"/>
      <c r="CC209" s="639"/>
      <c r="CD209" s="639"/>
      <c r="CE209" s="639"/>
      <c r="CF209" s="639"/>
      <c r="CG209" s="639"/>
      <c r="CH209" s="639"/>
      <c r="CI209" s="639"/>
      <c r="CJ209" s="640"/>
      <c r="CK209" s="640"/>
      <c r="CL209" s="640"/>
      <c r="CM209" s="640"/>
      <c r="CN209" s="640"/>
      <c r="CO209" s="640"/>
      <c r="CP209" s="640"/>
      <c r="CQ209" s="640"/>
      <c r="CR209" s="640"/>
      <c r="CS209" s="640"/>
    </row>
    <row r="210" spans="1:97" s="2" customFormat="1" ht="20.149999999999999" customHeight="1" x14ac:dyDescent="0.3">
      <c r="B210" s="7"/>
      <c r="C210" s="7"/>
      <c r="D210" s="7"/>
      <c r="E210" s="7"/>
      <c r="F210" s="7"/>
      <c r="G210" s="7"/>
      <c r="H210" s="7"/>
      <c r="I210" s="7"/>
      <c r="J210" s="7"/>
      <c r="K210" s="7"/>
      <c r="L210" s="7"/>
      <c r="M210" s="7"/>
      <c r="N210" s="7"/>
      <c r="O210" s="7"/>
      <c r="P210" s="7"/>
      <c r="Q210" s="7"/>
      <c r="R210" s="7"/>
      <c r="S210" s="7"/>
      <c r="T210" s="7"/>
      <c r="U210" s="54"/>
      <c r="AH210" s="568"/>
      <c r="AI210" s="568"/>
      <c r="AJ210" s="568"/>
      <c r="AK210" s="568"/>
      <c r="AL210" s="568"/>
      <c r="AM210" s="568"/>
      <c r="AN210" s="568"/>
      <c r="AO210" s="568"/>
      <c r="AP210" s="568"/>
      <c r="AQ210" s="568"/>
      <c r="AR210" s="568"/>
      <c r="AS210" s="568"/>
      <c r="AT210" s="567"/>
      <c r="AU210" s="567"/>
      <c r="AV210" s="567"/>
      <c r="AW210" s="567"/>
      <c r="AX210" s="567"/>
      <c r="AY210" s="567"/>
      <c r="AZ210" s="567"/>
      <c r="BA210" s="567"/>
      <c r="BB210" s="567"/>
      <c r="BC210" s="567"/>
      <c r="BD210" s="567"/>
      <c r="BE210" s="567"/>
      <c r="BF210" s="567"/>
      <c r="BG210" s="567"/>
      <c r="BH210" s="567"/>
      <c r="BI210" s="567"/>
      <c r="BN210" s="640"/>
      <c r="BO210" s="640"/>
      <c r="BP210" s="640"/>
      <c r="BQ210" s="640"/>
      <c r="BR210" s="640"/>
      <c r="BS210" s="640"/>
      <c r="BT210" s="640"/>
      <c r="BU210" s="640"/>
      <c r="BV210" s="640"/>
      <c r="BW210" s="640"/>
      <c r="BX210" s="640"/>
      <c r="BY210" s="640"/>
      <c r="BZ210" s="639"/>
      <c r="CA210" s="639"/>
      <c r="CB210" s="639"/>
      <c r="CC210" s="639"/>
      <c r="CD210" s="639"/>
      <c r="CE210" s="639"/>
      <c r="CF210" s="639"/>
      <c r="CG210" s="639"/>
      <c r="CH210" s="639"/>
      <c r="CI210" s="639"/>
      <c r="CJ210" s="640"/>
      <c r="CK210" s="640"/>
      <c r="CL210" s="640"/>
      <c r="CM210" s="640"/>
      <c r="CN210" s="640"/>
      <c r="CO210" s="640"/>
      <c r="CP210" s="640"/>
      <c r="CQ210" s="640"/>
      <c r="CR210" s="640"/>
      <c r="CS210" s="640"/>
    </row>
    <row r="211" spans="1:97" s="2" customFormat="1" ht="14.25" customHeight="1" x14ac:dyDescent="0.35">
      <c r="B211" s="89" t="s">
        <v>1040</v>
      </c>
      <c r="C211" s="7"/>
      <c r="D211" s="7"/>
      <c r="E211" s="7"/>
      <c r="F211" s="7"/>
      <c r="G211" s="7"/>
      <c r="H211" s="7"/>
      <c r="I211" s="7"/>
      <c r="J211" s="7"/>
      <c r="K211" s="7"/>
      <c r="L211" s="7"/>
      <c r="M211" s="7"/>
      <c r="N211" s="7"/>
      <c r="O211" s="7"/>
      <c r="P211" s="7"/>
      <c r="Q211" s="7"/>
      <c r="R211" s="7"/>
      <c r="S211" s="7"/>
      <c r="T211" s="7"/>
      <c r="U211" s="54"/>
      <c r="AH211" s="777"/>
      <c r="AI211" s="568"/>
      <c r="AJ211" s="568"/>
      <c r="AK211" s="568"/>
      <c r="AL211" s="568"/>
      <c r="AM211" s="568"/>
      <c r="AN211" s="568"/>
      <c r="AO211" s="568"/>
      <c r="AP211" s="568"/>
      <c r="AQ211" s="568"/>
      <c r="AR211" s="568"/>
      <c r="AS211" s="568"/>
      <c r="AT211" s="567"/>
      <c r="AU211" s="567"/>
      <c r="AV211" s="567"/>
      <c r="AW211" s="567"/>
      <c r="AX211" s="567"/>
      <c r="AY211" s="567"/>
      <c r="AZ211" s="567"/>
      <c r="BA211" s="567"/>
      <c r="BB211" s="567"/>
      <c r="BC211" s="567"/>
      <c r="BD211" s="567"/>
      <c r="BE211" s="567"/>
      <c r="BF211" s="567"/>
      <c r="BG211" s="567"/>
      <c r="BH211" s="567"/>
      <c r="BI211" s="567"/>
      <c r="BN211" s="778"/>
      <c r="BO211" s="640"/>
      <c r="BP211" s="640"/>
      <c r="BQ211" s="640"/>
      <c r="BR211" s="640"/>
      <c r="BS211" s="640"/>
      <c r="BT211" s="640"/>
      <c r="BU211" s="640"/>
      <c r="BV211" s="640"/>
      <c r="BW211" s="640"/>
      <c r="BX211" s="640"/>
      <c r="BY211" s="640"/>
      <c r="BZ211" s="639"/>
      <c r="CA211" s="639"/>
      <c r="CB211" s="639"/>
      <c r="CC211" s="639"/>
      <c r="CD211" s="639"/>
      <c r="CE211" s="639"/>
      <c r="CF211" s="639"/>
      <c r="CG211" s="639"/>
      <c r="CH211" s="639"/>
      <c r="CI211" s="639"/>
      <c r="CJ211" s="640"/>
      <c r="CK211" s="640"/>
      <c r="CL211" s="640"/>
      <c r="CM211" s="640"/>
      <c r="CN211" s="640"/>
      <c r="CO211" s="640"/>
      <c r="CP211" s="640"/>
      <c r="CQ211" s="640"/>
      <c r="CR211" s="640"/>
      <c r="CS211" s="640"/>
    </row>
    <row r="212" spans="1:97" s="2" customFormat="1" ht="9.75" customHeight="1" x14ac:dyDescent="0.3">
      <c r="B212" s="7"/>
      <c r="C212" s="7"/>
      <c r="D212" s="7"/>
      <c r="E212" s="7"/>
      <c r="F212" s="7"/>
      <c r="G212" s="7"/>
      <c r="H212" s="7"/>
      <c r="I212" s="7"/>
      <c r="J212" s="7"/>
      <c r="K212" s="7"/>
      <c r="L212" s="7"/>
      <c r="M212" s="7"/>
      <c r="N212" s="7"/>
      <c r="O212" s="7"/>
      <c r="P212" s="7"/>
      <c r="Q212" s="7"/>
      <c r="R212" s="7"/>
      <c r="S212" s="7"/>
      <c r="T212" s="7"/>
      <c r="U212" s="54"/>
      <c r="AH212" s="568"/>
      <c r="AI212" s="568"/>
      <c r="AJ212" s="568"/>
      <c r="AK212" s="568"/>
      <c r="AL212" s="568"/>
      <c r="AM212" s="568"/>
      <c r="AN212" s="568"/>
      <c r="AO212" s="568"/>
      <c r="AP212" s="568"/>
      <c r="AQ212" s="568"/>
      <c r="AR212" s="568"/>
      <c r="AS212" s="568"/>
      <c r="AT212" s="567"/>
      <c r="AU212" s="567"/>
      <c r="AV212" s="567"/>
      <c r="AW212" s="567"/>
      <c r="AX212" s="567"/>
      <c r="AY212" s="567"/>
      <c r="AZ212" s="567"/>
      <c r="BA212" s="567"/>
      <c r="BB212" s="567"/>
      <c r="BC212" s="567"/>
      <c r="BD212" s="567"/>
      <c r="BE212" s="567"/>
      <c r="BF212" s="567"/>
      <c r="BG212" s="567"/>
      <c r="BH212" s="567"/>
      <c r="BI212" s="567"/>
      <c r="BN212" s="640"/>
      <c r="BO212" s="640"/>
      <c r="BP212" s="640"/>
      <c r="BQ212" s="640"/>
      <c r="BR212" s="640"/>
      <c r="BS212" s="640"/>
      <c r="BT212" s="640"/>
      <c r="BU212" s="640"/>
      <c r="BV212" s="640"/>
      <c r="BW212" s="640"/>
      <c r="BX212" s="640"/>
      <c r="BY212" s="640"/>
      <c r="BZ212" s="639"/>
      <c r="CA212" s="639"/>
      <c r="CB212" s="639"/>
      <c r="CC212" s="639"/>
      <c r="CD212" s="639"/>
      <c r="CE212" s="639"/>
      <c r="CF212" s="639"/>
      <c r="CG212" s="639"/>
      <c r="CH212" s="639"/>
      <c r="CI212" s="639"/>
      <c r="CJ212" s="640"/>
      <c r="CK212" s="640"/>
      <c r="CL212" s="640"/>
      <c r="CM212" s="640"/>
      <c r="CN212" s="640"/>
      <c r="CO212" s="640"/>
      <c r="CP212" s="640"/>
      <c r="CQ212" s="640"/>
      <c r="CR212" s="640"/>
      <c r="CS212" s="640"/>
    </row>
    <row r="213" spans="1:97" s="2" customFormat="1" ht="14.25" customHeight="1" thickBot="1" x14ac:dyDescent="0.35">
      <c r="B213" s="91"/>
      <c r="C213" s="92" t="s">
        <v>1</v>
      </c>
      <c r="D213" s="92" t="s">
        <v>2</v>
      </c>
      <c r="E213" s="92" t="s">
        <v>3</v>
      </c>
      <c r="F213" s="92" t="s">
        <v>85</v>
      </c>
      <c r="G213" s="92" t="s">
        <v>4</v>
      </c>
      <c r="H213" s="92" t="s">
        <v>5</v>
      </c>
      <c r="I213" s="92" t="s">
        <v>6</v>
      </c>
      <c r="J213" s="92" t="s">
        <v>7</v>
      </c>
      <c r="K213" s="92" t="s">
        <v>8</v>
      </c>
      <c r="L213" s="92" t="s">
        <v>9</v>
      </c>
      <c r="M213" s="92" t="s">
        <v>10</v>
      </c>
      <c r="N213" s="92" t="s">
        <v>11</v>
      </c>
      <c r="O213" s="92" t="s">
        <v>12</v>
      </c>
      <c r="P213" s="92" t="s">
        <v>13</v>
      </c>
      <c r="Q213" s="92" t="s">
        <v>14</v>
      </c>
      <c r="R213" s="92" t="s">
        <v>15</v>
      </c>
      <c r="AH213" s="711"/>
      <c r="AI213" s="729"/>
      <c r="AJ213" s="729"/>
      <c r="AK213" s="729"/>
      <c r="AL213" s="729"/>
      <c r="AM213" s="729"/>
      <c r="AN213" s="729"/>
      <c r="AO213" s="729"/>
      <c r="AP213" s="729"/>
      <c r="AQ213" s="729"/>
      <c r="AR213" s="729"/>
      <c r="AS213" s="729"/>
      <c r="AT213" s="567"/>
      <c r="AU213" s="567"/>
      <c r="AV213" s="567"/>
      <c r="AW213" s="567"/>
      <c r="AX213" s="567"/>
      <c r="AY213" s="567"/>
      <c r="AZ213" s="567"/>
      <c r="BA213" s="567"/>
      <c r="BB213" s="567"/>
      <c r="BC213" s="567"/>
      <c r="BD213" s="567"/>
      <c r="BE213" s="567"/>
      <c r="BF213" s="567"/>
      <c r="BG213" s="567"/>
      <c r="BH213" s="567"/>
      <c r="BI213" s="567"/>
      <c r="BN213" s="742"/>
      <c r="BO213" s="761"/>
      <c r="BP213" s="761"/>
      <c r="BQ213" s="761"/>
      <c r="BR213" s="761"/>
      <c r="BS213" s="761"/>
      <c r="BT213" s="761"/>
      <c r="BU213" s="761"/>
      <c r="BV213" s="761"/>
      <c r="BW213" s="761"/>
      <c r="BX213" s="761"/>
      <c r="BY213" s="761"/>
      <c r="BZ213" s="639"/>
      <c r="CA213" s="639"/>
      <c r="CB213" s="639"/>
      <c r="CC213" s="639"/>
      <c r="CD213" s="639"/>
      <c r="CE213" s="639"/>
      <c r="CF213" s="639"/>
      <c r="CG213" s="639"/>
      <c r="CH213" s="639"/>
      <c r="CI213" s="639"/>
      <c r="CJ213" s="640"/>
      <c r="CK213" s="640"/>
      <c r="CL213" s="640"/>
      <c r="CM213" s="640"/>
      <c r="CN213" s="640"/>
      <c r="CO213" s="640"/>
      <c r="CP213" s="640"/>
      <c r="CQ213" s="640"/>
      <c r="CR213" s="640"/>
      <c r="CS213" s="640"/>
    </row>
    <row r="214" spans="1:97" s="2" customFormat="1" ht="100" customHeight="1" thickBot="1" x14ac:dyDescent="0.4">
      <c r="B214" s="93"/>
      <c r="C214" s="448" t="s">
        <v>45</v>
      </c>
      <c r="D214" s="448" t="s">
        <v>57</v>
      </c>
      <c r="E214" s="448" t="s">
        <v>63</v>
      </c>
      <c r="F214" s="448" t="s">
        <v>101</v>
      </c>
      <c r="G214" s="448" t="s">
        <v>102</v>
      </c>
      <c r="H214" s="448" t="s">
        <v>103</v>
      </c>
      <c r="I214" s="448" t="s">
        <v>104</v>
      </c>
      <c r="J214" s="448" t="s">
        <v>105</v>
      </c>
      <c r="K214" s="448" t="s">
        <v>131</v>
      </c>
      <c r="L214" s="448" t="s">
        <v>132</v>
      </c>
      <c r="M214" s="448" t="s">
        <v>559</v>
      </c>
      <c r="N214" s="448" t="s">
        <v>560</v>
      </c>
      <c r="O214" s="448" t="s">
        <v>1545</v>
      </c>
      <c r="P214" s="449" t="s">
        <v>561</v>
      </c>
      <c r="Q214" s="450" t="s">
        <v>562</v>
      </c>
      <c r="R214" s="191" t="s">
        <v>50</v>
      </c>
      <c r="AH214" s="904" t="s">
        <v>1040</v>
      </c>
      <c r="AI214" s="737"/>
      <c r="AJ214" s="737"/>
      <c r="AK214" s="737"/>
      <c r="AL214" s="737"/>
      <c r="AM214" s="737"/>
      <c r="AN214" s="737"/>
      <c r="AO214" s="737"/>
      <c r="AP214" s="737"/>
      <c r="AQ214" s="737"/>
      <c r="AR214" s="737"/>
      <c r="AS214" s="738"/>
      <c r="AT214" s="567"/>
      <c r="AU214" s="567"/>
      <c r="AV214" s="567"/>
      <c r="AW214" s="567"/>
      <c r="AX214" s="567"/>
      <c r="AY214" s="567"/>
      <c r="AZ214" s="567"/>
      <c r="BA214" s="567"/>
      <c r="BB214" s="567"/>
      <c r="BC214" s="567"/>
      <c r="BD214" s="567"/>
      <c r="BE214" s="567"/>
      <c r="BF214" s="567"/>
      <c r="BG214" s="567"/>
      <c r="BH214" s="567"/>
      <c r="BI214" s="567"/>
      <c r="BN214" s="913" t="s">
        <v>1040</v>
      </c>
      <c r="BO214" s="769"/>
      <c r="BP214" s="769"/>
      <c r="BQ214" s="769"/>
      <c r="BR214" s="769"/>
      <c r="BS214" s="769"/>
      <c r="BT214" s="769"/>
      <c r="BU214" s="769"/>
      <c r="BV214" s="769"/>
      <c r="BW214" s="769"/>
      <c r="BX214" s="769"/>
      <c r="BY214" s="770"/>
      <c r="BZ214" s="639"/>
      <c r="CA214" s="639"/>
      <c r="CB214" s="639"/>
      <c r="CC214" s="639"/>
      <c r="CD214" s="639"/>
      <c r="CE214" s="639"/>
      <c r="CF214" s="639"/>
      <c r="CG214" s="639"/>
      <c r="CH214" s="639"/>
      <c r="CI214" s="639"/>
      <c r="CJ214" s="640"/>
      <c r="CK214" s="640"/>
      <c r="CL214" s="640"/>
      <c r="CM214" s="640"/>
      <c r="CN214" s="640"/>
      <c r="CO214" s="640"/>
      <c r="CP214" s="640"/>
      <c r="CQ214" s="640"/>
      <c r="CR214" s="640"/>
      <c r="CS214" s="640"/>
    </row>
    <row r="215" spans="1:97" s="1200" customFormat="1" ht="60" customHeight="1" x14ac:dyDescent="0.3">
      <c r="B215" s="1262" t="s">
        <v>43</v>
      </c>
      <c r="C215" s="440"/>
      <c r="D215" s="441"/>
      <c r="E215" s="441"/>
      <c r="F215" s="441"/>
      <c r="G215" s="441"/>
      <c r="H215" s="441"/>
      <c r="I215" s="441"/>
      <c r="J215" s="441"/>
      <c r="K215" s="441"/>
      <c r="L215" s="442"/>
      <c r="M215" s="441"/>
      <c r="N215" s="441"/>
      <c r="O215" s="441"/>
      <c r="P215" s="441"/>
      <c r="Q215" s="442"/>
      <c r="R215" s="1263"/>
      <c r="AH215" s="1264" t="s">
        <v>516</v>
      </c>
      <c r="AI215" s="1265"/>
      <c r="AJ215" s="1265"/>
      <c r="AK215" s="1265"/>
      <c r="AL215" s="1265"/>
      <c r="AM215" s="1265"/>
      <c r="AN215" s="1265"/>
      <c r="AO215" s="1265"/>
      <c r="AP215" s="1265"/>
      <c r="AQ215" s="1265"/>
      <c r="AR215" s="1265"/>
      <c r="AS215" s="1265"/>
      <c r="AT215" s="1152"/>
      <c r="AU215" s="1152"/>
      <c r="AV215" s="1152"/>
      <c r="AW215" s="1152"/>
      <c r="AX215" s="1152"/>
      <c r="AY215" s="1152"/>
      <c r="AZ215" s="1152"/>
      <c r="BA215" s="1152"/>
      <c r="BB215" s="1152"/>
      <c r="BC215" s="1152"/>
      <c r="BD215" s="1152"/>
      <c r="BE215" s="1152"/>
      <c r="BF215" s="1152"/>
      <c r="BG215" s="1152"/>
      <c r="BH215" s="1152"/>
      <c r="BI215" s="1152"/>
      <c r="BN215" s="1266" t="s">
        <v>1081</v>
      </c>
      <c r="BO215" s="1267"/>
      <c r="BP215" s="1267"/>
      <c r="BQ215" s="1267"/>
      <c r="BR215" s="1267"/>
      <c r="BS215" s="1267"/>
      <c r="BT215" s="1267"/>
      <c r="BU215" s="1267"/>
      <c r="BV215" s="1267"/>
      <c r="BW215" s="1267"/>
      <c r="BX215" s="1267"/>
      <c r="BY215" s="1267"/>
      <c r="BZ215" s="1231"/>
      <c r="CA215" s="1231"/>
      <c r="CB215" s="1231"/>
      <c r="CC215" s="1231"/>
      <c r="CD215" s="1231"/>
      <c r="CE215" s="1231"/>
      <c r="CF215" s="1231"/>
      <c r="CG215" s="1231"/>
      <c r="CH215" s="1231"/>
      <c r="CI215" s="1231"/>
      <c r="CJ215" s="1159"/>
      <c r="CK215" s="1159"/>
      <c r="CL215" s="1159"/>
      <c r="CM215" s="1159"/>
      <c r="CN215" s="1159"/>
      <c r="CO215" s="1159"/>
      <c r="CP215" s="1159"/>
      <c r="CQ215" s="1159"/>
      <c r="CR215" s="1159"/>
      <c r="CS215" s="1159"/>
    </row>
    <row r="216" spans="1:97" s="1200" customFormat="1" ht="60" customHeight="1" x14ac:dyDescent="0.3">
      <c r="B216" s="1268" t="s">
        <v>99</v>
      </c>
      <c r="C216" s="425"/>
      <c r="D216" s="443"/>
      <c r="E216" s="443"/>
      <c r="F216" s="443"/>
      <c r="G216" s="443"/>
      <c r="H216" s="443"/>
      <c r="I216" s="443"/>
      <c r="J216" s="443"/>
      <c r="K216" s="443"/>
      <c r="L216" s="443"/>
      <c r="M216" s="443"/>
      <c r="N216" s="443"/>
      <c r="O216" s="443"/>
      <c r="P216" s="443"/>
      <c r="Q216" s="444"/>
      <c r="R216" s="1269"/>
      <c r="AH216" s="1202"/>
      <c r="AI216" s="1203" t="s">
        <v>1</v>
      </c>
      <c r="AJ216" s="1203" t="s">
        <v>2</v>
      </c>
      <c r="AK216" s="1203" t="s">
        <v>3</v>
      </c>
      <c r="AL216" s="1203" t="s">
        <v>85</v>
      </c>
      <c r="AM216" s="1203" t="s">
        <v>4</v>
      </c>
      <c r="AN216" s="1203" t="s">
        <v>5</v>
      </c>
      <c r="AO216" s="1203" t="s">
        <v>6</v>
      </c>
      <c r="AP216" s="1203" t="s">
        <v>7</v>
      </c>
      <c r="AQ216" s="1203" t="s">
        <v>8</v>
      </c>
      <c r="AR216" s="1203" t="s">
        <v>9</v>
      </c>
      <c r="AS216" s="1203" t="s">
        <v>10</v>
      </c>
      <c r="AT216" s="1203" t="s">
        <v>11</v>
      </c>
      <c r="AU216" s="1203" t="s">
        <v>12</v>
      </c>
      <c r="AV216" s="1203" t="s">
        <v>13</v>
      </c>
      <c r="AW216" s="1203" t="s">
        <v>14</v>
      </c>
      <c r="AX216" s="1203" t="s">
        <v>15</v>
      </c>
      <c r="AY216" s="1152"/>
      <c r="AZ216" s="1152"/>
      <c r="BA216" s="1152"/>
      <c r="BB216" s="1152"/>
      <c r="BC216" s="1152"/>
      <c r="BD216" s="1152"/>
      <c r="BE216" s="1152"/>
      <c r="BF216" s="1152"/>
      <c r="BG216" s="1152"/>
      <c r="BH216" s="1152"/>
      <c r="BI216" s="1152"/>
      <c r="BN216" s="1205"/>
      <c r="BO216" s="1206" t="s">
        <v>1</v>
      </c>
      <c r="BP216" s="1206" t="s">
        <v>2</v>
      </c>
      <c r="BQ216" s="1206" t="s">
        <v>3</v>
      </c>
      <c r="BR216" s="1206" t="s">
        <v>85</v>
      </c>
      <c r="BS216" s="1206" t="s">
        <v>4</v>
      </c>
      <c r="BT216" s="1206" t="s">
        <v>5</v>
      </c>
      <c r="BU216" s="1206" t="s">
        <v>6</v>
      </c>
      <c r="BV216" s="1206" t="s">
        <v>7</v>
      </c>
      <c r="BW216" s="1206" t="s">
        <v>8</v>
      </c>
      <c r="BX216" s="1206" t="s">
        <v>9</v>
      </c>
      <c r="BY216" s="1206" t="s">
        <v>10</v>
      </c>
      <c r="BZ216" s="1206" t="s">
        <v>11</v>
      </c>
      <c r="CA216" s="1206" t="s">
        <v>12</v>
      </c>
      <c r="CB216" s="1206" t="s">
        <v>13</v>
      </c>
      <c r="CC216" s="1206" t="s">
        <v>14</v>
      </c>
      <c r="CD216" s="1206" t="s">
        <v>15</v>
      </c>
      <c r="CE216" s="1231"/>
      <c r="CF216" s="1231"/>
      <c r="CG216" s="1231"/>
      <c r="CH216" s="1231"/>
      <c r="CI216" s="1231"/>
      <c r="CJ216" s="1159"/>
      <c r="CK216" s="1159"/>
      <c r="CL216" s="1159"/>
      <c r="CM216" s="1159"/>
      <c r="CN216" s="1159"/>
      <c r="CO216" s="1159"/>
      <c r="CP216" s="1159"/>
      <c r="CQ216" s="1159"/>
      <c r="CR216" s="1159"/>
      <c r="CS216" s="1159"/>
    </row>
    <row r="217" spans="1:97" s="1200" customFormat="1" ht="60" customHeight="1" thickBot="1" x14ac:dyDescent="0.35">
      <c r="B217" s="1270" t="s">
        <v>1084</v>
      </c>
      <c r="C217" s="445"/>
      <c r="D217" s="446"/>
      <c r="E217" s="446"/>
      <c r="F217" s="446"/>
      <c r="G217" s="446"/>
      <c r="H217" s="446"/>
      <c r="I217" s="446"/>
      <c r="J217" s="446"/>
      <c r="K217" s="446"/>
      <c r="L217" s="447"/>
      <c r="M217" s="446"/>
      <c r="N217" s="446"/>
      <c r="O217" s="446"/>
      <c r="P217" s="446"/>
      <c r="Q217" s="447"/>
      <c r="R217" s="1271"/>
      <c r="AH217" s="1244"/>
      <c r="AI217" s="1272" t="str">
        <f t="shared" ref="AI217:AQ217" si="72">C214</f>
        <v>Entity Type 1</v>
      </c>
      <c r="AJ217" s="1273" t="str">
        <f t="shared" si="72"/>
        <v>Entity Type 2</v>
      </c>
      <c r="AK217" s="1273" t="str">
        <f t="shared" si="72"/>
        <v>Entity Type 3</v>
      </c>
      <c r="AL217" s="1273" t="str">
        <f t="shared" si="72"/>
        <v>Entity Type 4</v>
      </c>
      <c r="AM217" s="1273" t="str">
        <f t="shared" si="72"/>
        <v>Entity Type 5</v>
      </c>
      <c r="AN217" s="1273" t="str">
        <f t="shared" si="72"/>
        <v>Entity Type 6</v>
      </c>
      <c r="AO217" s="1273" t="str">
        <f t="shared" si="72"/>
        <v>Entity Type 7</v>
      </c>
      <c r="AP217" s="1273" t="str">
        <f t="shared" si="72"/>
        <v>Entity Type 8</v>
      </c>
      <c r="AQ217" s="1273" t="str">
        <f t="shared" si="72"/>
        <v>Entity Type 9</v>
      </c>
      <c r="AR217" s="1273" t="str">
        <f t="shared" ref="AR217" si="73">L214</f>
        <v>Entity Type 10</v>
      </c>
      <c r="AS217" s="1273" t="str">
        <f t="shared" ref="AS217" si="74">M214</f>
        <v>Entity Type 11</v>
      </c>
      <c r="AT217" s="1273" t="str">
        <f t="shared" ref="AT217" si="75">N214</f>
        <v>Entity Type 12</v>
      </c>
      <c r="AU217" s="1273" t="str">
        <f t="shared" ref="AU217" si="76">O214</f>
        <v>Entity Type 13</v>
      </c>
      <c r="AV217" s="1273" t="str">
        <f t="shared" ref="AV217" si="77">P214</f>
        <v>Entity Type 14</v>
      </c>
      <c r="AW217" s="1274" t="str">
        <f t="shared" ref="AW217" si="78">Q214</f>
        <v>Entity Type 15</v>
      </c>
      <c r="AX217" s="1272" t="s">
        <v>50</v>
      </c>
      <c r="AY217" s="1152"/>
      <c r="AZ217" s="1152"/>
      <c r="BA217" s="1152"/>
      <c r="BB217" s="1152"/>
      <c r="BC217" s="1152"/>
      <c r="BD217" s="1152"/>
      <c r="BE217" s="1152"/>
      <c r="BF217" s="1152"/>
      <c r="BG217" s="1152"/>
      <c r="BH217" s="1152"/>
      <c r="BI217" s="1152"/>
      <c r="BN217" s="1257"/>
      <c r="BO217" s="1275" t="str">
        <f t="shared" ref="BO217:BW217" si="79">C214</f>
        <v>Entity Type 1</v>
      </c>
      <c r="BP217" s="1276" t="str">
        <f t="shared" si="79"/>
        <v>Entity Type 2</v>
      </c>
      <c r="BQ217" s="1276" t="str">
        <f t="shared" si="79"/>
        <v>Entity Type 3</v>
      </c>
      <c r="BR217" s="1276" t="str">
        <f t="shared" si="79"/>
        <v>Entity Type 4</v>
      </c>
      <c r="BS217" s="1276" t="str">
        <f t="shared" si="79"/>
        <v>Entity Type 5</v>
      </c>
      <c r="BT217" s="1276" t="str">
        <f t="shared" si="79"/>
        <v>Entity Type 6</v>
      </c>
      <c r="BU217" s="1276" t="str">
        <f t="shared" si="79"/>
        <v>Entity Type 7</v>
      </c>
      <c r="BV217" s="1276" t="str">
        <f t="shared" si="79"/>
        <v>Entity Type 8</v>
      </c>
      <c r="BW217" s="1276" t="str">
        <f t="shared" si="79"/>
        <v>Entity Type 9</v>
      </c>
      <c r="BX217" s="1276" t="str">
        <f t="shared" ref="BX217" si="80">L214</f>
        <v>Entity Type 10</v>
      </c>
      <c r="BY217" s="1276" t="str">
        <f t="shared" ref="BY217" si="81">M214</f>
        <v>Entity Type 11</v>
      </c>
      <c r="BZ217" s="1276" t="str">
        <f t="shared" ref="BZ217" si="82">N214</f>
        <v>Entity Type 12</v>
      </c>
      <c r="CA217" s="1276" t="str">
        <f t="shared" ref="CA217" si="83">O214</f>
        <v>Entity Type 13</v>
      </c>
      <c r="CB217" s="1276" t="str">
        <f t="shared" ref="CB217" si="84">P214</f>
        <v>Entity Type 14</v>
      </c>
      <c r="CC217" s="1277" t="str">
        <f t="shared" ref="CC217" si="85">Q214</f>
        <v>Entity Type 15</v>
      </c>
      <c r="CD217" s="1278" t="s">
        <v>50</v>
      </c>
      <c r="CE217" s="1231"/>
      <c r="CF217" s="1231"/>
      <c r="CG217" s="1231"/>
      <c r="CH217" s="1231"/>
      <c r="CI217" s="1231"/>
      <c r="CJ217" s="1159"/>
      <c r="CK217" s="1159"/>
      <c r="CL217" s="1159"/>
      <c r="CM217" s="1159"/>
      <c r="CN217" s="1159"/>
      <c r="CO217" s="1159"/>
      <c r="CP217" s="1159"/>
      <c r="CQ217" s="1159"/>
      <c r="CR217" s="1159"/>
      <c r="CS217" s="1159"/>
    </row>
    <row r="218" spans="1:97" s="1143" customFormat="1" ht="14.25" customHeight="1" x14ac:dyDescent="0.3">
      <c r="A218" s="1137"/>
      <c r="B218" s="1138" t="s">
        <v>133</v>
      </c>
      <c r="C218" s="1184"/>
      <c r="D218" s="1185"/>
      <c r="E218" s="1185"/>
      <c r="F218" s="1185"/>
      <c r="G218" s="1185"/>
      <c r="H218" s="1185"/>
      <c r="I218" s="1185"/>
      <c r="J218" s="1185"/>
      <c r="K218" s="1185"/>
      <c r="L218" s="1186"/>
      <c r="M218" s="1185"/>
      <c r="N218" s="1185"/>
      <c r="O218" s="1185"/>
      <c r="P218" s="1185"/>
      <c r="Q218" s="1186"/>
      <c r="R218" s="1184"/>
      <c r="AH218" s="1144"/>
      <c r="AI218" s="1187"/>
      <c r="AJ218" s="1188"/>
      <c r="AK218" s="1188"/>
      <c r="AL218" s="1188"/>
      <c r="AM218" s="1188"/>
      <c r="AN218" s="1188"/>
      <c r="AO218" s="1188"/>
      <c r="AP218" s="1188"/>
      <c r="AQ218" s="1188"/>
      <c r="AR218" s="1188"/>
      <c r="AS218" s="1188"/>
      <c r="AT218" s="1188"/>
      <c r="AU218" s="1188"/>
      <c r="AV218" s="1188"/>
      <c r="AW218" s="1189"/>
      <c r="AX218" s="1190"/>
      <c r="AY218" s="1191"/>
      <c r="AZ218" s="1191"/>
      <c r="BA218" s="1191"/>
      <c r="BB218" s="1191"/>
      <c r="BC218" s="1191"/>
      <c r="BD218" s="1152"/>
      <c r="BE218" s="1152"/>
      <c r="BF218" s="1152"/>
      <c r="BG218" s="1152"/>
      <c r="BH218" s="1152"/>
      <c r="BI218" s="1152"/>
      <c r="BN218" s="1192"/>
      <c r="BO218" s="1170"/>
      <c r="BP218" s="1193"/>
      <c r="BQ218" s="1193"/>
      <c r="BR218" s="1193"/>
      <c r="BS218" s="1193"/>
      <c r="BT218" s="1193"/>
      <c r="BU218" s="1193"/>
      <c r="BV218" s="1193"/>
      <c r="BW218" s="1193"/>
      <c r="BX218" s="1193"/>
      <c r="BY218" s="1193"/>
      <c r="BZ218" s="1193"/>
      <c r="CA218" s="1193"/>
      <c r="CB218" s="1193"/>
      <c r="CC218" s="1194"/>
      <c r="CD218" s="1195"/>
      <c r="CE218" s="1196"/>
      <c r="CF218" s="1196"/>
      <c r="CG218" s="1196"/>
      <c r="CH218" s="1196"/>
      <c r="CI218" s="1196"/>
      <c r="CJ218" s="1159"/>
      <c r="CK218" s="1159"/>
      <c r="CL218" s="1159"/>
      <c r="CM218" s="1159"/>
      <c r="CN218" s="1159"/>
      <c r="CO218" s="1159"/>
      <c r="CP218" s="1159"/>
      <c r="CQ218" s="1159"/>
      <c r="CR218" s="1159"/>
      <c r="CS218" s="1159"/>
    </row>
    <row r="219" spans="1:97" s="2" customFormat="1" ht="14" x14ac:dyDescent="0.3">
      <c r="A219" s="6"/>
      <c r="B219" s="80">
        <v>2002</v>
      </c>
      <c r="C219" s="193"/>
      <c r="D219" s="194"/>
      <c r="E219" s="194"/>
      <c r="F219" s="194"/>
      <c r="G219" s="194"/>
      <c r="H219" s="194"/>
      <c r="I219" s="194"/>
      <c r="J219" s="194"/>
      <c r="K219" s="194"/>
      <c r="L219" s="195"/>
      <c r="M219" s="194"/>
      <c r="N219" s="194"/>
      <c r="O219" s="194"/>
      <c r="P219" s="194"/>
      <c r="Q219" s="194"/>
      <c r="R219" s="417">
        <f>C219+D219+E219+F219+G219+H219+I219+J219+K219+L219+M219+N219+O219+P219+Q219</f>
        <v>0</v>
      </c>
      <c r="AH219" s="739">
        <v>2002</v>
      </c>
      <c r="AI219" s="715" t="str">
        <f>IF(ISNUMBER(C219),'Cover Page'!$D$35/1000000*'4 classification'!C219/'FX rate'!$C7,"")</f>
        <v/>
      </c>
      <c r="AJ219" s="930" t="str">
        <f>IF(ISNUMBER(D219),'Cover Page'!$D$35/1000000*'4 classification'!D219/'FX rate'!$C7,"")</f>
        <v/>
      </c>
      <c r="AK219" s="930" t="str">
        <f>IF(ISNUMBER(E219),'Cover Page'!$D$35/1000000*'4 classification'!E219/'FX rate'!$C7,"")</f>
        <v/>
      </c>
      <c r="AL219" s="930" t="str">
        <f>IF(ISNUMBER(F219),'Cover Page'!$D$35/1000000*'4 classification'!F219/'FX rate'!$C7,"")</f>
        <v/>
      </c>
      <c r="AM219" s="930" t="str">
        <f>IF(ISNUMBER(G219),'Cover Page'!$D$35/1000000*'4 classification'!G219/'FX rate'!$C7,"")</f>
        <v/>
      </c>
      <c r="AN219" s="930" t="str">
        <f>IF(ISNUMBER(H219),'Cover Page'!$D$35/1000000*'4 classification'!H219/'FX rate'!$C7,"")</f>
        <v/>
      </c>
      <c r="AO219" s="930" t="str">
        <f>IF(ISNUMBER(I219),'Cover Page'!$D$35/1000000*'4 classification'!I219/'FX rate'!$C7,"")</f>
        <v/>
      </c>
      <c r="AP219" s="930" t="str">
        <f>IF(ISNUMBER(J219),'Cover Page'!$D$35/1000000*'4 classification'!J219/'FX rate'!$C7,"")</f>
        <v/>
      </c>
      <c r="AQ219" s="930" t="str">
        <f>IF(ISNUMBER(K219),'Cover Page'!$D$35/1000000*'4 classification'!K219/'FX rate'!$C7,"")</f>
        <v/>
      </c>
      <c r="AR219" s="930" t="str">
        <f>IF(ISNUMBER(L219),'Cover Page'!$D$35/1000000*'4 classification'!L219/'FX rate'!$C7,"")</f>
        <v/>
      </c>
      <c r="AS219" s="930" t="str">
        <f>IF(ISNUMBER(M219),'Cover Page'!$D$35/1000000*'4 classification'!M219/'FX rate'!$C7,"")</f>
        <v/>
      </c>
      <c r="AT219" s="930" t="str">
        <f>IF(ISNUMBER(N219),'Cover Page'!$D$35/1000000*'4 classification'!N219/'FX rate'!$C7,"")</f>
        <v/>
      </c>
      <c r="AU219" s="930" t="str">
        <f>IF(ISNUMBER(O219),'Cover Page'!$D$35/1000000*'4 classification'!O219/'FX rate'!$C7,"")</f>
        <v/>
      </c>
      <c r="AV219" s="930" t="str">
        <f>IF(ISNUMBER(P219),'Cover Page'!$D$35/1000000*'4 classification'!P219/'FX rate'!$C7,"")</f>
        <v/>
      </c>
      <c r="AW219" s="967" t="str">
        <f>IF(ISNUMBER(Q219),'Cover Page'!$D$35/1000000*'4 classification'!Q219/'FX rate'!$C7,"")</f>
        <v/>
      </c>
      <c r="AX219" s="740">
        <f>IF(ISNUMBER(R219),'Cover Page'!$D$35/1000000*'4 classification'!R219/'FX rate'!$C7,"")</f>
        <v>0</v>
      </c>
      <c r="AY219" s="567"/>
      <c r="AZ219" s="567"/>
      <c r="BA219" s="567"/>
      <c r="BB219" s="567"/>
      <c r="BC219" s="567"/>
      <c r="BD219" s="567"/>
      <c r="BE219" s="567"/>
      <c r="BF219" s="567"/>
      <c r="BG219" s="567"/>
      <c r="BH219" s="567"/>
      <c r="BI219" s="567"/>
      <c r="BN219" s="771">
        <v>2002</v>
      </c>
      <c r="BO219" s="746" t="str">
        <f>IF(ISNUMBER(C219),'Cover Page'!$D$35/1000000*C219/'FX rate'!$C$24,"")</f>
        <v/>
      </c>
      <c r="BP219" s="929" t="str">
        <f>IF(ISNUMBER(D219),'Cover Page'!$D$35/1000000*D219/'FX rate'!$C$24,"")</f>
        <v/>
      </c>
      <c r="BQ219" s="929" t="str">
        <f>IF(ISNUMBER(E219),'Cover Page'!$D$35/1000000*E219/'FX rate'!$C$24,"")</f>
        <v/>
      </c>
      <c r="BR219" s="929" t="str">
        <f>IF(ISNUMBER(F219),'Cover Page'!$D$35/1000000*F219/'FX rate'!$C$24,"")</f>
        <v/>
      </c>
      <c r="BS219" s="929" t="str">
        <f>IF(ISNUMBER(G219),'Cover Page'!$D$35/1000000*G219/'FX rate'!$C$24,"")</f>
        <v/>
      </c>
      <c r="BT219" s="929" t="str">
        <f>IF(ISNUMBER(H219),'Cover Page'!$D$35/1000000*H219/'FX rate'!$C$24,"")</f>
        <v/>
      </c>
      <c r="BU219" s="929" t="str">
        <f>IF(ISNUMBER(I219),'Cover Page'!$D$35/1000000*I219/'FX rate'!$C$24,"")</f>
        <v/>
      </c>
      <c r="BV219" s="929" t="str">
        <f>IF(ISNUMBER(J219),'Cover Page'!$D$35/1000000*J219/'FX rate'!$C$24,"")</f>
        <v/>
      </c>
      <c r="BW219" s="929" t="str">
        <f>IF(ISNUMBER(K219),'Cover Page'!$D$35/1000000*K219/'FX rate'!$C$24,"")</f>
        <v/>
      </c>
      <c r="BX219" s="929" t="str">
        <f>IF(ISNUMBER(L219),'Cover Page'!$D$35/1000000*L219/'FX rate'!$C$24,"")</f>
        <v/>
      </c>
      <c r="BY219" s="929" t="str">
        <f>IF(ISNUMBER(M219),'Cover Page'!$D$35/1000000*M219/'FX rate'!$C$24,"")</f>
        <v/>
      </c>
      <c r="BZ219" s="929" t="str">
        <f>IF(ISNUMBER(N219),'Cover Page'!$D$35/1000000*N219/'FX rate'!$C$24,"")</f>
        <v/>
      </c>
      <c r="CA219" s="929" t="str">
        <f>IF(ISNUMBER(O219),'Cover Page'!$D$35/1000000*O219/'FX rate'!$C$24,"")</f>
        <v/>
      </c>
      <c r="CB219" s="929" t="str">
        <f>IF(ISNUMBER(P219),'Cover Page'!$D$35/1000000*P219/'FX rate'!$C$24,"")</f>
        <v/>
      </c>
      <c r="CC219" s="966" t="str">
        <f>IF(ISNUMBER(Q219),'Cover Page'!$D$35/1000000*Q219/'FX rate'!$C$24,"")</f>
        <v/>
      </c>
      <c r="CD219" s="772">
        <f>IF(ISNUMBER(R219),'Cover Page'!$D$35/1000000*R219/'FX rate'!$C$24,"")</f>
        <v>0</v>
      </c>
      <c r="CE219" s="639"/>
      <c r="CF219" s="639"/>
      <c r="CG219" s="639"/>
      <c r="CH219" s="639"/>
      <c r="CI219" s="639"/>
      <c r="CJ219" s="640"/>
      <c r="CK219" s="640"/>
      <c r="CL219" s="640"/>
      <c r="CM219" s="640"/>
      <c r="CN219" s="640"/>
      <c r="CO219" s="640"/>
      <c r="CP219" s="640"/>
      <c r="CQ219" s="640"/>
      <c r="CR219" s="640"/>
      <c r="CS219" s="640"/>
    </row>
    <row r="220" spans="1:97" s="2" customFormat="1" ht="14" x14ac:dyDescent="0.3">
      <c r="A220" s="6"/>
      <c r="B220" s="81">
        <v>2003</v>
      </c>
      <c r="C220" s="193"/>
      <c r="D220" s="194"/>
      <c r="E220" s="194"/>
      <c r="F220" s="194"/>
      <c r="G220" s="194"/>
      <c r="H220" s="194"/>
      <c r="I220" s="194"/>
      <c r="J220" s="194"/>
      <c r="K220" s="194"/>
      <c r="L220" s="195"/>
      <c r="M220" s="194"/>
      <c r="N220" s="194"/>
      <c r="O220" s="194"/>
      <c r="P220" s="194"/>
      <c r="Q220" s="194"/>
      <c r="R220" s="417">
        <f t="shared" ref="R220:R236" si="86">C220+D220+E220+F220+G220+H220+I220+J220+K220+L220+M220+N220+O220+P220+Q220</f>
        <v>0</v>
      </c>
      <c r="AH220" s="741">
        <v>2003</v>
      </c>
      <c r="AI220" s="740" t="str">
        <f>IF(ISNUMBER(C220),'Cover Page'!$D$35/1000000*'4 classification'!C220/'FX rate'!$C8,"")</f>
        <v/>
      </c>
      <c r="AJ220" s="930" t="str">
        <f>IF(ISNUMBER(D220),'Cover Page'!$D$35/1000000*'4 classification'!D220/'FX rate'!$C8,"")</f>
        <v/>
      </c>
      <c r="AK220" s="930" t="str">
        <f>IF(ISNUMBER(E220),'Cover Page'!$D$35/1000000*'4 classification'!E220/'FX rate'!$C8,"")</f>
        <v/>
      </c>
      <c r="AL220" s="930" t="str">
        <f>IF(ISNUMBER(F220),'Cover Page'!$D$35/1000000*'4 classification'!F220/'FX rate'!$C8,"")</f>
        <v/>
      </c>
      <c r="AM220" s="930" t="str">
        <f>IF(ISNUMBER(G220),'Cover Page'!$D$35/1000000*'4 classification'!G220/'FX rate'!$C8,"")</f>
        <v/>
      </c>
      <c r="AN220" s="930" t="str">
        <f>IF(ISNUMBER(H220),'Cover Page'!$D$35/1000000*'4 classification'!H220/'FX rate'!$C8,"")</f>
        <v/>
      </c>
      <c r="AO220" s="930" t="str">
        <f>IF(ISNUMBER(I220),'Cover Page'!$D$35/1000000*'4 classification'!I220/'FX rate'!$C8,"")</f>
        <v/>
      </c>
      <c r="AP220" s="930" t="str">
        <f>IF(ISNUMBER(J220),'Cover Page'!$D$35/1000000*'4 classification'!J220/'FX rate'!$C8,"")</f>
        <v/>
      </c>
      <c r="AQ220" s="930" t="str">
        <f>IF(ISNUMBER(K220),'Cover Page'!$D$35/1000000*'4 classification'!K220/'FX rate'!$C8,"")</f>
        <v/>
      </c>
      <c r="AR220" s="930" t="str">
        <f>IF(ISNUMBER(L220),'Cover Page'!$D$35/1000000*'4 classification'!L220/'FX rate'!$C8,"")</f>
        <v/>
      </c>
      <c r="AS220" s="930" t="str">
        <f>IF(ISNUMBER(M220),'Cover Page'!$D$35/1000000*'4 classification'!M220/'FX rate'!$C8,"")</f>
        <v/>
      </c>
      <c r="AT220" s="930" t="str">
        <f>IF(ISNUMBER(N220),'Cover Page'!$D$35/1000000*'4 classification'!N220/'FX rate'!$C8,"")</f>
        <v/>
      </c>
      <c r="AU220" s="930" t="str">
        <f>IF(ISNUMBER(O220),'Cover Page'!$D$35/1000000*'4 classification'!O220/'FX rate'!$C8,"")</f>
        <v/>
      </c>
      <c r="AV220" s="930" t="str">
        <f>IF(ISNUMBER(P220),'Cover Page'!$D$35/1000000*'4 classification'!P220/'FX rate'!$C8,"")</f>
        <v/>
      </c>
      <c r="AW220" s="967" t="str">
        <f>IF(ISNUMBER(Q220),'Cover Page'!$D$35/1000000*'4 classification'!Q220/'FX rate'!$C8,"")</f>
        <v/>
      </c>
      <c r="AX220" s="740">
        <f>IF(ISNUMBER(R220),'Cover Page'!$D$35/1000000*'4 classification'!R220/'FX rate'!$C8,"")</f>
        <v>0</v>
      </c>
      <c r="AY220" s="567"/>
      <c r="AZ220" s="567"/>
      <c r="BA220" s="567"/>
      <c r="BB220" s="567"/>
      <c r="BC220" s="567"/>
      <c r="BD220" s="567"/>
      <c r="BE220" s="567"/>
      <c r="BF220" s="567"/>
      <c r="BG220" s="567"/>
      <c r="BH220" s="567"/>
      <c r="BI220" s="567"/>
      <c r="BN220" s="773">
        <v>2003</v>
      </c>
      <c r="BO220" s="772" t="str">
        <f>IF(ISNUMBER(C220),'Cover Page'!$D$35/1000000*C220/'FX rate'!$C$24,"")</f>
        <v/>
      </c>
      <c r="BP220" s="929" t="str">
        <f>IF(ISNUMBER(D220),'Cover Page'!$D$35/1000000*D220/'FX rate'!$C$24,"")</f>
        <v/>
      </c>
      <c r="BQ220" s="929" t="str">
        <f>IF(ISNUMBER(E220),'Cover Page'!$D$35/1000000*E220/'FX rate'!$C$24,"")</f>
        <v/>
      </c>
      <c r="BR220" s="929" t="str">
        <f>IF(ISNUMBER(F220),'Cover Page'!$D$35/1000000*F220/'FX rate'!$C$24,"")</f>
        <v/>
      </c>
      <c r="BS220" s="929" t="str">
        <f>IF(ISNUMBER(G220),'Cover Page'!$D$35/1000000*G220/'FX rate'!$C$24,"")</f>
        <v/>
      </c>
      <c r="BT220" s="929" t="str">
        <f>IF(ISNUMBER(H220),'Cover Page'!$D$35/1000000*H220/'FX rate'!$C$24,"")</f>
        <v/>
      </c>
      <c r="BU220" s="929" t="str">
        <f>IF(ISNUMBER(I220),'Cover Page'!$D$35/1000000*I220/'FX rate'!$C$24,"")</f>
        <v/>
      </c>
      <c r="BV220" s="929" t="str">
        <f>IF(ISNUMBER(J220),'Cover Page'!$D$35/1000000*J220/'FX rate'!$C$24,"")</f>
        <v/>
      </c>
      <c r="BW220" s="929" t="str">
        <f>IF(ISNUMBER(K220),'Cover Page'!$D$35/1000000*K220/'FX rate'!$C$24,"")</f>
        <v/>
      </c>
      <c r="BX220" s="929" t="str">
        <f>IF(ISNUMBER(L220),'Cover Page'!$D$35/1000000*L220/'FX rate'!$C$24,"")</f>
        <v/>
      </c>
      <c r="BY220" s="929" t="str">
        <f>IF(ISNUMBER(M220),'Cover Page'!$D$35/1000000*M220/'FX rate'!$C$24,"")</f>
        <v/>
      </c>
      <c r="BZ220" s="929" t="str">
        <f>IF(ISNUMBER(N220),'Cover Page'!$D$35/1000000*N220/'FX rate'!$C$24,"")</f>
        <v/>
      </c>
      <c r="CA220" s="929" t="str">
        <f>IF(ISNUMBER(O220),'Cover Page'!$D$35/1000000*O220/'FX rate'!$C$24,"")</f>
        <v/>
      </c>
      <c r="CB220" s="929" t="str">
        <f>IF(ISNUMBER(P220),'Cover Page'!$D$35/1000000*P220/'FX rate'!$C$24,"")</f>
        <v/>
      </c>
      <c r="CC220" s="966" t="str">
        <f>IF(ISNUMBER(Q220),'Cover Page'!$D$35/1000000*Q220/'FX rate'!$C$24,"")</f>
        <v/>
      </c>
      <c r="CD220" s="772">
        <f>IF(ISNUMBER(R220),'Cover Page'!$D$35/1000000*R220/'FX rate'!$C$24,"")</f>
        <v>0</v>
      </c>
      <c r="CE220" s="639"/>
      <c r="CF220" s="639"/>
      <c r="CG220" s="639"/>
      <c r="CH220" s="639"/>
      <c r="CI220" s="639"/>
      <c r="CJ220" s="640"/>
      <c r="CK220" s="640"/>
      <c r="CL220" s="640"/>
      <c r="CM220" s="640"/>
      <c r="CN220" s="640"/>
      <c r="CO220" s="640"/>
      <c r="CP220" s="640"/>
      <c r="CQ220" s="640"/>
      <c r="CR220" s="640"/>
      <c r="CS220" s="640"/>
    </row>
    <row r="221" spans="1:97" s="2" customFormat="1" ht="14" x14ac:dyDescent="0.3">
      <c r="A221" s="6"/>
      <c r="B221" s="81">
        <v>2004</v>
      </c>
      <c r="C221" s="193"/>
      <c r="D221" s="194"/>
      <c r="E221" s="194"/>
      <c r="F221" s="194"/>
      <c r="G221" s="194"/>
      <c r="H221" s="194"/>
      <c r="I221" s="194"/>
      <c r="J221" s="194"/>
      <c r="K221" s="194"/>
      <c r="L221" s="195"/>
      <c r="M221" s="194"/>
      <c r="N221" s="194"/>
      <c r="O221" s="194"/>
      <c r="P221" s="194"/>
      <c r="Q221" s="194"/>
      <c r="R221" s="417">
        <f t="shared" si="86"/>
        <v>0</v>
      </c>
      <c r="AH221" s="741">
        <v>2004</v>
      </c>
      <c r="AI221" s="740" t="str">
        <f>IF(ISNUMBER(C221),'Cover Page'!$D$35/1000000*'4 classification'!C221/'FX rate'!$C9,"")</f>
        <v/>
      </c>
      <c r="AJ221" s="930" t="str">
        <f>IF(ISNUMBER(D221),'Cover Page'!$D$35/1000000*'4 classification'!D221/'FX rate'!$C9,"")</f>
        <v/>
      </c>
      <c r="AK221" s="930" t="str">
        <f>IF(ISNUMBER(E221),'Cover Page'!$D$35/1000000*'4 classification'!E221/'FX rate'!$C9,"")</f>
        <v/>
      </c>
      <c r="AL221" s="930" t="str">
        <f>IF(ISNUMBER(F221),'Cover Page'!$D$35/1000000*'4 classification'!F221/'FX rate'!$C9,"")</f>
        <v/>
      </c>
      <c r="AM221" s="930" t="str">
        <f>IF(ISNUMBER(G221),'Cover Page'!$D$35/1000000*'4 classification'!G221/'FX rate'!$C9,"")</f>
        <v/>
      </c>
      <c r="AN221" s="930" t="str">
        <f>IF(ISNUMBER(H221),'Cover Page'!$D$35/1000000*'4 classification'!H221/'FX rate'!$C9,"")</f>
        <v/>
      </c>
      <c r="AO221" s="930" t="str">
        <f>IF(ISNUMBER(I221),'Cover Page'!$D$35/1000000*'4 classification'!I221/'FX rate'!$C9,"")</f>
        <v/>
      </c>
      <c r="AP221" s="930" t="str">
        <f>IF(ISNUMBER(J221),'Cover Page'!$D$35/1000000*'4 classification'!J221/'FX rate'!$C9,"")</f>
        <v/>
      </c>
      <c r="AQ221" s="930" t="str">
        <f>IF(ISNUMBER(K221),'Cover Page'!$D$35/1000000*'4 classification'!K221/'FX rate'!$C9,"")</f>
        <v/>
      </c>
      <c r="AR221" s="930" t="str">
        <f>IF(ISNUMBER(L221),'Cover Page'!$D$35/1000000*'4 classification'!L221/'FX rate'!$C9,"")</f>
        <v/>
      </c>
      <c r="AS221" s="930" t="str">
        <f>IF(ISNUMBER(M221),'Cover Page'!$D$35/1000000*'4 classification'!M221/'FX rate'!$C9,"")</f>
        <v/>
      </c>
      <c r="AT221" s="930" t="str">
        <f>IF(ISNUMBER(N221),'Cover Page'!$D$35/1000000*'4 classification'!N221/'FX rate'!$C9,"")</f>
        <v/>
      </c>
      <c r="AU221" s="930" t="str">
        <f>IF(ISNUMBER(O221),'Cover Page'!$D$35/1000000*'4 classification'!O221/'FX rate'!$C9,"")</f>
        <v/>
      </c>
      <c r="AV221" s="930" t="str">
        <f>IF(ISNUMBER(P221),'Cover Page'!$D$35/1000000*'4 classification'!P221/'FX rate'!$C9,"")</f>
        <v/>
      </c>
      <c r="AW221" s="967" t="str">
        <f>IF(ISNUMBER(Q221),'Cover Page'!$D$35/1000000*'4 classification'!Q221/'FX rate'!$C9,"")</f>
        <v/>
      </c>
      <c r="AX221" s="740">
        <f>IF(ISNUMBER(R221),'Cover Page'!$D$35/1000000*'4 classification'!R221/'FX rate'!$C9,"")</f>
        <v>0</v>
      </c>
      <c r="AY221" s="567"/>
      <c r="AZ221" s="567"/>
      <c r="BA221" s="567"/>
      <c r="BB221" s="567"/>
      <c r="BC221" s="567"/>
      <c r="BD221" s="567"/>
      <c r="BE221" s="567"/>
      <c r="BF221" s="567"/>
      <c r="BG221" s="567"/>
      <c r="BH221" s="567"/>
      <c r="BI221" s="567"/>
      <c r="BN221" s="773">
        <v>2004</v>
      </c>
      <c r="BO221" s="772" t="str">
        <f>IF(ISNUMBER(C221),'Cover Page'!$D$35/1000000*C221/'FX rate'!$C$24,"")</f>
        <v/>
      </c>
      <c r="BP221" s="929" t="str">
        <f>IF(ISNUMBER(D221),'Cover Page'!$D$35/1000000*D221/'FX rate'!$C$24,"")</f>
        <v/>
      </c>
      <c r="BQ221" s="929" t="str">
        <f>IF(ISNUMBER(E221),'Cover Page'!$D$35/1000000*E221/'FX rate'!$C$24,"")</f>
        <v/>
      </c>
      <c r="BR221" s="929" t="str">
        <f>IF(ISNUMBER(F221),'Cover Page'!$D$35/1000000*F221/'FX rate'!$C$24,"")</f>
        <v/>
      </c>
      <c r="BS221" s="929" t="str">
        <f>IF(ISNUMBER(G221),'Cover Page'!$D$35/1000000*G221/'FX rate'!$C$24,"")</f>
        <v/>
      </c>
      <c r="BT221" s="929" t="str">
        <f>IF(ISNUMBER(H221),'Cover Page'!$D$35/1000000*H221/'FX rate'!$C$24,"")</f>
        <v/>
      </c>
      <c r="BU221" s="929" t="str">
        <f>IF(ISNUMBER(I221),'Cover Page'!$D$35/1000000*I221/'FX rate'!$C$24,"")</f>
        <v/>
      </c>
      <c r="BV221" s="929" t="str">
        <f>IF(ISNUMBER(J221),'Cover Page'!$D$35/1000000*J221/'FX rate'!$C$24,"")</f>
        <v/>
      </c>
      <c r="BW221" s="929" t="str">
        <f>IF(ISNUMBER(K221),'Cover Page'!$D$35/1000000*K221/'FX rate'!$C$24,"")</f>
        <v/>
      </c>
      <c r="BX221" s="929" t="str">
        <f>IF(ISNUMBER(L221),'Cover Page'!$D$35/1000000*L221/'FX rate'!$C$24,"")</f>
        <v/>
      </c>
      <c r="BY221" s="929" t="str">
        <f>IF(ISNUMBER(M221),'Cover Page'!$D$35/1000000*M221/'FX rate'!$C$24,"")</f>
        <v/>
      </c>
      <c r="BZ221" s="929" t="str">
        <f>IF(ISNUMBER(N221),'Cover Page'!$D$35/1000000*N221/'FX rate'!$C$24,"")</f>
        <v/>
      </c>
      <c r="CA221" s="929" t="str">
        <f>IF(ISNUMBER(O221),'Cover Page'!$D$35/1000000*O221/'FX rate'!$C$24,"")</f>
        <v/>
      </c>
      <c r="CB221" s="929" t="str">
        <f>IF(ISNUMBER(P221),'Cover Page'!$D$35/1000000*P221/'FX rate'!$C$24,"")</f>
        <v/>
      </c>
      <c r="CC221" s="966" t="str">
        <f>IF(ISNUMBER(Q221),'Cover Page'!$D$35/1000000*Q221/'FX rate'!$C$24,"")</f>
        <v/>
      </c>
      <c r="CD221" s="772">
        <f>IF(ISNUMBER(R221),'Cover Page'!$D$35/1000000*R221/'FX rate'!$C$24,"")</f>
        <v>0</v>
      </c>
      <c r="CE221" s="639"/>
      <c r="CF221" s="639"/>
      <c r="CG221" s="639"/>
      <c r="CH221" s="639"/>
      <c r="CI221" s="639"/>
      <c r="CJ221" s="640"/>
      <c r="CK221" s="640"/>
      <c r="CL221" s="640"/>
      <c r="CM221" s="640"/>
      <c r="CN221" s="640"/>
      <c r="CO221" s="640"/>
      <c r="CP221" s="640"/>
      <c r="CQ221" s="640"/>
      <c r="CR221" s="640"/>
      <c r="CS221" s="640"/>
    </row>
    <row r="222" spans="1:97" s="2" customFormat="1" ht="14" x14ac:dyDescent="0.3">
      <c r="A222" s="6"/>
      <c r="B222" s="81">
        <v>2005</v>
      </c>
      <c r="C222" s="193"/>
      <c r="D222" s="194"/>
      <c r="E222" s="194"/>
      <c r="F222" s="194"/>
      <c r="G222" s="194"/>
      <c r="H222" s="194"/>
      <c r="I222" s="194"/>
      <c r="J222" s="194"/>
      <c r="K222" s="194"/>
      <c r="L222" s="195"/>
      <c r="M222" s="194"/>
      <c r="N222" s="194"/>
      <c r="O222" s="194"/>
      <c r="P222" s="194"/>
      <c r="Q222" s="194"/>
      <c r="R222" s="417">
        <f t="shared" si="86"/>
        <v>0</v>
      </c>
      <c r="AH222" s="741">
        <v>2005</v>
      </c>
      <c r="AI222" s="740" t="str">
        <f>IF(ISNUMBER(C222),'Cover Page'!$D$35/1000000*'4 classification'!C222/'FX rate'!$C10,"")</f>
        <v/>
      </c>
      <c r="AJ222" s="930" t="str">
        <f>IF(ISNUMBER(D222),'Cover Page'!$D$35/1000000*'4 classification'!D222/'FX rate'!$C10,"")</f>
        <v/>
      </c>
      <c r="AK222" s="930" t="str">
        <f>IF(ISNUMBER(E222),'Cover Page'!$D$35/1000000*'4 classification'!E222/'FX rate'!$C10,"")</f>
        <v/>
      </c>
      <c r="AL222" s="930" t="str">
        <f>IF(ISNUMBER(F222),'Cover Page'!$D$35/1000000*'4 classification'!F222/'FX rate'!$C10,"")</f>
        <v/>
      </c>
      <c r="AM222" s="930" t="str">
        <f>IF(ISNUMBER(G222),'Cover Page'!$D$35/1000000*'4 classification'!G222/'FX rate'!$C10,"")</f>
        <v/>
      </c>
      <c r="AN222" s="930" t="str">
        <f>IF(ISNUMBER(H222),'Cover Page'!$D$35/1000000*'4 classification'!H222/'FX rate'!$C10,"")</f>
        <v/>
      </c>
      <c r="AO222" s="930" t="str">
        <f>IF(ISNUMBER(I222),'Cover Page'!$D$35/1000000*'4 classification'!I222/'FX rate'!$C10,"")</f>
        <v/>
      </c>
      <c r="AP222" s="930" t="str">
        <f>IF(ISNUMBER(J222),'Cover Page'!$D$35/1000000*'4 classification'!J222/'FX rate'!$C10,"")</f>
        <v/>
      </c>
      <c r="AQ222" s="930" t="str">
        <f>IF(ISNUMBER(K222),'Cover Page'!$D$35/1000000*'4 classification'!K222/'FX rate'!$C10,"")</f>
        <v/>
      </c>
      <c r="AR222" s="930" t="str">
        <f>IF(ISNUMBER(L222),'Cover Page'!$D$35/1000000*'4 classification'!L222/'FX rate'!$C10,"")</f>
        <v/>
      </c>
      <c r="AS222" s="930" t="str">
        <f>IF(ISNUMBER(M222),'Cover Page'!$D$35/1000000*'4 classification'!M222/'FX rate'!$C10,"")</f>
        <v/>
      </c>
      <c r="AT222" s="930" t="str">
        <f>IF(ISNUMBER(N222),'Cover Page'!$D$35/1000000*'4 classification'!N222/'FX rate'!$C10,"")</f>
        <v/>
      </c>
      <c r="AU222" s="930" t="str">
        <f>IF(ISNUMBER(O222),'Cover Page'!$D$35/1000000*'4 classification'!O222/'FX rate'!$C10,"")</f>
        <v/>
      </c>
      <c r="AV222" s="930" t="str">
        <f>IF(ISNUMBER(P222),'Cover Page'!$D$35/1000000*'4 classification'!P222/'FX rate'!$C10,"")</f>
        <v/>
      </c>
      <c r="AW222" s="967" t="str">
        <f>IF(ISNUMBER(Q222),'Cover Page'!$D$35/1000000*'4 classification'!Q222/'FX rate'!$C10,"")</f>
        <v/>
      </c>
      <c r="AX222" s="740">
        <f>IF(ISNUMBER(R222),'Cover Page'!$D$35/1000000*'4 classification'!R222/'FX rate'!$C10,"")</f>
        <v>0</v>
      </c>
      <c r="AY222" s="567"/>
      <c r="AZ222" s="567"/>
      <c r="BA222" s="567"/>
      <c r="BB222" s="567"/>
      <c r="BC222" s="567"/>
      <c r="BD222" s="567"/>
      <c r="BE222" s="567"/>
      <c r="BF222" s="567"/>
      <c r="BG222" s="567"/>
      <c r="BH222" s="567"/>
      <c r="BI222" s="567"/>
      <c r="BN222" s="773">
        <v>2005</v>
      </c>
      <c r="BO222" s="772" t="str">
        <f>IF(ISNUMBER(C222),'Cover Page'!$D$35/1000000*C222/'FX rate'!$C$24,"")</f>
        <v/>
      </c>
      <c r="BP222" s="929" t="str">
        <f>IF(ISNUMBER(D222),'Cover Page'!$D$35/1000000*D222/'FX rate'!$C$24,"")</f>
        <v/>
      </c>
      <c r="BQ222" s="929" t="str">
        <f>IF(ISNUMBER(E222),'Cover Page'!$D$35/1000000*E222/'FX rate'!$C$24,"")</f>
        <v/>
      </c>
      <c r="BR222" s="929" t="str">
        <f>IF(ISNUMBER(F222),'Cover Page'!$D$35/1000000*F222/'FX rate'!$C$24,"")</f>
        <v/>
      </c>
      <c r="BS222" s="929" t="str">
        <f>IF(ISNUMBER(G222),'Cover Page'!$D$35/1000000*G222/'FX rate'!$C$24,"")</f>
        <v/>
      </c>
      <c r="BT222" s="929" t="str">
        <f>IF(ISNUMBER(H222),'Cover Page'!$D$35/1000000*H222/'FX rate'!$C$24,"")</f>
        <v/>
      </c>
      <c r="BU222" s="929" t="str">
        <f>IF(ISNUMBER(I222),'Cover Page'!$D$35/1000000*I222/'FX rate'!$C$24,"")</f>
        <v/>
      </c>
      <c r="BV222" s="929" t="str">
        <f>IF(ISNUMBER(J222),'Cover Page'!$D$35/1000000*J222/'FX rate'!$C$24,"")</f>
        <v/>
      </c>
      <c r="BW222" s="929" t="str">
        <f>IF(ISNUMBER(K222),'Cover Page'!$D$35/1000000*K222/'FX rate'!$C$24,"")</f>
        <v/>
      </c>
      <c r="BX222" s="929" t="str">
        <f>IF(ISNUMBER(L222),'Cover Page'!$D$35/1000000*L222/'FX rate'!$C$24,"")</f>
        <v/>
      </c>
      <c r="BY222" s="929" t="str">
        <f>IF(ISNUMBER(M222),'Cover Page'!$D$35/1000000*M222/'FX rate'!$C$24,"")</f>
        <v/>
      </c>
      <c r="BZ222" s="929" t="str">
        <f>IF(ISNUMBER(N222),'Cover Page'!$D$35/1000000*N222/'FX rate'!$C$24,"")</f>
        <v/>
      </c>
      <c r="CA222" s="929" t="str">
        <f>IF(ISNUMBER(O222),'Cover Page'!$D$35/1000000*O222/'FX rate'!$C$24,"")</f>
        <v/>
      </c>
      <c r="CB222" s="929" t="str">
        <f>IF(ISNUMBER(P222),'Cover Page'!$D$35/1000000*P222/'FX rate'!$C$24,"")</f>
        <v/>
      </c>
      <c r="CC222" s="966" t="str">
        <f>IF(ISNUMBER(Q222),'Cover Page'!$D$35/1000000*Q222/'FX rate'!$C$24,"")</f>
        <v/>
      </c>
      <c r="CD222" s="772">
        <f>IF(ISNUMBER(R222),'Cover Page'!$D$35/1000000*R222/'FX rate'!$C$24,"")</f>
        <v>0</v>
      </c>
      <c r="CE222" s="639"/>
      <c r="CF222" s="639"/>
      <c r="CG222" s="639"/>
      <c r="CH222" s="639"/>
      <c r="CI222" s="639"/>
      <c r="CJ222" s="640"/>
      <c r="CK222" s="640"/>
      <c r="CL222" s="640"/>
      <c r="CM222" s="640"/>
      <c r="CN222" s="640"/>
      <c r="CO222" s="640"/>
      <c r="CP222" s="640"/>
      <c r="CQ222" s="640"/>
      <c r="CR222" s="640"/>
      <c r="CS222" s="640"/>
    </row>
    <row r="223" spans="1:97" s="2" customFormat="1" ht="14" x14ac:dyDescent="0.3">
      <c r="A223" s="6"/>
      <c r="B223" s="81">
        <v>2006</v>
      </c>
      <c r="C223" s="193"/>
      <c r="D223" s="194"/>
      <c r="E223" s="194"/>
      <c r="F223" s="194"/>
      <c r="G223" s="194"/>
      <c r="H223" s="194"/>
      <c r="I223" s="194"/>
      <c r="J223" s="194"/>
      <c r="K223" s="194"/>
      <c r="L223" s="195"/>
      <c r="M223" s="194"/>
      <c r="N223" s="194"/>
      <c r="O223" s="194"/>
      <c r="P223" s="194"/>
      <c r="Q223" s="194"/>
      <c r="R223" s="417">
        <f t="shared" si="86"/>
        <v>0</v>
      </c>
      <c r="AH223" s="741">
        <v>2006</v>
      </c>
      <c r="AI223" s="740" t="str">
        <f>IF(ISNUMBER(C223),'Cover Page'!$D$35/1000000*'4 classification'!C223/'FX rate'!$C11,"")</f>
        <v/>
      </c>
      <c r="AJ223" s="930" t="str">
        <f>IF(ISNUMBER(D223),'Cover Page'!$D$35/1000000*'4 classification'!D223/'FX rate'!$C11,"")</f>
        <v/>
      </c>
      <c r="AK223" s="930" t="str">
        <f>IF(ISNUMBER(E223),'Cover Page'!$D$35/1000000*'4 classification'!E223/'FX rate'!$C11,"")</f>
        <v/>
      </c>
      <c r="AL223" s="930" t="str">
        <f>IF(ISNUMBER(F223),'Cover Page'!$D$35/1000000*'4 classification'!F223/'FX rate'!$C11,"")</f>
        <v/>
      </c>
      <c r="AM223" s="930" t="str">
        <f>IF(ISNUMBER(G223),'Cover Page'!$D$35/1000000*'4 classification'!G223/'FX rate'!$C11,"")</f>
        <v/>
      </c>
      <c r="AN223" s="930" t="str">
        <f>IF(ISNUMBER(H223),'Cover Page'!$D$35/1000000*'4 classification'!H223/'FX rate'!$C11,"")</f>
        <v/>
      </c>
      <c r="AO223" s="930" t="str">
        <f>IF(ISNUMBER(I223),'Cover Page'!$D$35/1000000*'4 classification'!I223/'FX rate'!$C11,"")</f>
        <v/>
      </c>
      <c r="AP223" s="930" t="str">
        <f>IF(ISNUMBER(J223),'Cover Page'!$D$35/1000000*'4 classification'!J223/'FX rate'!$C11,"")</f>
        <v/>
      </c>
      <c r="AQ223" s="930" t="str">
        <f>IF(ISNUMBER(K223),'Cover Page'!$D$35/1000000*'4 classification'!K223/'FX rate'!$C11,"")</f>
        <v/>
      </c>
      <c r="AR223" s="930" t="str">
        <f>IF(ISNUMBER(L223),'Cover Page'!$D$35/1000000*'4 classification'!L223/'FX rate'!$C11,"")</f>
        <v/>
      </c>
      <c r="AS223" s="930" t="str">
        <f>IF(ISNUMBER(M223),'Cover Page'!$D$35/1000000*'4 classification'!M223/'FX rate'!$C11,"")</f>
        <v/>
      </c>
      <c r="AT223" s="930" t="str">
        <f>IF(ISNUMBER(N223),'Cover Page'!$D$35/1000000*'4 classification'!N223/'FX rate'!$C11,"")</f>
        <v/>
      </c>
      <c r="AU223" s="930" t="str">
        <f>IF(ISNUMBER(O223),'Cover Page'!$D$35/1000000*'4 classification'!O223/'FX rate'!$C11,"")</f>
        <v/>
      </c>
      <c r="AV223" s="930" t="str">
        <f>IF(ISNUMBER(P223),'Cover Page'!$D$35/1000000*'4 classification'!P223/'FX rate'!$C11,"")</f>
        <v/>
      </c>
      <c r="AW223" s="967" t="str">
        <f>IF(ISNUMBER(Q223),'Cover Page'!$D$35/1000000*'4 classification'!Q223/'FX rate'!$C11,"")</f>
        <v/>
      </c>
      <c r="AX223" s="740">
        <f>IF(ISNUMBER(R223),'Cover Page'!$D$35/1000000*'4 classification'!R223/'FX rate'!$C11,"")</f>
        <v>0</v>
      </c>
      <c r="AY223" s="567"/>
      <c r="AZ223" s="567"/>
      <c r="BA223" s="567"/>
      <c r="BB223" s="567"/>
      <c r="BC223" s="567"/>
      <c r="BD223" s="567"/>
      <c r="BE223" s="567"/>
      <c r="BF223" s="567"/>
      <c r="BG223" s="567"/>
      <c r="BH223" s="567"/>
      <c r="BI223" s="567"/>
      <c r="BN223" s="773">
        <v>2006</v>
      </c>
      <c r="BO223" s="772" t="str">
        <f>IF(ISNUMBER(C223),'Cover Page'!$D$35/1000000*C223/'FX rate'!$C$24,"")</f>
        <v/>
      </c>
      <c r="BP223" s="929" t="str">
        <f>IF(ISNUMBER(D223),'Cover Page'!$D$35/1000000*D223/'FX rate'!$C$24,"")</f>
        <v/>
      </c>
      <c r="BQ223" s="929" t="str">
        <f>IF(ISNUMBER(E223),'Cover Page'!$D$35/1000000*E223/'FX rate'!$C$24,"")</f>
        <v/>
      </c>
      <c r="BR223" s="929" t="str">
        <f>IF(ISNUMBER(F223),'Cover Page'!$D$35/1000000*F223/'FX rate'!$C$24,"")</f>
        <v/>
      </c>
      <c r="BS223" s="929" t="str">
        <f>IF(ISNUMBER(G223),'Cover Page'!$D$35/1000000*G223/'FX rate'!$C$24,"")</f>
        <v/>
      </c>
      <c r="BT223" s="929" t="str">
        <f>IF(ISNUMBER(H223),'Cover Page'!$D$35/1000000*H223/'FX rate'!$C$24,"")</f>
        <v/>
      </c>
      <c r="BU223" s="929" t="str">
        <f>IF(ISNUMBER(I223),'Cover Page'!$D$35/1000000*I223/'FX rate'!$C$24,"")</f>
        <v/>
      </c>
      <c r="BV223" s="929" t="str">
        <f>IF(ISNUMBER(J223),'Cover Page'!$D$35/1000000*J223/'FX rate'!$C$24,"")</f>
        <v/>
      </c>
      <c r="BW223" s="929" t="str">
        <f>IF(ISNUMBER(K223),'Cover Page'!$D$35/1000000*K223/'FX rate'!$C$24,"")</f>
        <v/>
      </c>
      <c r="BX223" s="929" t="str">
        <f>IF(ISNUMBER(L223),'Cover Page'!$D$35/1000000*L223/'FX rate'!$C$24,"")</f>
        <v/>
      </c>
      <c r="BY223" s="929" t="str">
        <f>IF(ISNUMBER(M223),'Cover Page'!$D$35/1000000*M223/'FX rate'!$C$24,"")</f>
        <v/>
      </c>
      <c r="BZ223" s="929" t="str">
        <f>IF(ISNUMBER(N223),'Cover Page'!$D$35/1000000*N223/'FX rate'!$C$24,"")</f>
        <v/>
      </c>
      <c r="CA223" s="929" t="str">
        <f>IF(ISNUMBER(O223),'Cover Page'!$D$35/1000000*O223/'FX rate'!$C$24,"")</f>
        <v/>
      </c>
      <c r="CB223" s="929" t="str">
        <f>IF(ISNUMBER(P223),'Cover Page'!$D$35/1000000*P223/'FX rate'!$C$24,"")</f>
        <v/>
      </c>
      <c r="CC223" s="966" t="str">
        <f>IF(ISNUMBER(Q223),'Cover Page'!$D$35/1000000*Q223/'FX rate'!$C$24,"")</f>
        <v/>
      </c>
      <c r="CD223" s="772">
        <f>IF(ISNUMBER(R223),'Cover Page'!$D$35/1000000*R223/'FX rate'!$C$24,"")</f>
        <v>0</v>
      </c>
      <c r="CE223" s="639"/>
      <c r="CF223" s="639"/>
      <c r="CG223" s="639"/>
      <c r="CH223" s="639"/>
      <c r="CI223" s="639"/>
      <c r="CJ223" s="640"/>
      <c r="CK223" s="640"/>
      <c r="CL223" s="640"/>
      <c r="CM223" s="640"/>
      <c r="CN223" s="640"/>
      <c r="CO223" s="640"/>
      <c r="CP223" s="640"/>
      <c r="CQ223" s="640"/>
      <c r="CR223" s="640"/>
      <c r="CS223" s="640"/>
    </row>
    <row r="224" spans="1:97" s="2" customFormat="1" ht="14" x14ac:dyDescent="0.3">
      <c r="A224" s="6"/>
      <c r="B224" s="81">
        <v>2007</v>
      </c>
      <c r="C224" s="193"/>
      <c r="D224" s="194"/>
      <c r="E224" s="194"/>
      <c r="F224" s="194"/>
      <c r="G224" s="194"/>
      <c r="H224" s="194"/>
      <c r="I224" s="194"/>
      <c r="J224" s="194"/>
      <c r="K224" s="194"/>
      <c r="L224" s="195"/>
      <c r="M224" s="194"/>
      <c r="N224" s="194"/>
      <c r="O224" s="194"/>
      <c r="P224" s="194"/>
      <c r="Q224" s="194"/>
      <c r="R224" s="417">
        <f t="shared" si="86"/>
        <v>0</v>
      </c>
      <c r="AH224" s="741">
        <v>2007</v>
      </c>
      <c r="AI224" s="740" t="str">
        <f>IF(ISNUMBER(C224),'Cover Page'!$D$35/1000000*'4 classification'!C224/'FX rate'!$C12,"")</f>
        <v/>
      </c>
      <c r="AJ224" s="930" t="str">
        <f>IF(ISNUMBER(D224),'Cover Page'!$D$35/1000000*'4 classification'!D224/'FX rate'!$C12,"")</f>
        <v/>
      </c>
      <c r="AK224" s="930" t="str">
        <f>IF(ISNUMBER(E224),'Cover Page'!$D$35/1000000*'4 classification'!E224/'FX rate'!$C12,"")</f>
        <v/>
      </c>
      <c r="AL224" s="930" t="str">
        <f>IF(ISNUMBER(F224),'Cover Page'!$D$35/1000000*'4 classification'!F224/'FX rate'!$C12,"")</f>
        <v/>
      </c>
      <c r="AM224" s="930" t="str">
        <f>IF(ISNUMBER(G224),'Cover Page'!$D$35/1000000*'4 classification'!G224/'FX rate'!$C12,"")</f>
        <v/>
      </c>
      <c r="AN224" s="930" t="str">
        <f>IF(ISNUMBER(H224),'Cover Page'!$D$35/1000000*'4 classification'!H224/'FX rate'!$C12,"")</f>
        <v/>
      </c>
      <c r="AO224" s="930" t="str">
        <f>IF(ISNUMBER(I224),'Cover Page'!$D$35/1000000*'4 classification'!I224/'FX rate'!$C12,"")</f>
        <v/>
      </c>
      <c r="AP224" s="930" t="str">
        <f>IF(ISNUMBER(J224),'Cover Page'!$D$35/1000000*'4 classification'!J224/'FX rate'!$C12,"")</f>
        <v/>
      </c>
      <c r="AQ224" s="930" t="str">
        <f>IF(ISNUMBER(K224),'Cover Page'!$D$35/1000000*'4 classification'!K224/'FX rate'!$C12,"")</f>
        <v/>
      </c>
      <c r="AR224" s="930" t="str">
        <f>IF(ISNUMBER(L224),'Cover Page'!$D$35/1000000*'4 classification'!L224/'FX rate'!$C12,"")</f>
        <v/>
      </c>
      <c r="AS224" s="930" t="str">
        <f>IF(ISNUMBER(M224),'Cover Page'!$D$35/1000000*'4 classification'!M224/'FX rate'!$C12,"")</f>
        <v/>
      </c>
      <c r="AT224" s="930" t="str">
        <f>IF(ISNUMBER(N224),'Cover Page'!$D$35/1000000*'4 classification'!N224/'FX rate'!$C12,"")</f>
        <v/>
      </c>
      <c r="AU224" s="930" t="str">
        <f>IF(ISNUMBER(O224),'Cover Page'!$D$35/1000000*'4 classification'!O224/'FX rate'!$C12,"")</f>
        <v/>
      </c>
      <c r="AV224" s="930" t="str">
        <f>IF(ISNUMBER(P224),'Cover Page'!$D$35/1000000*'4 classification'!P224/'FX rate'!$C12,"")</f>
        <v/>
      </c>
      <c r="AW224" s="967" t="str">
        <f>IF(ISNUMBER(Q224),'Cover Page'!$D$35/1000000*'4 classification'!Q224/'FX rate'!$C12,"")</f>
        <v/>
      </c>
      <c r="AX224" s="740">
        <f>IF(ISNUMBER(R224),'Cover Page'!$D$35/1000000*'4 classification'!R224/'FX rate'!$C12,"")</f>
        <v>0</v>
      </c>
      <c r="AY224" s="567"/>
      <c r="AZ224" s="567"/>
      <c r="BA224" s="567"/>
      <c r="BB224" s="567"/>
      <c r="BC224" s="567"/>
      <c r="BD224" s="567"/>
      <c r="BE224" s="567"/>
      <c r="BF224" s="567"/>
      <c r="BG224" s="567"/>
      <c r="BH224" s="567"/>
      <c r="BI224" s="567"/>
      <c r="BN224" s="773">
        <v>2007</v>
      </c>
      <c r="BO224" s="772" t="str">
        <f>IF(ISNUMBER(C224),'Cover Page'!$D$35/1000000*C224/'FX rate'!$C$24,"")</f>
        <v/>
      </c>
      <c r="BP224" s="929" t="str">
        <f>IF(ISNUMBER(D224),'Cover Page'!$D$35/1000000*D224/'FX rate'!$C$24,"")</f>
        <v/>
      </c>
      <c r="BQ224" s="929" t="str">
        <f>IF(ISNUMBER(E224),'Cover Page'!$D$35/1000000*E224/'FX rate'!$C$24,"")</f>
        <v/>
      </c>
      <c r="BR224" s="929" t="str">
        <f>IF(ISNUMBER(F224),'Cover Page'!$D$35/1000000*F224/'FX rate'!$C$24,"")</f>
        <v/>
      </c>
      <c r="BS224" s="929" t="str">
        <f>IF(ISNUMBER(G224),'Cover Page'!$D$35/1000000*G224/'FX rate'!$C$24,"")</f>
        <v/>
      </c>
      <c r="BT224" s="929" t="str">
        <f>IF(ISNUMBER(H224),'Cover Page'!$D$35/1000000*H224/'FX rate'!$C$24,"")</f>
        <v/>
      </c>
      <c r="BU224" s="929" t="str">
        <f>IF(ISNUMBER(I224),'Cover Page'!$D$35/1000000*I224/'FX rate'!$C$24,"")</f>
        <v/>
      </c>
      <c r="BV224" s="929" t="str">
        <f>IF(ISNUMBER(J224),'Cover Page'!$D$35/1000000*J224/'FX rate'!$C$24,"")</f>
        <v/>
      </c>
      <c r="BW224" s="929" t="str">
        <f>IF(ISNUMBER(K224),'Cover Page'!$D$35/1000000*K224/'FX rate'!$C$24,"")</f>
        <v/>
      </c>
      <c r="BX224" s="929" t="str">
        <f>IF(ISNUMBER(L224),'Cover Page'!$D$35/1000000*L224/'FX rate'!$C$24,"")</f>
        <v/>
      </c>
      <c r="BY224" s="929" t="str">
        <f>IF(ISNUMBER(M224),'Cover Page'!$D$35/1000000*M224/'FX rate'!$C$24,"")</f>
        <v/>
      </c>
      <c r="BZ224" s="929" t="str">
        <f>IF(ISNUMBER(N224),'Cover Page'!$D$35/1000000*N224/'FX rate'!$C$24,"")</f>
        <v/>
      </c>
      <c r="CA224" s="929" t="str">
        <f>IF(ISNUMBER(O224),'Cover Page'!$D$35/1000000*O224/'FX rate'!$C$24,"")</f>
        <v/>
      </c>
      <c r="CB224" s="929" t="str">
        <f>IF(ISNUMBER(P224),'Cover Page'!$D$35/1000000*P224/'FX rate'!$C$24,"")</f>
        <v/>
      </c>
      <c r="CC224" s="966" t="str">
        <f>IF(ISNUMBER(Q224),'Cover Page'!$D$35/1000000*Q224/'FX rate'!$C$24,"")</f>
        <v/>
      </c>
      <c r="CD224" s="772">
        <f>IF(ISNUMBER(R224),'Cover Page'!$D$35/1000000*R224/'FX rate'!$C$24,"")</f>
        <v>0</v>
      </c>
      <c r="CE224" s="639"/>
      <c r="CF224" s="639"/>
      <c r="CG224" s="639"/>
      <c r="CH224" s="639"/>
      <c r="CI224" s="639"/>
      <c r="CJ224" s="640"/>
      <c r="CK224" s="640"/>
      <c r="CL224" s="640"/>
      <c r="CM224" s="640"/>
      <c r="CN224" s="640"/>
      <c r="CO224" s="640"/>
      <c r="CP224" s="640"/>
      <c r="CQ224" s="640"/>
      <c r="CR224" s="640"/>
      <c r="CS224" s="640"/>
    </row>
    <row r="225" spans="1:97" s="2" customFormat="1" ht="14" x14ac:dyDescent="0.3">
      <c r="A225" s="6"/>
      <c r="B225" s="81">
        <v>2008</v>
      </c>
      <c r="C225" s="194"/>
      <c r="D225" s="194"/>
      <c r="E225" s="194"/>
      <c r="F225" s="194"/>
      <c r="G225" s="194"/>
      <c r="H225" s="194"/>
      <c r="I225" s="194"/>
      <c r="J225" s="194"/>
      <c r="K225" s="194"/>
      <c r="L225" s="195"/>
      <c r="M225" s="194"/>
      <c r="N225" s="194"/>
      <c r="O225" s="194"/>
      <c r="P225" s="194"/>
      <c r="Q225" s="194"/>
      <c r="R225" s="417">
        <f t="shared" si="86"/>
        <v>0</v>
      </c>
      <c r="AH225" s="741">
        <v>2008</v>
      </c>
      <c r="AI225" s="740" t="str">
        <f>IF(ISNUMBER(C225),'Cover Page'!$D$35/1000000*'4 classification'!C225/'FX rate'!$C13,"")</f>
        <v/>
      </c>
      <c r="AJ225" s="930" t="str">
        <f>IF(ISNUMBER(D225),'Cover Page'!$D$35/1000000*'4 classification'!D225/'FX rate'!$C13,"")</f>
        <v/>
      </c>
      <c r="AK225" s="930" t="str">
        <f>IF(ISNUMBER(E225),'Cover Page'!$D$35/1000000*'4 classification'!E225/'FX rate'!$C13,"")</f>
        <v/>
      </c>
      <c r="AL225" s="930" t="str">
        <f>IF(ISNUMBER(F225),'Cover Page'!$D$35/1000000*'4 classification'!F225/'FX rate'!$C13,"")</f>
        <v/>
      </c>
      <c r="AM225" s="930" t="str">
        <f>IF(ISNUMBER(G225),'Cover Page'!$D$35/1000000*'4 classification'!G225/'FX rate'!$C13,"")</f>
        <v/>
      </c>
      <c r="AN225" s="930" t="str">
        <f>IF(ISNUMBER(H225),'Cover Page'!$D$35/1000000*'4 classification'!H225/'FX rate'!$C13,"")</f>
        <v/>
      </c>
      <c r="AO225" s="930" t="str">
        <f>IF(ISNUMBER(I225),'Cover Page'!$D$35/1000000*'4 classification'!I225/'FX rate'!$C13,"")</f>
        <v/>
      </c>
      <c r="AP225" s="930" t="str">
        <f>IF(ISNUMBER(J225),'Cover Page'!$D$35/1000000*'4 classification'!J225/'FX rate'!$C13,"")</f>
        <v/>
      </c>
      <c r="AQ225" s="930" t="str">
        <f>IF(ISNUMBER(K225),'Cover Page'!$D$35/1000000*'4 classification'!K225/'FX rate'!$C13,"")</f>
        <v/>
      </c>
      <c r="AR225" s="930" t="str">
        <f>IF(ISNUMBER(L225),'Cover Page'!$D$35/1000000*'4 classification'!L225/'FX rate'!$C13,"")</f>
        <v/>
      </c>
      <c r="AS225" s="930" t="str">
        <f>IF(ISNUMBER(M225),'Cover Page'!$D$35/1000000*'4 classification'!M225/'FX rate'!$C13,"")</f>
        <v/>
      </c>
      <c r="AT225" s="930" t="str">
        <f>IF(ISNUMBER(N225),'Cover Page'!$D$35/1000000*'4 classification'!N225/'FX rate'!$C13,"")</f>
        <v/>
      </c>
      <c r="AU225" s="930" t="str">
        <f>IF(ISNUMBER(O225),'Cover Page'!$D$35/1000000*'4 classification'!O225/'FX rate'!$C13,"")</f>
        <v/>
      </c>
      <c r="AV225" s="930" t="str">
        <f>IF(ISNUMBER(P225),'Cover Page'!$D$35/1000000*'4 classification'!P225/'FX rate'!$C13,"")</f>
        <v/>
      </c>
      <c r="AW225" s="967" t="str">
        <f>IF(ISNUMBER(Q225),'Cover Page'!$D$35/1000000*'4 classification'!Q225/'FX rate'!$C13,"")</f>
        <v/>
      </c>
      <c r="AX225" s="740">
        <f>IF(ISNUMBER(R225),'Cover Page'!$D$35/1000000*'4 classification'!R225/'FX rate'!$C13,"")</f>
        <v>0</v>
      </c>
      <c r="AY225" s="567"/>
      <c r="AZ225" s="567"/>
      <c r="BA225" s="567"/>
      <c r="BB225" s="567"/>
      <c r="BC225" s="567"/>
      <c r="BD225" s="567"/>
      <c r="BE225" s="567"/>
      <c r="BF225" s="567"/>
      <c r="BG225" s="567"/>
      <c r="BH225" s="567"/>
      <c r="BI225" s="567"/>
      <c r="BN225" s="773">
        <v>2008</v>
      </c>
      <c r="BO225" s="772" t="str">
        <f>IF(ISNUMBER(C225),'Cover Page'!$D$35/1000000*C225/'FX rate'!$C$24,"")</f>
        <v/>
      </c>
      <c r="BP225" s="929" t="str">
        <f>IF(ISNUMBER(D225),'Cover Page'!$D$35/1000000*D225/'FX rate'!$C$24,"")</f>
        <v/>
      </c>
      <c r="BQ225" s="929" t="str">
        <f>IF(ISNUMBER(E225),'Cover Page'!$D$35/1000000*E225/'FX rate'!$C$24,"")</f>
        <v/>
      </c>
      <c r="BR225" s="929" t="str">
        <f>IF(ISNUMBER(F225),'Cover Page'!$D$35/1000000*F225/'FX rate'!$C$24,"")</f>
        <v/>
      </c>
      <c r="BS225" s="929" t="str">
        <f>IF(ISNUMBER(G225),'Cover Page'!$D$35/1000000*G225/'FX rate'!$C$24,"")</f>
        <v/>
      </c>
      <c r="BT225" s="929" t="str">
        <f>IF(ISNUMBER(H225),'Cover Page'!$D$35/1000000*H225/'FX rate'!$C$24,"")</f>
        <v/>
      </c>
      <c r="BU225" s="929" t="str">
        <f>IF(ISNUMBER(I225),'Cover Page'!$D$35/1000000*I225/'FX rate'!$C$24,"")</f>
        <v/>
      </c>
      <c r="BV225" s="929" t="str">
        <f>IF(ISNUMBER(J225),'Cover Page'!$D$35/1000000*J225/'FX rate'!$C$24,"")</f>
        <v/>
      </c>
      <c r="BW225" s="929" t="str">
        <f>IF(ISNUMBER(K225),'Cover Page'!$D$35/1000000*K225/'FX rate'!$C$24,"")</f>
        <v/>
      </c>
      <c r="BX225" s="929" t="str">
        <f>IF(ISNUMBER(L225),'Cover Page'!$D$35/1000000*L225/'FX rate'!$C$24,"")</f>
        <v/>
      </c>
      <c r="BY225" s="929" t="str">
        <f>IF(ISNUMBER(M225),'Cover Page'!$D$35/1000000*M225/'FX rate'!$C$24,"")</f>
        <v/>
      </c>
      <c r="BZ225" s="929" t="str">
        <f>IF(ISNUMBER(N225),'Cover Page'!$D$35/1000000*N225/'FX rate'!$C$24,"")</f>
        <v/>
      </c>
      <c r="CA225" s="929" t="str">
        <f>IF(ISNUMBER(O225),'Cover Page'!$D$35/1000000*O225/'FX rate'!$C$24,"")</f>
        <v/>
      </c>
      <c r="CB225" s="929" t="str">
        <f>IF(ISNUMBER(P225),'Cover Page'!$D$35/1000000*P225/'FX rate'!$C$24,"")</f>
        <v/>
      </c>
      <c r="CC225" s="966" t="str">
        <f>IF(ISNUMBER(Q225),'Cover Page'!$D$35/1000000*Q225/'FX rate'!$C$24,"")</f>
        <v/>
      </c>
      <c r="CD225" s="772">
        <f>IF(ISNUMBER(R225),'Cover Page'!$D$35/1000000*R225/'FX rate'!$C$24,"")</f>
        <v>0</v>
      </c>
      <c r="CE225" s="639"/>
      <c r="CF225" s="639"/>
      <c r="CG225" s="639"/>
      <c r="CH225" s="639"/>
      <c r="CI225" s="639"/>
      <c r="CJ225" s="640"/>
      <c r="CK225" s="640"/>
      <c r="CL225" s="640"/>
      <c r="CM225" s="640"/>
      <c r="CN225" s="640"/>
      <c r="CO225" s="640"/>
      <c r="CP225" s="640"/>
      <c r="CQ225" s="640"/>
      <c r="CR225" s="640"/>
      <c r="CS225" s="640"/>
    </row>
    <row r="226" spans="1:97" s="2" customFormat="1" ht="14" x14ac:dyDescent="0.3">
      <c r="A226" s="6"/>
      <c r="B226" s="81">
        <v>2009</v>
      </c>
      <c r="C226" s="194"/>
      <c r="D226" s="194"/>
      <c r="E226" s="194"/>
      <c r="F226" s="194"/>
      <c r="G226" s="194"/>
      <c r="H226" s="194"/>
      <c r="I226" s="194"/>
      <c r="J226" s="194"/>
      <c r="K226" s="194"/>
      <c r="L226" s="195"/>
      <c r="M226" s="194"/>
      <c r="N226" s="194"/>
      <c r="O226" s="194"/>
      <c r="P226" s="194"/>
      <c r="Q226" s="194"/>
      <c r="R226" s="417">
        <f t="shared" si="86"/>
        <v>0</v>
      </c>
      <c r="AH226" s="741">
        <v>2009</v>
      </c>
      <c r="AI226" s="740" t="str">
        <f>IF(ISNUMBER(C226),'Cover Page'!$D$35/1000000*'4 classification'!C226/'FX rate'!$C14,"")</f>
        <v/>
      </c>
      <c r="AJ226" s="930" t="str">
        <f>IF(ISNUMBER(D226),'Cover Page'!$D$35/1000000*'4 classification'!D226/'FX rate'!$C14,"")</f>
        <v/>
      </c>
      <c r="AK226" s="930" t="str">
        <f>IF(ISNUMBER(E226),'Cover Page'!$D$35/1000000*'4 classification'!E226/'FX rate'!$C14,"")</f>
        <v/>
      </c>
      <c r="AL226" s="930" t="str">
        <f>IF(ISNUMBER(F226),'Cover Page'!$D$35/1000000*'4 classification'!F226/'FX rate'!$C14,"")</f>
        <v/>
      </c>
      <c r="AM226" s="930" t="str">
        <f>IF(ISNUMBER(G226),'Cover Page'!$D$35/1000000*'4 classification'!G226/'FX rate'!$C14,"")</f>
        <v/>
      </c>
      <c r="AN226" s="930" t="str">
        <f>IF(ISNUMBER(H226),'Cover Page'!$D$35/1000000*'4 classification'!H226/'FX rate'!$C14,"")</f>
        <v/>
      </c>
      <c r="AO226" s="930" t="str">
        <f>IF(ISNUMBER(I226),'Cover Page'!$D$35/1000000*'4 classification'!I226/'FX rate'!$C14,"")</f>
        <v/>
      </c>
      <c r="AP226" s="930" t="str">
        <f>IF(ISNUMBER(J226),'Cover Page'!$D$35/1000000*'4 classification'!J226/'FX rate'!$C14,"")</f>
        <v/>
      </c>
      <c r="AQ226" s="930" t="str">
        <f>IF(ISNUMBER(K226),'Cover Page'!$D$35/1000000*'4 classification'!K226/'FX rate'!$C14,"")</f>
        <v/>
      </c>
      <c r="AR226" s="930" t="str">
        <f>IF(ISNUMBER(L226),'Cover Page'!$D$35/1000000*'4 classification'!L226/'FX rate'!$C14,"")</f>
        <v/>
      </c>
      <c r="AS226" s="930" t="str">
        <f>IF(ISNUMBER(M226),'Cover Page'!$D$35/1000000*'4 classification'!M226/'FX rate'!$C14,"")</f>
        <v/>
      </c>
      <c r="AT226" s="930" t="str">
        <f>IF(ISNUMBER(N226),'Cover Page'!$D$35/1000000*'4 classification'!N226/'FX rate'!$C14,"")</f>
        <v/>
      </c>
      <c r="AU226" s="930" t="str">
        <f>IF(ISNUMBER(O226),'Cover Page'!$D$35/1000000*'4 classification'!O226/'FX rate'!$C14,"")</f>
        <v/>
      </c>
      <c r="AV226" s="930" t="str">
        <f>IF(ISNUMBER(P226),'Cover Page'!$D$35/1000000*'4 classification'!P226/'FX rate'!$C14,"")</f>
        <v/>
      </c>
      <c r="AW226" s="967" t="str">
        <f>IF(ISNUMBER(Q226),'Cover Page'!$D$35/1000000*'4 classification'!Q226/'FX rate'!$C14,"")</f>
        <v/>
      </c>
      <c r="AX226" s="740">
        <f>IF(ISNUMBER(R226),'Cover Page'!$D$35/1000000*'4 classification'!R226/'FX rate'!$C14,"")</f>
        <v>0</v>
      </c>
      <c r="AY226" s="567"/>
      <c r="AZ226" s="567"/>
      <c r="BA226" s="567"/>
      <c r="BB226" s="567"/>
      <c r="BC226" s="567"/>
      <c r="BD226" s="567"/>
      <c r="BE226" s="567"/>
      <c r="BF226" s="567"/>
      <c r="BG226" s="567"/>
      <c r="BH226" s="567"/>
      <c r="BI226" s="567"/>
      <c r="BN226" s="773">
        <v>2009</v>
      </c>
      <c r="BO226" s="772" t="str">
        <f>IF(ISNUMBER(C226),'Cover Page'!$D$35/1000000*C226/'FX rate'!$C$24,"")</f>
        <v/>
      </c>
      <c r="BP226" s="929" t="str">
        <f>IF(ISNUMBER(D226),'Cover Page'!$D$35/1000000*D226/'FX rate'!$C$24,"")</f>
        <v/>
      </c>
      <c r="BQ226" s="929" t="str">
        <f>IF(ISNUMBER(E226),'Cover Page'!$D$35/1000000*E226/'FX rate'!$C$24,"")</f>
        <v/>
      </c>
      <c r="BR226" s="929" t="str">
        <f>IF(ISNUMBER(F226),'Cover Page'!$D$35/1000000*F226/'FX rate'!$C$24,"")</f>
        <v/>
      </c>
      <c r="BS226" s="929" t="str">
        <f>IF(ISNUMBER(G226),'Cover Page'!$D$35/1000000*G226/'FX rate'!$C$24,"")</f>
        <v/>
      </c>
      <c r="BT226" s="929" t="str">
        <f>IF(ISNUMBER(H226),'Cover Page'!$D$35/1000000*H226/'FX rate'!$C$24,"")</f>
        <v/>
      </c>
      <c r="BU226" s="929" t="str">
        <f>IF(ISNUMBER(I226),'Cover Page'!$D$35/1000000*I226/'FX rate'!$C$24,"")</f>
        <v/>
      </c>
      <c r="BV226" s="929" t="str">
        <f>IF(ISNUMBER(J226),'Cover Page'!$D$35/1000000*J226/'FX rate'!$C$24,"")</f>
        <v/>
      </c>
      <c r="BW226" s="929" t="str">
        <f>IF(ISNUMBER(K226),'Cover Page'!$D$35/1000000*K226/'FX rate'!$C$24,"")</f>
        <v/>
      </c>
      <c r="BX226" s="929" t="str">
        <f>IF(ISNUMBER(L226),'Cover Page'!$D$35/1000000*L226/'FX rate'!$C$24,"")</f>
        <v/>
      </c>
      <c r="BY226" s="929" t="str">
        <f>IF(ISNUMBER(M226),'Cover Page'!$D$35/1000000*M226/'FX rate'!$C$24,"")</f>
        <v/>
      </c>
      <c r="BZ226" s="929" t="str">
        <f>IF(ISNUMBER(N226),'Cover Page'!$D$35/1000000*N226/'FX rate'!$C$24,"")</f>
        <v/>
      </c>
      <c r="CA226" s="929" t="str">
        <f>IF(ISNUMBER(O226),'Cover Page'!$D$35/1000000*O226/'FX rate'!$C$24,"")</f>
        <v/>
      </c>
      <c r="CB226" s="929" t="str">
        <f>IF(ISNUMBER(P226),'Cover Page'!$D$35/1000000*P226/'FX rate'!$C$24,"")</f>
        <v/>
      </c>
      <c r="CC226" s="966" t="str">
        <f>IF(ISNUMBER(Q226),'Cover Page'!$D$35/1000000*Q226/'FX rate'!$C$24,"")</f>
        <v/>
      </c>
      <c r="CD226" s="772">
        <f>IF(ISNUMBER(R226),'Cover Page'!$D$35/1000000*R226/'FX rate'!$C$24,"")</f>
        <v>0</v>
      </c>
      <c r="CE226" s="639"/>
      <c r="CF226" s="639"/>
      <c r="CG226" s="639"/>
      <c r="CH226" s="639"/>
      <c r="CI226" s="639"/>
      <c r="CJ226" s="640"/>
      <c r="CK226" s="640"/>
      <c r="CL226" s="640"/>
      <c r="CM226" s="640"/>
      <c r="CN226" s="640"/>
      <c r="CO226" s="640"/>
      <c r="CP226" s="640"/>
      <c r="CQ226" s="640"/>
      <c r="CR226" s="640"/>
      <c r="CS226" s="640"/>
    </row>
    <row r="227" spans="1:97" s="2" customFormat="1" ht="14" x14ac:dyDescent="0.3">
      <c r="A227" s="6"/>
      <c r="B227" s="81">
        <v>2010</v>
      </c>
      <c r="C227" s="194"/>
      <c r="D227" s="194"/>
      <c r="E227" s="194"/>
      <c r="F227" s="194"/>
      <c r="G227" s="194"/>
      <c r="H227" s="194"/>
      <c r="I227" s="194"/>
      <c r="J227" s="194"/>
      <c r="K227" s="194"/>
      <c r="L227" s="195"/>
      <c r="M227" s="194"/>
      <c r="N227" s="194"/>
      <c r="O227" s="194"/>
      <c r="P227" s="194"/>
      <c r="Q227" s="194"/>
      <c r="R227" s="417">
        <f t="shared" si="86"/>
        <v>0</v>
      </c>
      <c r="AH227" s="741">
        <v>2010</v>
      </c>
      <c r="AI227" s="740" t="str">
        <f>IF(ISNUMBER(C227),'Cover Page'!$D$35/1000000*'4 classification'!C227/'FX rate'!$C15,"")</f>
        <v/>
      </c>
      <c r="AJ227" s="930" t="str">
        <f>IF(ISNUMBER(D227),'Cover Page'!$D$35/1000000*'4 classification'!D227/'FX rate'!$C15,"")</f>
        <v/>
      </c>
      <c r="AK227" s="930" t="str">
        <f>IF(ISNUMBER(E227),'Cover Page'!$D$35/1000000*'4 classification'!E227/'FX rate'!$C15,"")</f>
        <v/>
      </c>
      <c r="AL227" s="930" t="str">
        <f>IF(ISNUMBER(F227),'Cover Page'!$D$35/1000000*'4 classification'!F227/'FX rate'!$C15,"")</f>
        <v/>
      </c>
      <c r="AM227" s="930" t="str">
        <f>IF(ISNUMBER(G227),'Cover Page'!$D$35/1000000*'4 classification'!G227/'FX rate'!$C15,"")</f>
        <v/>
      </c>
      <c r="AN227" s="930" t="str">
        <f>IF(ISNUMBER(H227),'Cover Page'!$D$35/1000000*'4 classification'!H227/'FX rate'!$C15,"")</f>
        <v/>
      </c>
      <c r="AO227" s="930" t="str">
        <f>IF(ISNUMBER(I227),'Cover Page'!$D$35/1000000*'4 classification'!I227/'FX rate'!$C15,"")</f>
        <v/>
      </c>
      <c r="AP227" s="930" t="str">
        <f>IF(ISNUMBER(J227),'Cover Page'!$D$35/1000000*'4 classification'!J227/'FX rate'!$C15,"")</f>
        <v/>
      </c>
      <c r="AQ227" s="930" t="str">
        <f>IF(ISNUMBER(K227),'Cover Page'!$D$35/1000000*'4 classification'!K227/'FX rate'!$C15,"")</f>
        <v/>
      </c>
      <c r="AR227" s="930" t="str">
        <f>IF(ISNUMBER(L227),'Cover Page'!$D$35/1000000*'4 classification'!L227/'FX rate'!$C15,"")</f>
        <v/>
      </c>
      <c r="AS227" s="930" t="str">
        <f>IF(ISNUMBER(M227),'Cover Page'!$D$35/1000000*'4 classification'!M227/'FX rate'!$C15,"")</f>
        <v/>
      </c>
      <c r="AT227" s="930" t="str">
        <f>IF(ISNUMBER(N227),'Cover Page'!$D$35/1000000*'4 classification'!N227/'FX rate'!$C15,"")</f>
        <v/>
      </c>
      <c r="AU227" s="930" t="str">
        <f>IF(ISNUMBER(O227),'Cover Page'!$D$35/1000000*'4 classification'!O227/'FX rate'!$C15,"")</f>
        <v/>
      </c>
      <c r="AV227" s="930" t="str">
        <f>IF(ISNUMBER(P227),'Cover Page'!$D$35/1000000*'4 classification'!P227/'FX rate'!$C15,"")</f>
        <v/>
      </c>
      <c r="AW227" s="967" t="str">
        <f>IF(ISNUMBER(Q227),'Cover Page'!$D$35/1000000*'4 classification'!Q227/'FX rate'!$C15,"")</f>
        <v/>
      </c>
      <c r="AX227" s="740">
        <f>IF(ISNUMBER(R227),'Cover Page'!$D$35/1000000*'4 classification'!R227/'FX rate'!$C15,"")</f>
        <v>0</v>
      </c>
      <c r="AY227" s="567"/>
      <c r="AZ227" s="567"/>
      <c r="BA227" s="567"/>
      <c r="BB227" s="567"/>
      <c r="BC227" s="567"/>
      <c r="BD227" s="567"/>
      <c r="BE227" s="567"/>
      <c r="BF227" s="567"/>
      <c r="BG227" s="567"/>
      <c r="BH227" s="567"/>
      <c r="BI227" s="567"/>
      <c r="BN227" s="773">
        <v>2010</v>
      </c>
      <c r="BO227" s="772" t="str">
        <f>IF(ISNUMBER(C227),'Cover Page'!$D$35/1000000*C227/'FX rate'!$C$24,"")</f>
        <v/>
      </c>
      <c r="BP227" s="929" t="str">
        <f>IF(ISNUMBER(D227),'Cover Page'!$D$35/1000000*D227/'FX rate'!$C$24,"")</f>
        <v/>
      </c>
      <c r="BQ227" s="929" t="str">
        <f>IF(ISNUMBER(E227),'Cover Page'!$D$35/1000000*E227/'FX rate'!$C$24,"")</f>
        <v/>
      </c>
      <c r="BR227" s="929" t="str">
        <f>IF(ISNUMBER(F227),'Cover Page'!$D$35/1000000*F227/'FX rate'!$C$24,"")</f>
        <v/>
      </c>
      <c r="BS227" s="929" t="str">
        <f>IF(ISNUMBER(G227),'Cover Page'!$D$35/1000000*G227/'FX rate'!$C$24,"")</f>
        <v/>
      </c>
      <c r="BT227" s="929" t="str">
        <f>IF(ISNUMBER(H227),'Cover Page'!$D$35/1000000*H227/'FX rate'!$C$24,"")</f>
        <v/>
      </c>
      <c r="BU227" s="929" t="str">
        <f>IF(ISNUMBER(I227),'Cover Page'!$D$35/1000000*I227/'FX rate'!$C$24,"")</f>
        <v/>
      </c>
      <c r="BV227" s="929" t="str">
        <f>IF(ISNUMBER(J227),'Cover Page'!$D$35/1000000*J227/'FX rate'!$C$24,"")</f>
        <v/>
      </c>
      <c r="BW227" s="929" t="str">
        <f>IF(ISNUMBER(K227),'Cover Page'!$D$35/1000000*K227/'FX rate'!$C$24,"")</f>
        <v/>
      </c>
      <c r="BX227" s="929" t="str">
        <f>IF(ISNUMBER(L227),'Cover Page'!$D$35/1000000*L227/'FX rate'!$C$24,"")</f>
        <v/>
      </c>
      <c r="BY227" s="929" t="str">
        <f>IF(ISNUMBER(M227),'Cover Page'!$D$35/1000000*M227/'FX rate'!$C$24,"")</f>
        <v/>
      </c>
      <c r="BZ227" s="929" t="str">
        <f>IF(ISNUMBER(N227),'Cover Page'!$D$35/1000000*N227/'FX rate'!$C$24,"")</f>
        <v/>
      </c>
      <c r="CA227" s="929" t="str">
        <f>IF(ISNUMBER(O227),'Cover Page'!$D$35/1000000*O227/'FX rate'!$C$24,"")</f>
        <v/>
      </c>
      <c r="CB227" s="929" t="str">
        <f>IF(ISNUMBER(P227),'Cover Page'!$D$35/1000000*P227/'FX rate'!$C$24,"")</f>
        <v/>
      </c>
      <c r="CC227" s="966" t="str">
        <f>IF(ISNUMBER(Q227),'Cover Page'!$D$35/1000000*Q227/'FX rate'!$C$24,"")</f>
        <v/>
      </c>
      <c r="CD227" s="772">
        <f>IF(ISNUMBER(R227),'Cover Page'!$D$35/1000000*R227/'FX rate'!$C$24,"")</f>
        <v>0</v>
      </c>
      <c r="CE227" s="639"/>
      <c r="CF227" s="639"/>
      <c r="CG227" s="639"/>
      <c r="CH227" s="639"/>
      <c r="CI227" s="639"/>
      <c r="CJ227" s="640"/>
      <c r="CK227" s="640"/>
      <c r="CL227" s="640"/>
      <c r="CM227" s="640"/>
      <c r="CN227" s="640"/>
      <c r="CO227" s="640"/>
      <c r="CP227" s="640"/>
      <c r="CQ227" s="640"/>
      <c r="CR227" s="640"/>
      <c r="CS227" s="640"/>
    </row>
    <row r="228" spans="1:97" s="2" customFormat="1" ht="14" x14ac:dyDescent="0.3">
      <c r="A228" s="6"/>
      <c r="B228" s="81">
        <v>2011</v>
      </c>
      <c r="C228" s="194"/>
      <c r="D228" s="194"/>
      <c r="E228" s="194"/>
      <c r="F228" s="194"/>
      <c r="G228" s="194"/>
      <c r="H228" s="194"/>
      <c r="I228" s="194"/>
      <c r="J228" s="194"/>
      <c r="K228" s="194"/>
      <c r="L228" s="195"/>
      <c r="M228" s="194"/>
      <c r="N228" s="194"/>
      <c r="O228" s="194"/>
      <c r="P228" s="194"/>
      <c r="Q228" s="194"/>
      <c r="R228" s="417">
        <f t="shared" si="86"/>
        <v>0</v>
      </c>
      <c r="AH228" s="741">
        <v>2011</v>
      </c>
      <c r="AI228" s="740" t="str">
        <f>IF(ISNUMBER(C228),'Cover Page'!$D$35/1000000*'4 classification'!C228/'FX rate'!$C16,"")</f>
        <v/>
      </c>
      <c r="AJ228" s="930" t="str">
        <f>IF(ISNUMBER(D228),'Cover Page'!$D$35/1000000*'4 classification'!D228/'FX rate'!$C16,"")</f>
        <v/>
      </c>
      <c r="AK228" s="930" t="str">
        <f>IF(ISNUMBER(E228),'Cover Page'!$D$35/1000000*'4 classification'!E228/'FX rate'!$C16,"")</f>
        <v/>
      </c>
      <c r="AL228" s="930" t="str">
        <f>IF(ISNUMBER(F228),'Cover Page'!$D$35/1000000*'4 classification'!F228/'FX rate'!$C16,"")</f>
        <v/>
      </c>
      <c r="AM228" s="930" t="str">
        <f>IF(ISNUMBER(G228),'Cover Page'!$D$35/1000000*'4 classification'!G228/'FX rate'!$C16,"")</f>
        <v/>
      </c>
      <c r="AN228" s="930" t="str">
        <f>IF(ISNUMBER(H228),'Cover Page'!$D$35/1000000*'4 classification'!H228/'FX rate'!$C16,"")</f>
        <v/>
      </c>
      <c r="AO228" s="930" t="str">
        <f>IF(ISNUMBER(I228),'Cover Page'!$D$35/1000000*'4 classification'!I228/'FX rate'!$C16,"")</f>
        <v/>
      </c>
      <c r="AP228" s="930" t="str">
        <f>IF(ISNUMBER(J228),'Cover Page'!$D$35/1000000*'4 classification'!J228/'FX rate'!$C16,"")</f>
        <v/>
      </c>
      <c r="AQ228" s="930" t="str">
        <f>IF(ISNUMBER(K228),'Cover Page'!$D$35/1000000*'4 classification'!K228/'FX rate'!$C16,"")</f>
        <v/>
      </c>
      <c r="AR228" s="930" t="str">
        <f>IF(ISNUMBER(L228),'Cover Page'!$D$35/1000000*'4 classification'!L228/'FX rate'!$C16,"")</f>
        <v/>
      </c>
      <c r="AS228" s="930" t="str">
        <f>IF(ISNUMBER(M228),'Cover Page'!$D$35/1000000*'4 classification'!M228/'FX rate'!$C16,"")</f>
        <v/>
      </c>
      <c r="AT228" s="930" t="str">
        <f>IF(ISNUMBER(N228),'Cover Page'!$D$35/1000000*'4 classification'!N228/'FX rate'!$C16,"")</f>
        <v/>
      </c>
      <c r="AU228" s="930" t="str">
        <f>IF(ISNUMBER(O228),'Cover Page'!$D$35/1000000*'4 classification'!O228/'FX rate'!$C16,"")</f>
        <v/>
      </c>
      <c r="AV228" s="930" t="str">
        <f>IF(ISNUMBER(P228),'Cover Page'!$D$35/1000000*'4 classification'!P228/'FX rate'!$C16,"")</f>
        <v/>
      </c>
      <c r="AW228" s="967" t="str">
        <f>IF(ISNUMBER(Q228),'Cover Page'!$D$35/1000000*'4 classification'!Q228/'FX rate'!$C16,"")</f>
        <v/>
      </c>
      <c r="AX228" s="740">
        <f>IF(ISNUMBER(R228),'Cover Page'!$D$35/1000000*'4 classification'!R228/'FX rate'!$C16,"")</f>
        <v>0</v>
      </c>
      <c r="AY228" s="567"/>
      <c r="AZ228" s="567"/>
      <c r="BA228" s="567"/>
      <c r="BB228" s="567"/>
      <c r="BC228" s="567"/>
      <c r="BD228" s="567"/>
      <c r="BE228" s="567"/>
      <c r="BF228" s="567"/>
      <c r="BG228" s="567"/>
      <c r="BH228" s="567"/>
      <c r="BI228" s="567"/>
      <c r="BN228" s="773">
        <v>2011</v>
      </c>
      <c r="BO228" s="772" t="str">
        <f>IF(ISNUMBER(C228),'Cover Page'!$D$35/1000000*C228/'FX rate'!$C$24,"")</f>
        <v/>
      </c>
      <c r="BP228" s="929" t="str">
        <f>IF(ISNUMBER(D228),'Cover Page'!$D$35/1000000*D228/'FX rate'!$C$24,"")</f>
        <v/>
      </c>
      <c r="BQ228" s="929" t="str">
        <f>IF(ISNUMBER(E228),'Cover Page'!$D$35/1000000*E228/'FX rate'!$C$24,"")</f>
        <v/>
      </c>
      <c r="BR228" s="929" t="str">
        <f>IF(ISNUMBER(F228),'Cover Page'!$D$35/1000000*F228/'FX rate'!$C$24,"")</f>
        <v/>
      </c>
      <c r="BS228" s="929" t="str">
        <f>IF(ISNUMBER(G228),'Cover Page'!$D$35/1000000*G228/'FX rate'!$C$24,"")</f>
        <v/>
      </c>
      <c r="BT228" s="929" t="str">
        <f>IF(ISNUMBER(H228),'Cover Page'!$D$35/1000000*H228/'FX rate'!$C$24,"")</f>
        <v/>
      </c>
      <c r="BU228" s="929" t="str">
        <f>IF(ISNUMBER(I228),'Cover Page'!$D$35/1000000*I228/'FX rate'!$C$24,"")</f>
        <v/>
      </c>
      <c r="BV228" s="929" t="str">
        <f>IF(ISNUMBER(J228),'Cover Page'!$D$35/1000000*J228/'FX rate'!$C$24,"")</f>
        <v/>
      </c>
      <c r="BW228" s="929" t="str">
        <f>IF(ISNUMBER(K228),'Cover Page'!$D$35/1000000*K228/'FX rate'!$C$24,"")</f>
        <v/>
      </c>
      <c r="BX228" s="929" t="str">
        <f>IF(ISNUMBER(L228),'Cover Page'!$D$35/1000000*L228/'FX rate'!$C$24,"")</f>
        <v/>
      </c>
      <c r="BY228" s="929" t="str">
        <f>IF(ISNUMBER(M228),'Cover Page'!$D$35/1000000*M228/'FX rate'!$C$24,"")</f>
        <v/>
      </c>
      <c r="BZ228" s="929" t="str">
        <f>IF(ISNUMBER(N228),'Cover Page'!$D$35/1000000*N228/'FX rate'!$C$24,"")</f>
        <v/>
      </c>
      <c r="CA228" s="929" t="str">
        <f>IF(ISNUMBER(O228),'Cover Page'!$D$35/1000000*O228/'FX rate'!$C$24,"")</f>
        <v/>
      </c>
      <c r="CB228" s="929" t="str">
        <f>IF(ISNUMBER(P228),'Cover Page'!$D$35/1000000*P228/'FX rate'!$C$24,"")</f>
        <v/>
      </c>
      <c r="CC228" s="966" t="str">
        <f>IF(ISNUMBER(Q228),'Cover Page'!$D$35/1000000*Q228/'FX rate'!$C$24,"")</f>
        <v/>
      </c>
      <c r="CD228" s="772">
        <f>IF(ISNUMBER(R228),'Cover Page'!$D$35/1000000*R228/'FX rate'!$C$24,"")</f>
        <v>0</v>
      </c>
      <c r="CE228" s="639"/>
      <c r="CF228" s="639"/>
      <c r="CG228" s="639"/>
      <c r="CH228" s="639"/>
      <c r="CI228" s="639"/>
      <c r="CJ228" s="640"/>
      <c r="CK228" s="640"/>
      <c r="CL228" s="640"/>
      <c r="CM228" s="640"/>
      <c r="CN228" s="640"/>
      <c r="CO228" s="640"/>
      <c r="CP228" s="640"/>
      <c r="CQ228" s="640"/>
      <c r="CR228" s="640"/>
      <c r="CS228" s="640"/>
    </row>
    <row r="229" spans="1:97" s="2" customFormat="1" ht="14" x14ac:dyDescent="0.3">
      <c r="A229" s="6"/>
      <c r="B229" s="81">
        <v>2012</v>
      </c>
      <c r="C229" s="194"/>
      <c r="D229" s="194"/>
      <c r="E229" s="194"/>
      <c r="F229" s="194"/>
      <c r="G229" s="194"/>
      <c r="H229" s="194"/>
      <c r="I229" s="194"/>
      <c r="J229" s="194"/>
      <c r="K229" s="194"/>
      <c r="L229" s="195"/>
      <c r="M229" s="194"/>
      <c r="N229" s="194"/>
      <c r="O229" s="194"/>
      <c r="P229" s="194"/>
      <c r="Q229" s="194"/>
      <c r="R229" s="417">
        <f t="shared" si="86"/>
        <v>0</v>
      </c>
      <c r="AH229" s="741">
        <v>2012</v>
      </c>
      <c r="AI229" s="740" t="str">
        <f>IF(ISNUMBER(C229),'Cover Page'!$D$35/1000000*'4 classification'!C229/'FX rate'!$C17,"")</f>
        <v/>
      </c>
      <c r="AJ229" s="930" t="str">
        <f>IF(ISNUMBER(D229),'Cover Page'!$D$35/1000000*'4 classification'!D229/'FX rate'!$C17,"")</f>
        <v/>
      </c>
      <c r="AK229" s="930" t="str">
        <f>IF(ISNUMBER(E229),'Cover Page'!$D$35/1000000*'4 classification'!E229/'FX rate'!$C17,"")</f>
        <v/>
      </c>
      <c r="AL229" s="930" t="str">
        <f>IF(ISNUMBER(F229),'Cover Page'!$D$35/1000000*'4 classification'!F229/'FX rate'!$C17,"")</f>
        <v/>
      </c>
      <c r="AM229" s="930" t="str">
        <f>IF(ISNUMBER(G229),'Cover Page'!$D$35/1000000*'4 classification'!G229/'FX rate'!$C17,"")</f>
        <v/>
      </c>
      <c r="AN229" s="930" t="str">
        <f>IF(ISNUMBER(H229),'Cover Page'!$D$35/1000000*'4 classification'!H229/'FX rate'!$C17,"")</f>
        <v/>
      </c>
      <c r="AO229" s="930" t="str">
        <f>IF(ISNUMBER(I229),'Cover Page'!$D$35/1000000*'4 classification'!I229/'FX rate'!$C17,"")</f>
        <v/>
      </c>
      <c r="AP229" s="930" t="str">
        <f>IF(ISNUMBER(J229),'Cover Page'!$D$35/1000000*'4 classification'!J229/'FX rate'!$C17,"")</f>
        <v/>
      </c>
      <c r="AQ229" s="930" t="str">
        <f>IF(ISNUMBER(K229),'Cover Page'!$D$35/1000000*'4 classification'!K229/'FX rate'!$C17,"")</f>
        <v/>
      </c>
      <c r="AR229" s="930" t="str">
        <f>IF(ISNUMBER(L229),'Cover Page'!$D$35/1000000*'4 classification'!L229/'FX rate'!$C17,"")</f>
        <v/>
      </c>
      <c r="AS229" s="930" t="str">
        <f>IF(ISNUMBER(M229),'Cover Page'!$D$35/1000000*'4 classification'!M229/'FX rate'!$C17,"")</f>
        <v/>
      </c>
      <c r="AT229" s="930" t="str">
        <f>IF(ISNUMBER(N229),'Cover Page'!$D$35/1000000*'4 classification'!N229/'FX rate'!$C17,"")</f>
        <v/>
      </c>
      <c r="AU229" s="930" t="str">
        <f>IF(ISNUMBER(O229),'Cover Page'!$D$35/1000000*'4 classification'!O229/'FX rate'!$C17,"")</f>
        <v/>
      </c>
      <c r="AV229" s="930" t="str">
        <f>IF(ISNUMBER(P229),'Cover Page'!$D$35/1000000*'4 classification'!P229/'FX rate'!$C17,"")</f>
        <v/>
      </c>
      <c r="AW229" s="967" t="str">
        <f>IF(ISNUMBER(Q229),'Cover Page'!$D$35/1000000*'4 classification'!Q229/'FX rate'!$C17,"")</f>
        <v/>
      </c>
      <c r="AX229" s="740">
        <f>IF(ISNUMBER(R229),'Cover Page'!$D$35/1000000*'4 classification'!R229/'FX rate'!$C17,"")</f>
        <v>0</v>
      </c>
      <c r="AY229" s="567"/>
      <c r="AZ229" s="567"/>
      <c r="BA229" s="567"/>
      <c r="BB229" s="567"/>
      <c r="BC229" s="567"/>
      <c r="BD229" s="567"/>
      <c r="BE229" s="567"/>
      <c r="BF229" s="567"/>
      <c r="BG229" s="567"/>
      <c r="BH229" s="567"/>
      <c r="BI229" s="567"/>
      <c r="BN229" s="773">
        <v>2012</v>
      </c>
      <c r="BO229" s="772" t="str">
        <f>IF(ISNUMBER(C229),'Cover Page'!$D$35/1000000*C229/'FX rate'!$C$24,"")</f>
        <v/>
      </c>
      <c r="BP229" s="929" t="str">
        <f>IF(ISNUMBER(D229),'Cover Page'!$D$35/1000000*D229/'FX rate'!$C$24,"")</f>
        <v/>
      </c>
      <c r="BQ229" s="929" t="str">
        <f>IF(ISNUMBER(E229),'Cover Page'!$D$35/1000000*E229/'FX rate'!$C$24,"")</f>
        <v/>
      </c>
      <c r="BR229" s="929" t="str">
        <f>IF(ISNUMBER(F229),'Cover Page'!$D$35/1000000*F229/'FX rate'!$C$24,"")</f>
        <v/>
      </c>
      <c r="BS229" s="929" t="str">
        <f>IF(ISNUMBER(G229),'Cover Page'!$D$35/1000000*G229/'FX rate'!$C$24,"")</f>
        <v/>
      </c>
      <c r="BT229" s="929" t="str">
        <f>IF(ISNUMBER(H229),'Cover Page'!$D$35/1000000*H229/'FX rate'!$C$24,"")</f>
        <v/>
      </c>
      <c r="BU229" s="929" t="str">
        <f>IF(ISNUMBER(I229),'Cover Page'!$D$35/1000000*I229/'FX rate'!$C$24,"")</f>
        <v/>
      </c>
      <c r="BV229" s="929" t="str">
        <f>IF(ISNUMBER(J229),'Cover Page'!$D$35/1000000*J229/'FX rate'!$C$24,"")</f>
        <v/>
      </c>
      <c r="BW229" s="929" t="str">
        <f>IF(ISNUMBER(K229),'Cover Page'!$D$35/1000000*K229/'FX rate'!$C$24,"")</f>
        <v/>
      </c>
      <c r="BX229" s="929" t="str">
        <f>IF(ISNUMBER(L229),'Cover Page'!$D$35/1000000*L229/'FX rate'!$C$24,"")</f>
        <v/>
      </c>
      <c r="BY229" s="929" t="str">
        <f>IF(ISNUMBER(M229),'Cover Page'!$D$35/1000000*M229/'FX rate'!$C$24,"")</f>
        <v/>
      </c>
      <c r="BZ229" s="929" t="str">
        <f>IF(ISNUMBER(N229),'Cover Page'!$D$35/1000000*N229/'FX rate'!$C$24,"")</f>
        <v/>
      </c>
      <c r="CA229" s="929" t="str">
        <f>IF(ISNUMBER(O229),'Cover Page'!$D$35/1000000*O229/'FX rate'!$C$24,"")</f>
        <v/>
      </c>
      <c r="CB229" s="929" t="str">
        <f>IF(ISNUMBER(P229),'Cover Page'!$D$35/1000000*P229/'FX rate'!$C$24,"")</f>
        <v/>
      </c>
      <c r="CC229" s="966" t="str">
        <f>IF(ISNUMBER(Q229),'Cover Page'!$D$35/1000000*Q229/'FX rate'!$C$24,"")</f>
        <v/>
      </c>
      <c r="CD229" s="772">
        <f>IF(ISNUMBER(R229),'Cover Page'!$D$35/1000000*R229/'FX rate'!$C$24,"")</f>
        <v>0</v>
      </c>
      <c r="CE229" s="639"/>
      <c r="CF229" s="639"/>
      <c r="CG229" s="639"/>
      <c r="CH229" s="639"/>
      <c r="CI229" s="639"/>
      <c r="CJ229" s="640"/>
      <c r="CK229" s="640"/>
      <c r="CL229" s="640"/>
      <c r="CM229" s="640"/>
      <c r="CN229" s="640"/>
      <c r="CO229" s="640"/>
      <c r="CP229" s="640"/>
      <c r="CQ229" s="640"/>
      <c r="CR229" s="640"/>
      <c r="CS229" s="640"/>
    </row>
    <row r="230" spans="1:97" s="2" customFormat="1" ht="14" x14ac:dyDescent="0.3">
      <c r="A230" s="6"/>
      <c r="B230" s="81">
        <v>2013</v>
      </c>
      <c r="C230" s="194"/>
      <c r="D230" s="194"/>
      <c r="E230" s="194"/>
      <c r="F230" s="194"/>
      <c r="G230" s="194"/>
      <c r="H230" s="194"/>
      <c r="I230" s="194"/>
      <c r="J230" s="194"/>
      <c r="K230" s="194"/>
      <c r="L230" s="195"/>
      <c r="M230" s="194"/>
      <c r="N230" s="194"/>
      <c r="O230" s="194"/>
      <c r="P230" s="194"/>
      <c r="Q230" s="194"/>
      <c r="R230" s="417">
        <f t="shared" si="86"/>
        <v>0</v>
      </c>
      <c r="AH230" s="741">
        <v>2013</v>
      </c>
      <c r="AI230" s="740" t="str">
        <f>IF(ISNUMBER(C230),'Cover Page'!$D$35/1000000*'4 classification'!C230/'FX rate'!$C18,"")</f>
        <v/>
      </c>
      <c r="AJ230" s="930" t="str">
        <f>IF(ISNUMBER(D230),'Cover Page'!$D$35/1000000*'4 classification'!D230/'FX rate'!$C18,"")</f>
        <v/>
      </c>
      <c r="AK230" s="930" t="str">
        <f>IF(ISNUMBER(E230),'Cover Page'!$D$35/1000000*'4 classification'!E230/'FX rate'!$C18,"")</f>
        <v/>
      </c>
      <c r="AL230" s="930" t="str">
        <f>IF(ISNUMBER(F230),'Cover Page'!$D$35/1000000*'4 classification'!F230/'FX rate'!$C18,"")</f>
        <v/>
      </c>
      <c r="AM230" s="930" t="str">
        <f>IF(ISNUMBER(G230),'Cover Page'!$D$35/1000000*'4 classification'!G230/'FX rate'!$C18,"")</f>
        <v/>
      </c>
      <c r="AN230" s="930" t="str">
        <f>IF(ISNUMBER(H230),'Cover Page'!$D$35/1000000*'4 classification'!H230/'FX rate'!$C18,"")</f>
        <v/>
      </c>
      <c r="AO230" s="930" t="str">
        <f>IF(ISNUMBER(I230),'Cover Page'!$D$35/1000000*'4 classification'!I230/'FX rate'!$C18,"")</f>
        <v/>
      </c>
      <c r="AP230" s="930" t="str">
        <f>IF(ISNUMBER(J230),'Cover Page'!$D$35/1000000*'4 classification'!J230/'FX rate'!$C18,"")</f>
        <v/>
      </c>
      <c r="AQ230" s="930" t="str">
        <f>IF(ISNUMBER(K230),'Cover Page'!$D$35/1000000*'4 classification'!K230/'FX rate'!$C18,"")</f>
        <v/>
      </c>
      <c r="AR230" s="930" t="str">
        <f>IF(ISNUMBER(L230),'Cover Page'!$D$35/1000000*'4 classification'!L230/'FX rate'!$C18,"")</f>
        <v/>
      </c>
      <c r="AS230" s="930" t="str">
        <f>IF(ISNUMBER(M230),'Cover Page'!$D$35/1000000*'4 classification'!M230/'FX rate'!$C18,"")</f>
        <v/>
      </c>
      <c r="AT230" s="930" t="str">
        <f>IF(ISNUMBER(N230),'Cover Page'!$D$35/1000000*'4 classification'!N230/'FX rate'!$C18,"")</f>
        <v/>
      </c>
      <c r="AU230" s="930" t="str">
        <f>IF(ISNUMBER(O230),'Cover Page'!$D$35/1000000*'4 classification'!O230/'FX rate'!$C18,"")</f>
        <v/>
      </c>
      <c r="AV230" s="930" t="str">
        <f>IF(ISNUMBER(P230),'Cover Page'!$D$35/1000000*'4 classification'!P230/'FX rate'!$C18,"")</f>
        <v/>
      </c>
      <c r="AW230" s="967" t="str">
        <f>IF(ISNUMBER(Q230),'Cover Page'!$D$35/1000000*'4 classification'!Q230/'FX rate'!$C18,"")</f>
        <v/>
      </c>
      <c r="AX230" s="740">
        <f>IF(ISNUMBER(R230),'Cover Page'!$D$35/1000000*'4 classification'!R230/'FX rate'!$C18,"")</f>
        <v>0</v>
      </c>
      <c r="AY230" s="567"/>
      <c r="AZ230" s="567"/>
      <c r="BA230" s="567"/>
      <c r="BB230" s="567"/>
      <c r="BC230" s="567"/>
      <c r="BD230" s="567"/>
      <c r="BE230" s="567"/>
      <c r="BF230" s="567"/>
      <c r="BG230" s="567"/>
      <c r="BH230" s="567"/>
      <c r="BI230" s="567"/>
      <c r="BN230" s="773">
        <v>2013</v>
      </c>
      <c r="BO230" s="772" t="str">
        <f>IF(ISNUMBER(C230),'Cover Page'!$D$35/1000000*C230/'FX rate'!$C$24,"")</f>
        <v/>
      </c>
      <c r="BP230" s="929" t="str">
        <f>IF(ISNUMBER(D230),'Cover Page'!$D$35/1000000*D230/'FX rate'!$C$24,"")</f>
        <v/>
      </c>
      <c r="BQ230" s="929" t="str">
        <f>IF(ISNUMBER(E230),'Cover Page'!$D$35/1000000*E230/'FX rate'!$C$24,"")</f>
        <v/>
      </c>
      <c r="BR230" s="929" t="str">
        <f>IF(ISNUMBER(F230),'Cover Page'!$D$35/1000000*F230/'FX rate'!$C$24,"")</f>
        <v/>
      </c>
      <c r="BS230" s="929" t="str">
        <f>IF(ISNUMBER(G230),'Cover Page'!$D$35/1000000*G230/'FX rate'!$C$24,"")</f>
        <v/>
      </c>
      <c r="BT230" s="929" t="str">
        <f>IF(ISNUMBER(H230),'Cover Page'!$D$35/1000000*H230/'FX rate'!$C$24,"")</f>
        <v/>
      </c>
      <c r="BU230" s="929" t="str">
        <f>IF(ISNUMBER(I230),'Cover Page'!$D$35/1000000*I230/'FX rate'!$C$24,"")</f>
        <v/>
      </c>
      <c r="BV230" s="929" t="str">
        <f>IF(ISNUMBER(J230),'Cover Page'!$D$35/1000000*J230/'FX rate'!$C$24,"")</f>
        <v/>
      </c>
      <c r="BW230" s="929" t="str">
        <f>IF(ISNUMBER(K230),'Cover Page'!$D$35/1000000*K230/'FX rate'!$C$24,"")</f>
        <v/>
      </c>
      <c r="BX230" s="929" t="str">
        <f>IF(ISNUMBER(L230),'Cover Page'!$D$35/1000000*L230/'FX rate'!$C$24,"")</f>
        <v/>
      </c>
      <c r="BY230" s="929" t="str">
        <f>IF(ISNUMBER(M230),'Cover Page'!$D$35/1000000*M230/'FX rate'!$C$24,"")</f>
        <v/>
      </c>
      <c r="BZ230" s="929" t="str">
        <f>IF(ISNUMBER(N230),'Cover Page'!$D$35/1000000*N230/'FX rate'!$C$24,"")</f>
        <v/>
      </c>
      <c r="CA230" s="929" t="str">
        <f>IF(ISNUMBER(O230),'Cover Page'!$D$35/1000000*O230/'FX rate'!$C$24,"")</f>
        <v/>
      </c>
      <c r="CB230" s="929" t="str">
        <f>IF(ISNUMBER(P230),'Cover Page'!$D$35/1000000*P230/'FX rate'!$C$24,"")</f>
        <v/>
      </c>
      <c r="CC230" s="966" t="str">
        <f>IF(ISNUMBER(Q230),'Cover Page'!$D$35/1000000*Q230/'FX rate'!$C$24,"")</f>
        <v/>
      </c>
      <c r="CD230" s="772">
        <f>IF(ISNUMBER(R230),'Cover Page'!$D$35/1000000*R230/'FX rate'!$C$24,"")</f>
        <v>0</v>
      </c>
      <c r="CE230" s="639"/>
      <c r="CF230" s="639"/>
      <c r="CG230" s="639"/>
      <c r="CH230" s="639"/>
      <c r="CI230" s="639"/>
      <c r="CJ230" s="640"/>
      <c r="CK230" s="640"/>
      <c r="CL230" s="640"/>
      <c r="CM230" s="640"/>
      <c r="CN230" s="640"/>
      <c r="CO230" s="640"/>
      <c r="CP230" s="640"/>
      <c r="CQ230" s="640"/>
      <c r="CR230" s="640"/>
      <c r="CS230" s="640"/>
    </row>
    <row r="231" spans="1:97" s="20" customFormat="1" ht="14" x14ac:dyDescent="0.3">
      <c r="A231" s="24"/>
      <c r="B231" s="82">
        <v>2014</v>
      </c>
      <c r="C231" s="194"/>
      <c r="D231" s="194"/>
      <c r="E231" s="194"/>
      <c r="F231" s="194"/>
      <c r="G231" s="194"/>
      <c r="H231" s="194"/>
      <c r="I231" s="194"/>
      <c r="J231" s="194"/>
      <c r="K231" s="194"/>
      <c r="L231" s="195"/>
      <c r="M231" s="194"/>
      <c r="N231" s="194"/>
      <c r="O231" s="194"/>
      <c r="P231" s="194"/>
      <c r="Q231" s="194"/>
      <c r="R231" s="417">
        <f t="shared" si="86"/>
        <v>0</v>
      </c>
      <c r="AH231" s="741">
        <v>2014</v>
      </c>
      <c r="AI231" s="740" t="str">
        <f>IF(ISNUMBER(C231),'Cover Page'!$D$35/1000000*'4 classification'!C231/'FX rate'!$C19,"")</f>
        <v/>
      </c>
      <c r="AJ231" s="930" t="str">
        <f>IF(ISNUMBER(D231),'Cover Page'!$D$35/1000000*'4 classification'!D231/'FX rate'!$C19,"")</f>
        <v/>
      </c>
      <c r="AK231" s="930" t="str">
        <f>IF(ISNUMBER(E231),'Cover Page'!$D$35/1000000*'4 classification'!E231/'FX rate'!$C19,"")</f>
        <v/>
      </c>
      <c r="AL231" s="930" t="str">
        <f>IF(ISNUMBER(F231),'Cover Page'!$D$35/1000000*'4 classification'!F231/'FX rate'!$C19,"")</f>
        <v/>
      </c>
      <c r="AM231" s="930" t="str">
        <f>IF(ISNUMBER(G231),'Cover Page'!$D$35/1000000*'4 classification'!G231/'FX rate'!$C19,"")</f>
        <v/>
      </c>
      <c r="AN231" s="930" t="str">
        <f>IF(ISNUMBER(H231),'Cover Page'!$D$35/1000000*'4 classification'!H231/'FX rate'!$C19,"")</f>
        <v/>
      </c>
      <c r="AO231" s="930" t="str">
        <f>IF(ISNUMBER(I231),'Cover Page'!$D$35/1000000*'4 classification'!I231/'FX rate'!$C19,"")</f>
        <v/>
      </c>
      <c r="AP231" s="930" t="str">
        <f>IF(ISNUMBER(J231),'Cover Page'!$D$35/1000000*'4 classification'!J231/'FX rate'!$C19,"")</f>
        <v/>
      </c>
      <c r="AQ231" s="930" t="str">
        <f>IF(ISNUMBER(K231),'Cover Page'!$D$35/1000000*'4 classification'!K231/'FX rate'!$C19,"")</f>
        <v/>
      </c>
      <c r="AR231" s="930" t="str">
        <f>IF(ISNUMBER(L231),'Cover Page'!$D$35/1000000*'4 classification'!L231/'FX rate'!$C19,"")</f>
        <v/>
      </c>
      <c r="AS231" s="930" t="str">
        <f>IF(ISNUMBER(M231),'Cover Page'!$D$35/1000000*'4 classification'!M231/'FX rate'!$C19,"")</f>
        <v/>
      </c>
      <c r="AT231" s="930" t="str">
        <f>IF(ISNUMBER(N231),'Cover Page'!$D$35/1000000*'4 classification'!N231/'FX rate'!$C19,"")</f>
        <v/>
      </c>
      <c r="AU231" s="930" t="str">
        <f>IF(ISNUMBER(O231),'Cover Page'!$D$35/1000000*'4 classification'!O231/'FX rate'!$C19,"")</f>
        <v/>
      </c>
      <c r="AV231" s="930" t="str">
        <f>IF(ISNUMBER(P231),'Cover Page'!$D$35/1000000*'4 classification'!P231/'FX rate'!$C19,"")</f>
        <v/>
      </c>
      <c r="AW231" s="967" t="str">
        <f>IF(ISNUMBER(Q231),'Cover Page'!$D$35/1000000*'4 classification'!Q231/'FX rate'!$C19,"")</f>
        <v/>
      </c>
      <c r="AX231" s="740">
        <f>IF(ISNUMBER(R231),'Cover Page'!$D$35/1000000*'4 classification'!R231/'FX rate'!$C19,"")</f>
        <v>0</v>
      </c>
      <c r="AY231" s="568"/>
      <c r="AZ231" s="568"/>
      <c r="BA231" s="568"/>
      <c r="BB231" s="568"/>
      <c r="BC231" s="568"/>
      <c r="BD231" s="567"/>
      <c r="BE231" s="567"/>
      <c r="BF231" s="567"/>
      <c r="BG231" s="567"/>
      <c r="BH231" s="567"/>
      <c r="BI231" s="567"/>
      <c r="BN231" s="773">
        <v>2014</v>
      </c>
      <c r="BO231" s="772" t="str">
        <f>IF(ISNUMBER(C231),'Cover Page'!$D$35/1000000*C231/'FX rate'!$C$24,"")</f>
        <v/>
      </c>
      <c r="BP231" s="929" t="str">
        <f>IF(ISNUMBER(D231),'Cover Page'!$D$35/1000000*D231/'FX rate'!$C$24,"")</f>
        <v/>
      </c>
      <c r="BQ231" s="929" t="str">
        <f>IF(ISNUMBER(E231),'Cover Page'!$D$35/1000000*E231/'FX rate'!$C$24,"")</f>
        <v/>
      </c>
      <c r="BR231" s="929" t="str">
        <f>IF(ISNUMBER(F231),'Cover Page'!$D$35/1000000*F231/'FX rate'!$C$24,"")</f>
        <v/>
      </c>
      <c r="BS231" s="929" t="str">
        <f>IF(ISNUMBER(G231),'Cover Page'!$D$35/1000000*G231/'FX rate'!$C$24,"")</f>
        <v/>
      </c>
      <c r="BT231" s="929" t="str">
        <f>IF(ISNUMBER(H231),'Cover Page'!$D$35/1000000*H231/'FX rate'!$C$24,"")</f>
        <v/>
      </c>
      <c r="BU231" s="929" t="str">
        <f>IF(ISNUMBER(I231),'Cover Page'!$D$35/1000000*I231/'FX rate'!$C$24,"")</f>
        <v/>
      </c>
      <c r="BV231" s="929" t="str">
        <f>IF(ISNUMBER(J231),'Cover Page'!$D$35/1000000*J231/'FX rate'!$C$24,"")</f>
        <v/>
      </c>
      <c r="BW231" s="929" t="str">
        <f>IF(ISNUMBER(K231),'Cover Page'!$D$35/1000000*K231/'FX rate'!$C$24,"")</f>
        <v/>
      </c>
      <c r="BX231" s="929" t="str">
        <f>IF(ISNUMBER(L231),'Cover Page'!$D$35/1000000*L231/'FX rate'!$C$24,"")</f>
        <v/>
      </c>
      <c r="BY231" s="929" t="str">
        <f>IF(ISNUMBER(M231),'Cover Page'!$D$35/1000000*M231/'FX rate'!$C$24,"")</f>
        <v/>
      </c>
      <c r="BZ231" s="929" t="str">
        <f>IF(ISNUMBER(N231),'Cover Page'!$D$35/1000000*N231/'FX rate'!$C$24,"")</f>
        <v/>
      </c>
      <c r="CA231" s="929" t="str">
        <f>IF(ISNUMBER(O231),'Cover Page'!$D$35/1000000*O231/'FX rate'!$C$24,"")</f>
        <v/>
      </c>
      <c r="CB231" s="929" t="str">
        <f>IF(ISNUMBER(P231),'Cover Page'!$D$35/1000000*P231/'FX rate'!$C$24,"")</f>
        <v/>
      </c>
      <c r="CC231" s="966" t="str">
        <f>IF(ISNUMBER(Q231),'Cover Page'!$D$35/1000000*Q231/'FX rate'!$C$24,"")</f>
        <v/>
      </c>
      <c r="CD231" s="772">
        <f>IF(ISNUMBER(R231),'Cover Page'!$D$35/1000000*R231/'FX rate'!$C$24,"")</f>
        <v>0</v>
      </c>
      <c r="CE231" s="640"/>
      <c r="CF231" s="640"/>
      <c r="CG231" s="640"/>
      <c r="CH231" s="640"/>
      <c r="CI231" s="640"/>
      <c r="CJ231" s="640"/>
      <c r="CK231" s="640"/>
      <c r="CL231" s="640"/>
      <c r="CM231" s="640"/>
      <c r="CN231" s="640"/>
      <c r="CO231" s="640"/>
      <c r="CP231" s="640"/>
      <c r="CQ231" s="640"/>
      <c r="CR231" s="640"/>
      <c r="CS231" s="640"/>
    </row>
    <row r="232" spans="1:97" s="20" customFormat="1" ht="14" x14ac:dyDescent="0.3">
      <c r="A232" s="24"/>
      <c r="B232" s="81">
        <v>2015</v>
      </c>
      <c r="C232" s="194"/>
      <c r="D232" s="194"/>
      <c r="E232" s="194"/>
      <c r="F232" s="194"/>
      <c r="G232" s="194"/>
      <c r="H232" s="194"/>
      <c r="I232" s="194"/>
      <c r="J232" s="194"/>
      <c r="K232" s="194"/>
      <c r="L232" s="195"/>
      <c r="M232" s="194"/>
      <c r="N232" s="194"/>
      <c r="O232" s="194"/>
      <c r="P232" s="194"/>
      <c r="Q232" s="194"/>
      <c r="R232" s="417">
        <f t="shared" si="86"/>
        <v>0</v>
      </c>
      <c r="AH232" s="741">
        <v>2015</v>
      </c>
      <c r="AI232" s="740" t="str">
        <f>IF(ISNUMBER(C232),'Cover Page'!$D$35/1000000*'4 classification'!C232/'FX rate'!$C20,"")</f>
        <v/>
      </c>
      <c r="AJ232" s="930" t="str">
        <f>IF(ISNUMBER(D232),'Cover Page'!$D$35/1000000*'4 classification'!D232/'FX rate'!$C20,"")</f>
        <v/>
      </c>
      <c r="AK232" s="930" t="str">
        <f>IF(ISNUMBER(E232),'Cover Page'!$D$35/1000000*'4 classification'!E232/'FX rate'!$C20,"")</f>
        <v/>
      </c>
      <c r="AL232" s="930" t="str">
        <f>IF(ISNUMBER(F232),'Cover Page'!$D$35/1000000*'4 classification'!F232/'FX rate'!$C20,"")</f>
        <v/>
      </c>
      <c r="AM232" s="930" t="str">
        <f>IF(ISNUMBER(G232),'Cover Page'!$D$35/1000000*'4 classification'!G232/'FX rate'!$C20,"")</f>
        <v/>
      </c>
      <c r="AN232" s="930" t="str">
        <f>IF(ISNUMBER(H232),'Cover Page'!$D$35/1000000*'4 classification'!H232/'FX rate'!$C20,"")</f>
        <v/>
      </c>
      <c r="AO232" s="930" t="str">
        <f>IF(ISNUMBER(I232),'Cover Page'!$D$35/1000000*'4 classification'!I232/'FX rate'!$C20,"")</f>
        <v/>
      </c>
      <c r="AP232" s="930" t="str">
        <f>IF(ISNUMBER(J232),'Cover Page'!$D$35/1000000*'4 classification'!J232/'FX rate'!$C20,"")</f>
        <v/>
      </c>
      <c r="AQ232" s="930" t="str">
        <f>IF(ISNUMBER(K232),'Cover Page'!$D$35/1000000*'4 classification'!K232/'FX rate'!$C20,"")</f>
        <v/>
      </c>
      <c r="AR232" s="930" t="str">
        <f>IF(ISNUMBER(L232),'Cover Page'!$D$35/1000000*'4 classification'!L232/'FX rate'!$C20,"")</f>
        <v/>
      </c>
      <c r="AS232" s="930" t="str">
        <f>IF(ISNUMBER(M232),'Cover Page'!$D$35/1000000*'4 classification'!M232/'FX rate'!$C20,"")</f>
        <v/>
      </c>
      <c r="AT232" s="930" t="str">
        <f>IF(ISNUMBER(N232),'Cover Page'!$D$35/1000000*'4 classification'!N232/'FX rate'!$C20,"")</f>
        <v/>
      </c>
      <c r="AU232" s="930" t="str">
        <f>IF(ISNUMBER(O232),'Cover Page'!$D$35/1000000*'4 classification'!O232/'FX rate'!$C20,"")</f>
        <v/>
      </c>
      <c r="AV232" s="930" t="str">
        <f>IF(ISNUMBER(P232),'Cover Page'!$D$35/1000000*'4 classification'!P232/'FX rate'!$C20,"")</f>
        <v/>
      </c>
      <c r="AW232" s="967" t="str">
        <f>IF(ISNUMBER(Q232),'Cover Page'!$D$35/1000000*'4 classification'!Q232/'FX rate'!$C20,"")</f>
        <v/>
      </c>
      <c r="AX232" s="740">
        <f>IF(ISNUMBER(R232),'Cover Page'!$D$35/1000000*'4 classification'!R232/'FX rate'!$C20,"")</f>
        <v>0</v>
      </c>
      <c r="AY232" s="568"/>
      <c r="AZ232" s="568"/>
      <c r="BA232" s="568"/>
      <c r="BB232" s="568"/>
      <c r="BC232" s="568"/>
      <c r="BD232" s="567"/>
      <c r="BE232" s="567"/>
      <c r="BF232" s="567"/>
      <c r="BG232" s="567"/>
      <c r="BH232" s="567"/>
      <c r="BI232" s="567"/>
      <c r="BN232" s="773">
        <v>2015</v>
      </c>
      <c r="BO232" s="772" t="str">
        <f>IF(ISNUMBER(C232),'Cover Page'!$D$35/1000000*C232/'FX rate'!$C$24,"")</f>
        <v/>
      </c>
      <c r="BP232" s="929" t="str">
        <f>IF(ISNUMBER(D232),'Cover Page'!$D$35/1000000*D232/'FX rate'!$C$24,"")</f>
        <v/>
      </c>
      <c r="BQ232" s="929" t="str">
        <f>IF(ISNUMBER(E232),'Cover Page'!$D$35/1000000*E232/'FX rate'!$C$24,"")</f>
        <v/>
      </c>
      <c r="BR232" s="929" t="str">
        <f>IF(ISNUMBER(F232),'Cover Page'!$D$35/1000000*F232/'FX rate'!$C$24,"")</f>
        <v/>
      </c>
      <c r="BS232" s="929" t="str">
        <f>IF(ISNUMBER(G232),'Cover Page'!$D$35/1000000*G232/'FX rate'!$C$24,"")</f>
        <v/>
      </c>
      <c r="BT232" s="929" t="str">
        <f>IF(ISNUMBER(H232),'Cover Page'!$D$35/1000000*H232/'FX rate'!$C$24,"")</f>
        <v/>
      </c>
      <c r="BU232" s="929" t="str">
        <f>IF(ISNUMBER(I232),'Cover Page'!$D$35/1000000*I232/'FX rate'!$C$24,"")</f>
        <v/>
      </c>
      <c r="BV232" s="929" t="str">
        <f>IF(ISNUMBER(J232),'Cover Page'!$D$35/1000000*J232/'FX rate'!$C$24,"")</f>
        <v/>
      </c>
      <c r="BW232" s="929" t="str">
        <f>IF(ISNUMBER(K232),'Cover Page'!$D$35/1000000*K232/'FX rate'!$C$24,"")</f>
        <v/>
      </c>
      <c r="BX232" s="929" t="str">
        <f>IF(ISNUMBER(L232),'Cover Page'!$D$35/1000000*L232/'FX rate'!$C$24,"")</f>
        <v/>
      </c>
      <c r="BY232" s="929" t="str">
        <f>IF(ISNUMBER(M232),'Cover Page'!$D$35/1000000*M232/'FX rate'!$C$24,"")</f>
        <v/>
      </c>
      <c r="BZ232" s="929" t="str">
        <f>IF(ISNUMBER(N232),'Cover Page'!$D$35/1000000*N232/'FX rate'!$C$24,"")</f>
        <v/>
      </c>
      <c r="CA232" s="929" t="str">
        <f>IF(ISNUMBER(O232),'Cover Page'!$D$35/1000000*O232/'FX rate'!$C$24,"")</f>
        <v/>
      </c>
      <c r="CB232" s="929" t="str">
        <f>IF(ISNUMBER(P232),'Cover Page'!$D$35/1000000*P232/'FX rate'!$C$24,"")</f>
        <v/>
      </c>
      <c r="CC232" s="966" t="str">
        <f>IF(ISNUMBER(Q232),'Cover Page'!$D$35/1000000*Q232/'FX rate'!$C$24,"")</f>
        <v/>
      </c>
      <c r="CD232" s="772">
        <f>IF(ISNUMBER(R232),'Cover Page'!$D$35/1000000*R232/'FX rate'!$C$24,"")</f>
        <v>0</v>
      </c>
      <c r="CE232" s="640"/>
      <c r="CF232" s="640"/>
      <c r="CG232" s="640"/>
      <c r="CH232" s="640"/>
      <c r="CI232" s="640"/>
      <c r="CJ232" s="640"/>
      <c r="CK232" s="640"/>
      <c r="CL232" s="640"/>
      <c r="CM232" s="640"/>
      <c r="CN232" s="640"/>
      <c r="CO232" s="640"/>
      <c r="CP232" s="640"/>
      <c r="CQ232" s="640"/>
      <c r="CR232" s="640"/>
      <c r="CS232" s="640"/>
    </row>
    <row r="233" spans="1:97" s="20" customFormat="1" ht="14" x14ac:dyDescent="0.3">
      <c r="A233" s="24"/>
      <c r="B233" s="81">
        <v>2016</v>
      </c>
      <c r="C233" s="194"/>
      <c r="D233" s="194"/>
      <c r="E233" s="194"/>
      <c r="F233" s="194"/>
      <c r="G233" s="194"/>
      <c r="H233" s="194"/>
      <c r="I233" s="194"/>
      <c r="J233" s="194"/>
      <c r="K233" s="194"/>
      <c r="L233" s="195"/>
      <c r="M233" s="194"/>
      <c r="N233" s="194"/>
      <c r="O233" s="194"/>
      <c r="P233" s="194"/>
      <c r="Q233" s="194"/>
      <c r="R233" s="417">
        <f t="shared" si="86"/>
        <v>0</v>
      </c>
      <c r="AH233" s="971">
        <v>2016</v>
      </c>
      <c r="AI233" s="740" t="str">
        <f>IF(ISNUMBER(C233),'Cover Page'!$D$35/1000000*'4 classification'!C233/'FX rate'!$C21,"")</f>
        <v/>
      </c>
      <c r="AJ233" s="930" t="str">
        <f>IF(ISNUMBER(D233),'Cover Page'!$D$35/1000000*'4 classification'!D233/'FX rate'!$C21,"")</f>
        <v/>
      </c>
      <c r="AK233" s="930" t="str">
        <f>IF(ISNUMBER(E233),'Cover Page'!$D$35/1000000*'4 classification'!E233/'FX rate'!$C21,"")</f>
        <v/>
      </c>
      <c r="AL233" s="930" t="str">
        <f>IF(ISNUMBER(F233),'Cover Page'!$D$35/1000000*'4 classification'!F233/'FX rate'!$C21,"")</f>
        <v/>
      </c>
      <c r="AM233" s="930" t="str">
        <f>IF(ISNUMBER(G233),'Cover Page'!$D$35/1000000*'4 classification'!G233/'FX rate'!$C21,"")</f>
        <v/>
      </c>
      <c r="AN233" s="930" t="str">
        <f>IF(ISNUMBER(H233),'Cover Page'!$D$35/1000000*'4 classification'!H233/'FX rate'!$C21,"")</f>
        <v/>
      </c>
      <c r="AO233" s="930" t="str">
        <f>IF(ISNUMBER(I233),'Cover Page'!$D$35/1000000*'4 classification'!I233/'FX rate'!$C21,"")</f>
        <v/>
      </c>
      <c r="AP233" s="930" t="str">
        <f>IF(ISNUMBER(J233),'Cover Page'!$D$35/1000000*'4 classification'!J233/'FX rate'!$C21,"")</f>
        <v/>
      </c>
      <c r="AQ233" s="930" t="str">
        <f>IF(ISNUMBER(K233),'Cover Page'!$D$35/1000000*'4 classification'!K233/'FX rate'!$C21,"")</f>
        <v/>
      </c>
      <c r="AR233" s="930" t="str">
        <f>IF(ISNUMBER(L233),'Cover Page'!$D$35/1000000*'4 classification'!L233/'FX rate'!$C21,"")</f>
        <v/>
      </c>
      <c r="AS233" s="930" t="str">
        <f>IF(ISNUMBER(M233),'Cover Page'!$D$35/1000000*'4 classification'!M233/'FX rate'!$C21,"")</f>
        <v/>
      </c>
      <c r="AT233" s="930" t="str">
        <f>IF(ISNUMBER(N233),'Cover Page'!$D$35/1000000*'4 classification'!N233/'FX rate'!$C21,"")</f>
        <v/>
      </c>
      <c r="AU233" s="930" t="str">
        <f>IF(ISNUMBER(O233),'Cover Page'!$D$35/1000000*'4 classification'!O233/'FX rate'!$C21,"")</f>
        <v/>
      </c>
      <c r="AV233" s="930" t="str">
        <f>IF(ISNUMBER(P233),'Cover Page'!$D$35/1000000*'4 classification'!P233/'FX rate'!$C21,"")</f>
        <v/>
      </c>
      <c r="AW233" s="967" t="str">
        <f>IF(ISNUMBER(Q233),'Cover Page'!$D$35/1000000*'4 classification'!Q233/'FX rate'!$C21,"")</f>
        <v/>
      </c>
      <c r="AX233" s="740">
        <f>IF(ISNUMBER(R233),'Cover Page'!$D$35/1000000*'4 classification'!R233/'FX rate'!$C21,"")</f>
        <v>0</v>
      </c>
      <c r="AY233" s="568"/>
      <c r="AZ233" s="568"/>
      <c r="BA233" s="568"/>
      <c r="BB233" s="568"/>
      <c r="BC233" s="568"/>
      <c r="BD233" s="567"/>
      <c r="BE233" s="567"/>
      <c r="BF233" s="567"/>
      <c r="BG233" s="567"/>
      <c r="BH233" s="567"/>
      <c r="BI233" s="567"/>
      <c r="BN233" s="972">
        <v>2016</v>
      </c>
      <c r="BO233" s="772" t="str">
        <f>IF(ISNUMBER(C233),'Cover Page'!$D$35/1000000*C233/'FX rate'!$C$24,"")</f>
        <v/>
      </c>
      <c r="BP233" s="929" t="str">
        <f>IF(ISNUMBER(D233),'Cover Page'!$D$35/1000000*D233/'FX rate'!$C$24,"")</f>
        <v/>
      </c>
      <c r="BQ233" s="929" t="str">
        <f>IF(ISNUMBER(E233),'Cover Page'!$D$35/1000000*E233/'FX rate'!$C$24,"")</f>
        <v/>
      </c>
      <c r="BR233" s="929" t="str">
        <f>IF(ISNUMBER(F233),'Cover Page'!$D$35/1000000*F233/'FX rate'!$C$24,"")</f>
        <v/>
      </c>
      <c r="BS233" s="929" t="str">
        <f>IF(ISNUMBER(G233),'Cover Page'!$D$35/1000000*G233/'FX rate'!$C$24,"")</f>
        <v/>
      </c>
      <c r="BT233" s="929" t="str">
        <f>IF(ISNUMBER(H233),'Cover Page'!$D$35/1000000*H233/'FX rate'!$C$24,"")</f>
        <v/>
      </c>
      <c r="BU233" s="929" t="str">
        <f>IF(ISNUMBER(I233),'Cover Page'!$D$35/1000000*I233/'FX rate'!$C$24,"")</f>
        <v/>
      </c>
      <c r="BV233" s="929" t="str">
        <f>IF(ISNUMBER(J233),'Cover Page'!$D$35/1000000*J233/'FX rate'!$C$24,"")</f>
        <v/>
      </c>
      <c r="BW233" s="929" t="str">
        <f>IF(ISNUMBER(K233),'Cover Page'!$D$35/1000000*K233/'FX rate'!$C$24,"")</f>
        <v/>
      </c>
      <c r="BX233" s="929" t="str">
        <f>IF(ISNUMBER(L233),'Cover Page'!$D$35/1000000*L233/'FX rate'!$C$24,"")</f>
        <v/>
      </c>
      <c r="BY233" s="929" t="str">
        <f>IF(ISNUMBER(M233),'Cover Page'!$D$35/1000000*M233/'FX rate'!$C$24,"")</f>
        <v/>
      </c>
      <c r="BZ233" s="929" t="str">
        <f>IF(ISNUMBER(N233),'Cover Page'!$D$35/1000000*N233/'FX rate'!$C$24,"")</f>
        <v/>
      </c>
      <c r="CA233" s="929" t="str">
        <f>IF(ISNUMBER(O233),'Cover Page'!$D$35/1000000*O233/'FX rate'!$C$24,"")</f>
        <v/>
      </c>
      <c r="CB233" s="929" t="str">
        <f>IF(ISNUMBER(P233),'Cover Page'!$D$35/1000000*P233/'FX rate'!$C$24,"")</f>
        <v/>
      </c>
      <c r="CC233" s="966" t="str">
        <f>IF(ISNUMBER(Q233),'Cover Page'!$D$35/1000000*Q233/'FX rate'!$C$24,"")</f>
        <v/>
      </c>
      <c r="CD233" s="772">
        <f>IF(ISNUMBER(R233),'Cover Page'!$D$35/1000000*R233/'FX rate'!$C$24,"")</f>
        <v>0</v>
      </c>
      <c r="CE233" s="640"/>
      <c r="CF233" s="640"/>
      <c r="CG233" s="640"/>
      <c r="CH233" s="640"/>
      <c r="CI233" s="640"/>
      <c r="CJ233" s="640"/>
      <c r="CK233" s="640"/>
      <c r="CL233" s="640"/>
      <c r="CM233" s="640"/>
      <c r="CN233" s="640"/>
      <c r="CO233" s="640"/>
      <c r="CP233" s="640"/>
      <c r="CQ233" s="640"/>
      <c r="CR233" s="640"/>
      <c r="CS233" s="640"/>
    </row>
    <row r="234" spans="1:97" s="20" customFormat="1" ht="14" x14ac:dyDescent="0.3">
      <c r="A234" s="24"/>
      <c r="B234" s="81">
        <v>2017</v>
      </c>
      <c r="C234" s="194"/>
      <c r="D234" s="194"/>
      <c r="E234" s="194"/>
      <c r="F234" s="194"/>
      <c r="G234" s="194"/>
      <c r="H234" s="194"/>
      <c r="I234" s="194"/>
      <c r="J234" s="194"/>
      <c r="K234" s="194"/>
      <c r="L234" s="195"/>
      <c r="M234" s="194"/>
      <c r="N234" s="194"/>
      <c r="O234" s="194"/>
      <c r="P234" s="194"/>
      <c r="Q234" s="194"/>
      <c r="R234" s="417">
        <f t="shared" ref="R234" si="87">C234+D234+E234+F234+G234+H234+I234+J234+K234+L234+M234+N234+O234+P234+Q234</f>
        <v>0</v>
      </c>
      <c r="AH234" s="741">
        <v>2017</v>
      </c>
      <c r="AI234" s="740" t="str">
        <f>IF(ISNUMBER(C234),'Cover Page'!$D$35/1000000*'4 classification'!C234/'FX rate'!$C22,"")</f>
        <v/>
      </c>
      <c r="AJ234" s="930" t="str">
        <f>IF(ISNUMBER(D234),'Cover Page'!$D$35/1000000*'4 classification'!D234/'FX rate'!$C22,"")</f>
        <v/>
      </c>
      <c r="AK234" s="930" t="str">
        <f>IF(ISNUMBER(E234),'Cover Page'!$D$35/1000000*'4 classification'!E234/'FX rate'!$C22,"")</f>
        <v/>
      </c>
      <c r="AL234" s="930" t="str">
        <f>IF(ISNUMBER(F234),'Cover Page'!$D$35/1000000*'4 classification'!F234/'FX rate'!$C22,"")</f>
        <v/>
      </c>
      <c r="AM234" s="930" t="str">
        <f>IF(ISNUMBER(G234),'Cover Page'!$D$35/1000000*'4 classification'!G234/'FX rate'!$C22,"")</f>
        <v/>
      </c>
      <c r="AN234" s="930" t="str">
        <f>IF(ISNUMBER(H234),'Cover Page'!$D$35/1000000*'4 classification'!H234/'FX rate'!$C22,"")</f>
        <v/>
      </c>
      <c r="AO234" s="930" t="str">
        <f>IF(ISNUMBER(I234),'Cover Page'!$D$35/1000000*'4 classification'!I234/'FX rate'!$C22,"")</f>
        <v/>
      </c>
      <c r="AP234" s="930" t="str">
        <f>IF(ISNUMBER(J234),'Cover Page'!$D$35/1000000*'4 classification'!J234/'FX rate'!$C22,"")</f>
        <v/>
      </c>
      <c r="AQ234" s="930" t="str">
        <f>IF(ISNUMBER(K234),'Cover Page'!$D$35/1000000*'4 classification'!K234/'FX rate'!$C22,"")</f>
        <v/>
      </c>
      <c r="AR234" s="930" t="str">
        <f>IF(ISNUMBER(L234),'Cover Page'!$D$35/1000000*'4 classification'!L234/'FX rate'!$C22,"")</f>
        <v/>
      </c>
      <c r="AS234" s="930" t="str">
        <f>IF(ISNUMBER(M234),'Cover Page'!$D$35/1000000*'4 classification'!M234/'FX rate'!$C22,"")</f>
        <v/>
      </c>
      <c r="AT234" s="930" t="str">
        <f>IF(ISNUMBER(N234),'Cover Page'!$D$35/1000000*'4 classification'!N234/'FX rate'!$C22,"")</f>
        <v/>
      </c>
      <c r="AU234" s="930" t="str">
        <f>IF(ISNUMBER(O234),'Cover Page'!$D$35/1000000*'4 classification'!O234/'FX rate'!$C22,"")</f>
        <v/>
      </c>
      <c r="AV234" s="930" t="str">
        <f>IF(ISNUMBER(P234),'Cover Page'!$D$35/1000000*'4 classification'!P234/'FX rate'!$C22,"")</f>
        <v/>
      </c>
      <c r="AW234" s="967" t="str">
        <f>IF(ISNUMBER(Q234),'Cover Page'!$D$35/1000000*'4 classification'!Q234/'FX rate'!$C22,"")</f>
        <v/>
      </c>
      <c r="AX234" s="740">
        <f>IF(ISNUMBER(R234),'Cover Page'!$D$35/1000000*'4 classification'!R234/'FX rate'!$C22,"")</f>
        <v>0</v>
      </c>
      <c r="AY234" s="568"/>
      <c r="AZ234" s="568"/>
      <c r="BA234" s="568"/>
      <c r="BB234" s="568"/>
      <c r="BC234" s="568"/>
      <c r="BD234" s="567"/>
      <c r="BE234" s="567"/>
      <c r="BF234" s="567"/>
      <c r="BG234" s="567"/>
      <c r="BH234" s="567"/>
      <c r="BI234" s="567"/>
      <c r="BN234" s="773">
        <v>2017</v>
      </c>
      <c r="BO234" s="772" t="str">
        <f>IF(ISNUMBER(C234),'Cover Page'!$D$35/1000000*C234/'FX rate'!$C$24,"")</f>
        <v/>
      </c>
      <c r="BP234" s="929" t="str">
        <f>IF(ISNUMBER(D234),'Cover Page'!$D$35/1000000*D234/'FX rate'!$C$24,"")</f>
        <v/>
      </c>
      <c r="BQ234" s="929" t="str">
        <f>IF(ISNUMBER(E234),'Cover Page'!$D$35/1000000*E234/'FX rate'!$C$24,"")</f>
        <v/>
      </c>
      <c r="BR234" s="929" t="str">
        <f>IF(ISNUMBER(F234),'Cover Page'!$D$35/1000000*F234/'FX rate'!$C$24,"")</f>
        <v/>
      </c>
      <c r="BS234" s="929" t="str">
        <f>IF(ISNUMBER(G234),'Cover Page'!$D$35/1000000*G234/'FX rate'!$C$24,"")</f>
        <v/>
      </c>
      <c r="BT234" s="929" t="str">
        <f>IF(ISNUMBER(H234),'Cover Page'!$D$35/1000000*H234/'FX rate'!$C$24,"")</f>
        <v/>
      </c>
      <c r="BU234" s="929" t="str">
        <f>IF(ISNUMBER(I234),'Cover Page'!$D$35/1000000*I234/'FX rate'!$C$24,"")</f>
        <v/>
      </c>
      <c r="BV234" s="929" t="str">
        <f>IF(ISNUMBER(J234),'Cover Page'!$D$35/1000000*J234/'FX rate'!$C$24,"")</f>
        <v/>
      </c>
      <c r="BW234" s="929" t="str">
        <f>IF(ISNUMBER(K234),'Cover Page'!$D$35/1000000*K234/'FX rate'!$C$24,"")</f>
        <v/>
      </c>
      <c r="BX234" s="929" t="str">
        <f>IF(ISNUMBER(L234),'Cover Page'!$D$35/1000000*L234/'FX rate'!$C$24,"")</f>
        <v/>
      </c>
      <c r="BY234" s="929" t="str">
        <f>IF(ISNUMBER(M234),'Cover Page'!$D$35/1000000*M234/'FX rate'!$C$24,"")</f>
        <v/>
      </c>
      <c r="BZ234" s="929" t="str">
        <f>IF(ISNUMBER(N234),'Cover Page'!$D$35/1000000*N234/'FX rate'!$C$24,"")</f>
        <v/>
      </c>
      <c r="CA234" s="929" t="str">
        <f>IF(ISNUMBER(O234),'Cover Page'!$D$35/1000000*O234/'FX rate'!$C$24,"")</f>
        <v/>
      </c>
      <c r="CB234" s="929" t="str">
        <f>IF(ISNUMBER(P234),'Cover Page'!$D$35/1000000*P234/'FX rate'!$C$24,"")</f>
        <v/>
      </c>
      <c r="CC234" s="966" t="str">
        <f>IF(ISNUMBER(Q234),'Cover Page'!$D$35/1000000*Q234/'FX rate'!$C$24,"")</f>
        <v/>
      </c>
      <c r="CD234" s="772">
        <f>IF(ISNUMBER(R234),'Cover Page'!$D$35/1000000*R234/'FX rate'!$C$24,"")</f>
        <v>0</v>
      </c>
      <c r="CE234" s="640"/>
      <c r="CF234" s="640"/>
      <c r="CG234" s="640"/>
      <c r="CH234" s="640"/>
      <c r="CI234" s="640"/>
      <c r="CJ234" s="640"/>
      <c r="CK234" s="640"/>
      <c r="CL234" s="640"/>
      <c r="CM234" s="640"/>
      <c r="CN234" s="640"/>
      <c r="CO234" s="640"/>
      <c r="CP234" s="640"/>
      <c r="CQ234" s="640"/>
      <c r="CR234" s="640"/>
      <c r="CS234" s="640"/>
    </row>
    <row r="235" spans="1:97" s="20" customFormat="1" ht="14" x14ac:dyDescent="0.3">
      <c r="A235" s="24"/>
      <c r="B235" s="81">
        <v>2018</v>
      </c>
      <c r="C235" s="194"/>
      <c r="D235" s="194"/>
      <c r="E235" s="194"/>
      <c r="F235" s="194"/>
      <c r="G235" s="194"/>
      <c r="H235" s="194"/>
      <c r="I235" s="194"/>
      <c r="J235" s="194"/>
      <c r="K235" s="194"/>
      <c r="L235" s="195"/>
      <c r="M235" s="194"/>
      <c r="N235" s="194"/>
      <c r="O235" s="194"/>
      <c r="P235" s="194"/>
      <c r="Q235" s="194"/>
      <c r="R235" s="417">
        <f t="shared" si="86"/>
        <v>0</v>
      </c>
      <c r="AH235" s="741">
        <v>2018</v>
      </c>
      <c r="AI235" s="740" t="str">
        <f>IF(ISNUMBER(C235),'Cover Page'!$D$35/1000000*'4 classification'!C235/'FX rate'!$C23,"")</f>
        <v/>
      </c>
      <c r="AJ235" s="930" t="str">
        <f>IF(ISNUMBER(D235),'Cover Page'!$D$35/1000000*'4 classification'!D235/'FX rate'!$C23,"")</f>
        <v/>
      </c>
      <c r="AK235" s="930" t="str">
        <f>IF(ISNUMBER(E235),'Cover Page'!$D$35/1000000*'4 classification'!E235/'FX rate'!$C23,"")</f>
        <v/>
      </c>
      <c r="AL235" s="930" t="str">
        <f>IF(ISNUMBER(F235),'Cover Page'!$D$35/1000000*'4 classification'!F235/'FX rate'!$C23,"")</f>
        <v/>
      </c>
      <c r="AM235" s="930" t="str">
        <f>IF(ISNUMBER(G235),'Cover Page'!$D$35/1000000*'4 classification'!G235/'FX rate'!$C23,"")</f>
        <v/>
      </c>
      <c r="AN235" s="930" t="str">
        <f>IF(ISNUMBER(H235),'Cover Page'!$D$35/1000000*'4 classification'!H235/'FX rate'!$C23,"")</f>
        <v/>
      </c>
      <c r="AO235" s="930" t="str">
        <f>IF(ISNUMBER(I235),'Cover Page'!$D$35/1000000*'4 classification'!I235/'FX rate'!$C23,"")</f>
        <v/>
      </c>
      <c r="AP235" s="930" t="str">
        <f>IF(ISNUMBER(J235),'Cover Page'!$D$35/1000000*'4 classification'!J235/'FX rate'!$C23,"")</f>
        <v/>
      </c>
      <c r="AQ235" s="930" t="str">
        <f>IF(ISNUMBER(K235),'Cover Page'!$D$35/1000000*'4 classification'!K235/'FX rate'!$C23,"")</f>
        <v/>
      </c>
      <c r="AR235" s="930" t="str">
        <f>IF(ISNUMBER(L235),'Cover Page'!$D$35/1000000*'4 classification'!L235/'FX rate'!$C23,"")</f>
        <v/>
      </c>
      <c r="AS235" s="930" t="str">
        <f>IF(ISNUMBER(M235),'Cover Page'!$D$35/1000000*'4 classification'!M235/'FX rate'!$C23,"")</f>
        <v/>
      </c>
      <c r="AT235" s="930" t="str">
        <f>IF(ISNUMBER(N235),'Cover Page'!$D$35/1000000*'4 classification'!N235/'FX rate'!$C23,"")</f>
        <v/>
      </c>
      <c r="AU235" s="930" t="str">
        <f>IF(ISNUMBER(O235),'Cover Page'!$D$35/1000000*'4 classification'!O235/'FX rate'!$C23,"")</f>
        <v/>
      </c>
      <c r="AV235" s="930" t="str">
        <f>IF(ISNUMBER(P235),'Cover Page'!$D$35/1000000*'4 classification'!P235/'FX rate'!$C23,"")</f>
        <v/>
      </c>
      <c r="AW235" s="967" t="str">
        <f>IF(ISNUMBER(Q235),'Cover Page'!$D$35/1000000*'4 classification'!Q235/'FX rate'!$C23,"")</f>
        <v/>
      </c>
      <c r="AX235" s="740">
        <f>IF(ISNUMBER(R235),'Cover Page'!$D$35/1000000*'4 classification'!R235/'FX rate'!$C23,"")</f>
        <v>0</v>
      </c>
      <c r="AY235" s="568"/>
      <c r="AZ235" s="568"/>
      <c r="BA235" s="568"/>
      <c r="BB235" s="568"/>
      <c r="BC235" s="568"/>
      <c r="BD235" s="567"/>
      <c r="BE235" s="567"/>
      <c r="BF235" s="567"/>
      <c r="BG235" s="567"/>
      <c r="BH235" s="567"/>
      <c r="BI235" s="567"/>
      <c r="BN235" s="972">
        <v>2018</v>
      </c>
      <c r="BO235" s="772" t="str">
        <f>IF(ISNUMBER(C235),'Cover Page'!$D$35/1000000*C235/'FX rate'!$C$24,"")</f>
        <v/>
      </c>
      <c r="BP235" s="929" t="str">
        <f>IF(ISNUMBER(D235),'Cover Page'!$D$35/1000000*D235/'FX rate'!$C$24,"")</f>
        <v/>
      </c>
      <c r="BQ235" s="929" t="str">
        <f>IF(ISNUMBER(E235),'Cover Page'!$D$35/1000000*E235/'FX rate'!$C$24,"")</f>
        <v/>
      </c>
      <c r="BR235" s="929" t="str">
        <f>IF(ISNUMBER(F235),'Cover Page'!$D$35/1000000*F235/'FX rate'!$C$24,"")</f>
        <v/>
      </c>
      <c r="BS235" s="929" t="str">
        <f>IF(ISNUMBER(G235),'Cover Page'!$D$35/1000000*G235/'FX rate'!$C$24,"")</f>
        <v/>
      </c>
      <c r="BT235" s="929" t="str">
        <f>IF(ISNUMBER(H235),'Cover Page'!$D$35/1000000*H235/'FX rate'!$C$24,"")</f>
        <v/>
      </c>
      <c r="BU235" s="929" t="str">
        <f>IF(ISNUMBER(I235),'Cover Page'!$D$35/1000000*I235/'FX rate'!$C$24,"")</f>
        <v/>
      </c>
      <c r="BV235" s="929" t="str">
        <f>IF(ISNUMBER(J235),'Cover Page'!$D$35/1000000*J235/'FX rate'!$C$24,"")</f>
        <v/>
      </c>
      <c r="BW235" s="929" t="str">
        <f>IF(ISNUMBER(K235),'Cover Page'!$D$35/1000000*K235/'FX rate'!$C$24,"")</f>
        <v/>
      </c>
      <c r="BX235" s="929" t="str">
        <f>IF(ISNUMBER(L235),'Cover Page'!$D$35/1000000*L235/'FX rate'!$C$24,"")</f>
        <v/>
      </c>
      <c r="BY235" s="929" t="str">
        <f>IF(ISNUMBER(M235),'Cover Page'!$D$35/1000000*M235/'FX rate'!$C$24,"")</f>
        <v/>
      </c>
      <c r="BZ235" s="929" t="str">
        <f>IF(ISNUMBER(N235),'Cover Page'!$D$35/1000000*N235/'FX rate'!$C$24,"")</f>
        <v/>
      </c>
      <c r="CA235" s="929" t="str">
        <f>IF(ISNUMBER(O235),'Cover Page'!$D$35/1000000*O235/'FX rate'!$C$24,"")</f>
        <v/>
      </c>
      <c r="CB235" s="929" t="str">
        <f>IF(ISNUMBER(P235),'Cover Page'!$D$35/1000000*P235/'FX rate'!$C$24,"")</f>
        <v/>
      </c>
      <c r="CC235" s="966" t="str">
        <f>IF(ISNUMBER(Q235),'Cover Page'!$D$35/1000000*Q235/'FX rate'!$C$24,"")</f>
        <v/>
      </c>
      <c r="CD235" s="772">
        <f>IF(ISNUMBER(R235),'Cover Page'!$D$35/1000000*R235/'FX rate'!$C$24,"")</f>
        <v>0</v>
      </c>
      <c r="CE235" s="640"/>
      <c r="CF235" s="640"/>
      <c r="CG235" s="640"/>
      <c r="CH235" s="640"/>
      <c r="CI235" s="640"/>
      <c r="CJ235" s="640"/>
      <c r="CK235" s="640"/>
      <c r="CL235" s="640"/>
      <c r="CM235" s="640"/>
      <c r="CN235" s="640"/>
      <c r="CO235" s="640"/>
      <c r="CP235" s="640"/>
      <c r="CQ235" s="640"/>
      <c r="CR235" s="640"/>
      <c r="CS235" s="640"/>
    </row>
    <row r="236" spans="1:97" s="20" customFormat="1" ht="14" x14ac:dyDescent="0.3">
      <c r="A236" s="24"/>
      <c r="B236" s="81">
        <v>2019</v>
      </c>
      <c r="C236" s="194"/>
      <c r="D236" s="194"/>
      <c r="E236" s="194"/>
      <c r="F236" s="194"/>
      <c r="G236" s="194"/>
      <c r="H236" s="194"/>
      <c r="I236" s="194"/>
      <c r="J236" s="194"/>
      <c r="K236" s="194"/>
      <c r="L236" s="195"/>
      <c r="M236" s="194"/>
      <c r="N236" s="194"/>
      <c r="O236" s="194"/>
      <c r="P236" s="194"/>
      <c r="Q236" s="194"/>
      <c r="R236" s="417">
        <f t="shared" si="86"/>
        <v>0</v>
      </c>
      <c r="AH236" s="741">
        <v>2019</v>
      </c>
      <c r="AI236" s="740" t="str">
        <f>IF(ISNUMBER(C236),'Cover Page'!$D$35/1000000*'4 classification'!C236/'FX rate'!$C24,"")</f>
        <v/>
      </c>
      <c r="AJ236" s="930" t="str">
        <f>IF(ISNUMBER(D236),'Cover Page'!$D$35/1000000*'4 classification'!D236/'FX rate'!$C24,"")</f>
        <v/>
      </c>
      <c r="AK236" s="930" t="str">
        <f>IF(ISNUMBER(E236),'Cover Page'!$D$35/1000000*'4 classification'!E236/'FX rate'!$C24,"")</f>
        <v/>
      </c>
      <c r="AL236" s="930" t="str">
        <f>IF(ISNUMBER(F236),'Cover Page'!$D$35/1000000*'4 classification'!F236/'FX rate'!$C24,"")</f>
        <v/>
      </c>
      <c r="AM236" s="930" t="str">
        <f>IF(ISNUMBER(G236),'Cover Page'!$D$35/1000000*'4 classification'!G236/'FX rate'!$C24,"")</f>
        <v/>
      </c>
      <c r="AN236" s="930" t="str">
        <f>IF(ISNUMBER(H236),'Cover Page'!$D$35/1000000*'4 classification'!H236/'FX rate'!$C24,"")</f>
        <v/>
      </c>
      <c r="AO236" s="930" t="str">
        <f>IF(ISNUMBER(I236),'Cover Page'!$D$35/1000000*'4 classification'!I236/'FX rate'!$C24,"")</f>
        <v/>
      </c>
      <c r="AP236" s="930" t="str">
        <f>IF(ISNUMBER(J236),'Cover Page'!$D$35/1000000*'4 classification'!J236/'FX rate'!$C24,"")</f>
        <v/>
      </c>
      <c r="AQ236" s="930" t="str">
        <f>IF(ISNUMBER(K236),'Cover Page'!$D$35/1000000*'4 classification'!K236/'FX rate'!$C24,"")</f>
        <v/>
      </c>
      <c r="AR236" s="930" t="str">
        <f>IF(ISNUMBER(L236),'Cover Page'!$D$35/1000000*'4 classification'!L236/'FX rate'!$C24,"")</f>
        <v/>
      </c>
      <c r="AS236" s="930" t="str">
        <f>IF(ISNUMBER(M236),'Cover Page'!$D$35/1000000*'4 classification'!M236/'FX rate'!$C24,"")</f>
        <v/>
      </c>
      <c r="AT236" s="930" t="str">
        <f>IF(ISNUMBER(N236),'Cover Page'!$D$35/1000000*'4 classification'!N236/'FX rate'!$C24,"")</f>
        <v/>
      </c>
      <c r="AU236" s="930" t="str">
        <f>IF(ISNUMBER(O236),'Cover Page'!$D$35/1000000*'4 classification'!O236/'FX rate'!$C24,"")</f>
        <v/>
      </c>
      <c r="AV236" s="930" t="str">
        <f>IF(ISNUMBER(P236),'Cover Page'!$D$35/1000000*'4 classification'!P236/'FX rate'!$C24,"")</f>
        <v/>
      </c>
      <c r="AW236" s="967" t="str">
        <f>IF(ISNUMBER(Q236),'Cover Page'!$D$35/1000000*'4 classification'!Q236/'FX rate'!$C24,"")</f>
        <v/>
      </c>
      <c r="AX236" s="740">
        <f>IF(ISNUMBER(R236),'Cover Page'!$D$35/1000000*'4 classification'!R236/'FX rate'!$C24,"")</f>
        <v>0</v>
      </c>
      <c r="AY236" s="568"/>
      <c r="AZ236" s="568"/>
      <c r="BA236" s="568"/>
      <c r="BB236" s="568"/>
      <c r="BC236" s="568"/>
      <c r="BD236" s="567"/>
      <c r="BE236" s="567"/>
      <c r="BF236" s="567"/>
      <c r="BG236" s="567"/>
      <c r="BH236" s="567"/>
      <c r="BI236" s="567"/>
      <c r="BN236" s="972">
        <v>2019</v>
      </c>
      <c r="BO236" s="772" t="str">
        <f>IF(ISNUMBER(C236),'Cover Page'!$D$35/1000000*C236/'FX rate'!$C$24,"")</f>
        <v/>
      </c>
      <c r="BP236" s="929" t="str">
        <f>IF(ISNUMBER(D236),'Cover Page'!$D$35/1000000*D236/'FX rate'!$C$24,"")</f>
        <v/>
      </c>
      <c r="BQ236" s="929" t="str">
        <f>IF(ISNUMBER(E236),'Cover Page'!$D$35/1000000*E236/'FX rate'!$C$24,"")</f>
        <v/>
      </c>
      <c r="BR236" s="929" t="str">
        <f>IF(ISNUMBER(F236),'Cover Page'!$D$35/1000000*F236/'FX rate'!$C$24,"")</f>
        <v/>
      </c>
      <c r="BS236" s="929" t="str">
        <f>IF(ISNUMBER(G236),'Cover Page'!$D$35/1000000*G236/'FX rate'!$C$24,"")</f>
        <v/>
      </c>
      <c r="BT236" s="929" t="str">
        <f>IF(ISNUMBER(H236),'Cover Page'!$D$35/1000000*H236/'FX rate'!$C$24,"")</f>
        <v/>
      </c>
      <c r="BU236" s="929" t="str">
        <f>IF(ISNUMBER(I236),'Cover Page'!$D$35/1000000*I236/'FX rate'!$C$24,"")</f>
        <v/>
      </c>
      <c r="BV236" s="929" t="str">
        <f>IF(ISNUMBER(J236),'Cover Page'!$D$35/1000000*J236/'FX rate'!$C$24,"")</f>
        <v/>
      </c>
      <c r="BW236" s="929" t="str">
        <f>IF(ISNUMBER(K236),'Cover Page'!$D$35/1000000*K236/'FX rate'!$C$24,"")</f>
        <v/>
      </c>
      <c r="BX236" s="929" t="str">
        <f>IF(ISNUMBER(L236),'Cover Page'!$D$35/1000000*L236/'FX rate'!$C$24,"")</f>
        <v/>
      </c>
      <c r="BY236" s="929" t="str">
        <f>IF(ISNUMBER(M236),'Cover Page'!$D$35/1000000*M236/'FX rate'!$C$24,"")</f>
        <v/>
      </c>
      <c r="BZ236" s="929" t="str">
        <f>IF(ISNUMBER(N236),'Cover Page'!$D$35/1000000*N236/'FX rate'!$C$24,"")</f>
        <v/>
      </c>
      <c r="CA236" s="929" t="str">
        <f>IF(ISNUMBER(O236),'Cover Page'!$D$35/1000000*O236/'FX rate'!$C$24,"")</f>
        <v/>
      </c>
      <c r="CB236" s="929" t="str">
        <f>IF(ISNUMBER(P236),'Cover Page'!$D$35/1000000*P236/'FX rate'!$C$24,"")</f>
        <v/>
      </c>
      <c r="CC236" s="966" t="str">
        <f>IF(ISNUMBER(Q236),'Cover Page'!$D$35/1000000*Q236/'FX rate'!$C$24,"")</f>
        <v/>
      </c>
      <c r="CD236" s="772">
        <f>IF(ISNUMBER(R236),'Cover Page'!$D$35/1000000*R236/'FX rate'!$C$24,"")</f>
        <v>0</v>
      </c>
      <c r="CE236" s="640"/>
      <c r="CF236" s="640"/>
      <c r="CG236" s="640"/>
      <c r="CH236" s="640"/>
      <c r="CI236" s="640"/>
      <c r="CJ236" s="640"/>
      <c r="CK236" s="640"/>
      <c r="CL236" s="640"/>
      <c r="CM236" s="640"/>
      <c r="CN236" s="640"/>
      <c r="CO236" s="640"/>
      <c r="CP236" s="640"/>
      <c r="CQ236" s="640"/>
      <c r="CR236" s="640"/>
      <c r="CS236" s="640"/>
    </row>
    <row r="237" spans="1:97" s="2" customFormat="1" ht="14.25" customHeight="1" thickBot="1" x14ac:dyDescent="0.35">
      <c r="B237" s="196" t="s">
        <v>1558</v>
      </c>
      <c r="C237" s="894"/>
      <c r="D237" s="895"/>
      <c r="E237" s="895"/>
      <c r="F237" s="895"/>
      <c r="G237" s="895"/>
      <c r="H237" s="895"/>
      <c r="I237" s="895"/>
      <c r="J237" s="895"/>
      <c r="K237" s="895"/>
      <c r="L237" s="896"/>
      <c r="M237" s="895"/>
      <c r="N237" s="895"/>
      <c r="O237" s="895"/>
      <c r="P237" s="895"/>
      <c r="Q237" s="896"/>
      <c r="R237" s="418">
        <f>C237+D237+E237+F237+G237+H237+I237+J237+K237+L237+M237+N237+O237+P237+Q237</f>
        <v>0</v>
      </c>
    </row>
    <row r="238" spans="1:97" s="2" customFormat="1" ht="97" customHeight="1" thickBot="1" x14ac:dyDescent="0.35">
      <c r="B238" s="530" t="s">
        <v>1554</v>
      </c>
      <c r="C238" s="1490" t="str">
        <f t="shared" ref="C238:Q238" si="88">IF(COUNT(C235)&lt;&gt;0,IF(COUNT(C236)=0,"Please fill in value for 2019 or provide a provisional estimate (eg. 2018 figure) and the expected submission date in the notes",IF(COUNT(C237)=0,"Please provide the number of entities","")),"")</f>
        <v/>
      </c>
      <c r="D238" s="1490" t="str">
        <f t="shared" si="88"/>
        <v/>
      </c>
      <c r="E238" s="1490" t="str">
        <f t="shared" si="88"/>
        <v/>
      </c>
      <c r="F238" s="1490" t="str">
        <f t="shared" si="88"/>
        <v/>
      </c>
      <c r="G238" s="1490" t="str">
        <f t="shared" si="88"/>
        <v/>
      </c>
      <c r="H238" s="1490" t="str">
        <f t="shared" si="88"/>
        <v/>
      </c>
      <c r="I238" s="1490" t="str">
        <f t="shared" si="88"/>
        <v/>
      </c>
      <c r="J238" s="1490" t="str">
        <f t="shared" si="88"/>
        <v/>
      </c>
      <c r="K238" s="1490" t="str">
        <f t="shared" si="88"/>
        <v/>
      </c>
      <c r="L238" s="1490" t="str">
        <f t="shared" si="88"/>
        <v/>
      </c>
      <c r="M238" s="1490" t="str">
        <f t="shared" si="88"/>
        <v/>
      </c>
      <c r="N238" s="1490" t="str">
        <f t="shared" si="88"/>
        <v/>
      </c>
      <c r="O238" s="1490" t="str">
        <f t="shared" si="88"/>
        <v/>
      </c>
      <c r="P238" s="1490" t="str">
        <f t="shared" si="88"/>
        <v/>
      </c>
      <c r="Q238" s="1490" t="str">
        <f t="shared" si="88"/>
        <v/>
      </c>
      <c r="R238" s="1547"/>
    </row>
    <row r="239" spans="1:97" s="14" customFormat="1" ht="70" customHeight="1" thickBot="1" x14ac:dyDescent="0.35">
      <c r="A239" s="2"/>
      <c r="B239" s="188" t="s">
        <v>318</v>
      </c>
      <c r="C239" s="197"/>
      <c r="D239" s="198"/>
      <c r="E239" s="198"/>
      <c r="F239" s="198"/>
      <c r="G239" s="198"/>
      <c r="H239" s="198"/>
      <c r="I239" s="198"/>
      <c r="J239" s="198"/>
      <c r="K239" s="198"/>
      <c r="L239" s="199"/>
      <c r="M239" s="198"/>
      <c r="N239" s="198"/>
      <c r="O239" s="198"/>
      <c r="P239" s="198"/>
      <c r="Q239" s="199"/>
      <c r="R239" s="1285"/>
    </row>
    <row r="240" spans="1:97" ht="20.149999999999999" customHeight="1" x14ac:dyDescent="0.3">
      <c r="C240" s="529"/>
      <c r="D240" s="529"/>
      <c r="E240" s="529"/>
      <c r="F240" s="529"/>
      <c r="G240" s="529"/>
      <c r="H240" s="529"/>
      <c r="I240" s="529"/>
      <c r="J240" s="529"/>
      <c r="K240" s="529"/>
      <c r="L240" s="529"/>
    </row>
    <row r="241" spans="1:21" ht="20.149999999999999" customHeight="1" x14ac:dyDescent="0.3">
      <c r="B241" s="986" t="s">
        <v>570</v>
      </c>
      <c r="C241" s="987" t="s">
        <v>815</v>
      </c>
      <c r="D241" s="987" t="s">
        <v>816</v>
      </c>
      <c r="E241" s="987" t="s">
        <v>817</v>
      </c>
      <c r="F241" s="987" t="s">
        <v>818</v>
      </c>
      <c r="G241" s="987" t="s">
        <v>819</v>
      </c>
      <c r="H241" s="987" t="s">
        <v>820</v>
      </c>
      <c r="I241" s="987" t="s">
        <v>821</v>
      </c>
      <c r="J241" s="987" t="s">
        <v>822</v>
      </c>
      <c r="K241" s="987" t="s">
        <v>823</v>
      </c>
      <c r="L241" s="987" t="s">
        <v>824</v>
      </c>
      <c r="M241" s="987" t="s">
        <v>825</v>
      </c>
      <c r="N241" s="987" t="s">
        <v>826</v>
      </c>
      <c r="O241" s="987" t="s">
        <v>827</v>
      </c>
      <c r="P241" s="987" t="s">
        <v>828</v>
      </c>
      <c r="Q241" s="987" t="s">
        <v>829</v>
      </c>
    </row>
    <row r="242" spans="1:21" ht="20.149999999999999" customHeight="1" x14ac:dyDescent="0.3"/>
    <row r="243" spans="1:21" s="21" customFormat="1" ht="16" customHeight="1" x14ac:dyDescent="0.3">
      <c r="A243" s="19"/>
      <c r="B243" s="22" t="s">
        <v>89</v>
      </c>
      <c r="E243" s="22"/>
      <c r="G243" s="22"/>
      <c r="I243" s="22"/>
      <c r="K243" s="22"/>
      <c r="M243" s="22"/>
      <c r="O243" s="22"/>
      <c r="Q243" s="22"/>
      <c r="S243" s="22"/>
      <c r="U243" s="56"/>
    </row>
    <row r="244" spans="1:21" ht="27" customHeight="1" x14ac:dyDescent="0.3">
      <c r="B244" s="2091" t="s">
        <v>1799</v>
      </c>
      <c r="C244" s="2091"/>
      <c r="D244" s="2091"/>
      <c r="E244" s="2091"/>
      <c r="F244" s="2091"/>
      <c r="G244" s="2091"/>
      <c r="H244" s="2091"/>
      <c r="I244" s="2091"/>
      <c r="J244" s="2091"/>
      <c r="K244" s="2091"/>
      <c r="L244" s="2091"/>
      <c r="M244" s="2091"/>
      <c r="N244" s="2091"/>
      <c r="O244" s="2091"/>
      <c r="P244" s="2091"/>
      <c r="Q244" s="2091"/>
      <c r="R244" s="34"/>
      <c r="S244" s="69"/>
      <c r="T244" s="34"/>
      <c r="U244" s="58"/>
    </row>
    <row r="245" spans="1:21" ht="14.25" customHeight="1" x14ac:dyDescent="0.3">
      <c r="B245" s="29" t="s">
        <v>212</v>
      </c>
      <c r="D245" s="29"/>
      <c r="E245" s="29"/>
      <c r="F245" s="29"/>
      <c r="G245" s="29"/>
      <c r="H245" s="29"/>
      <c r="I245" s="29"/>
      <c r="J245" s="29"/>
      <c r="K245" s="29"/>
      <c r="L245" s="29"/>
      <c r="M245" s="29"/>
      <c r="N245" s="29"/>
      <c r="O245" s="29"/>
      <c r="P245" s="29"/>
      <c r="Q245" s="29"/>
      <c r="R245" s="29"/>
      <c r="S245" s="29"/>
      <c r="T245" s="29"/>
      <c r="U245" s="57"/>
    </row>
    <row r="246" spans="1:21" ht="14.25" customHeight="1" x14ac:dyDescent="0.3">
      <c r="B246" s="29" t="s">
        <v>137</v>
      </c>
      <c r="D246" s="29"/>
      <c r="E246" s="29"/>
      <c r="F246" s="29"/>
      <c r="G246" s="29"/>
      <c r="H246" s="29"/>
      <c r="I246" s="29"/>
      <c r="J246" s="29"/>
      <c r="K246" s="29"/>
      <c r="L246" s="29"/>
      <c r="M246" s="29"/>
      <c r="N246" s="29"/>
      <c r="O246" s="29"/>
      <c r="P246" s="29"/>
      <c r="Q246" s="29"/>
      <c r="R246" s="29"/>
      <c r="S246" s="29"/>
      <c r="T246" s="29"/>
      <c r="U246" s="57"/>
    </row>
    <row r="247" spans="1:21" ht="14" x14ac:dyDescent="0.3">
      <c r="B247" s="227" t="s">
        <v>136</v>
      </c>
      <c r="D247" s="34"/>
      <c r="E247" s="69"/>
      <c r="F247" s="34"/>
      <c r="G247" s="69"/>
      <c r="H247" s="34"/>
      <c r="I247" s="69"/>
      <c r="J247" s="34"/>
      <c r="K247" s="69"/>
      <c r="L247" s="34"/>
      <c r="M247" s="69"/>
      <c r="N247" s="34"/>
      <c r="O247" s="69"/>
      <c r="P247" s="34"/>
      <c r="Q247" s="69"/>
      <c r="R247" s="34"/>
      <c r="S247" s="69"/>
      <c r="T247" s="34"/>
      <c r="U247" s="58"/>
    </row>
    <row r="248" spans="1:21" ht="14" x14ac:dyDescent="0.3">
      <c r="B248" s="227" t="s">
        <v>515</v>
      </c>
      <c r="D248" s="34"/>
      <c r="E248" s="69"/>
      <c r="F248" s="34"/>
      <c r="G248" s="69"/>
      <c r="H248" s="34"/>
      <c r="I248" s="69"/>
      <c r="J248" s="34"/>
      <c r="K248" s="69"/>
      <c r="L248" s="34"/>
      <c r="M248" s="69"/>
      <c r="N248" s="34"/>
      <c r="O248" s="69"/>
      <c r="P248" s="34"/>
      <c r="Q248" s="69"/>
      <c r="R248" s="34"/>
      <c r="S248" s="69"/>
      <c r="T248" s="34"/>
      <c r="U248" s="58"/>
    </row>
    <row r="249" spans="1:21" ht="14" x14ac:dyDescent="0.3">
      <c r="B249" s="227" t="s">
        <v>316</v>
      </c>
      <c r="D249" s="34"/>
      <c r="E249" s="69"/>
      <c r="F249" s="34"/>
      <c r="G249" s="69"/>
      <c r="H249" s="34"/>
      <c r="I249" s="69"/>
      <c r="J249" s="34"/>
      <c r="K249" s="69"/>
      <c r="L249" s="34"/>
      <c r="M249" s="69"/>
      <c r="N249" s="34"/>
      <c r="O249" s="69"/>
      <c r="P249" s="34"/>
      <c r="Q249" s="69"/>
      <c r="R249" s="34"/>
      <c r="S249" s="69"/>
      <c r="T249" s="34"/>
      <c r="U249" s="58"/>
    </row>
    <row r="250" spans="1:21" ht="14" x14ac:dyDescent="0.3">
      <c r="B250" s="227" t="s">
        <v>1085</v>
      </c>
      <c r="D250" s="34"/>
      <c r="E250" s="69"/>
      <c r="F250" s="34"/>
      <c r="G250" s="69"/>
      <c r="H250" s="34"/>
      <c r="I250" s="69"/>
      <c r="J250" s="34"/>
      <c r="K250" s="69"/>
      <c r="L250" s="34"/>
      <c r="M250" s="69"/>
      <c r="N250" s="34"/>
      <c r="O250" s="69"/>
      <c r="P250" s="34"/>
      <c r="Q250" s="69"/>
      <c r="R250" s="34"/>
      <c r="S250" s="69"/>
      <c r="T250" s="34"/>
      <c r="U250" s="58"/>
    </row>
    <row r="251" spans="1:21" ht="14" x14ac:dyDescent="0.3">
      <c r="B251" s="1792" t="s">
        <v>1623</v>
      </c>
      <c r="D251" s="34"/>
      <c r="E251" s="68"/>
      <c r="F251" s="34"/>
      <c r="G251" s="68"/>
      <c r="H251" s="34"/>
      <c r="I251" s="68"/>
      <c r="J251" s="34"/>
      <c r="K251" s="68"/>
      <c r="L251" s="34"/>
      <c r="M251" s="68"/>
      <c r="N251" s="34"/>
      <c r="O251" s="68"/>
      <c r="P251" s="34"/>
      <c r="Q251" s="68"/>
      <c r="R251" s="34"/>
      <c r="S251" s="68"/>
      <c r="T251" s="34"/>
      <c r="U251" s="58"/>
    </row>
    <row r="252" spans="1:21" ht="14" hidden="1" x14ac:dyDescent="0.3">
      <c r="B252" s="68"/>
      <c r="D252" s="34"/>
      <c r="E252" s="68"/>
      <c r="F252" s="34"/>
      <c r="G252" s="68"/>
      <c r="H252" s="34"/>
      <c r="I252" s="68"/>
      <c r="J252" s="34"/>
      <c r="K252" s="68"/>
      <c r="L252" s="34"/>
      <c r="M252" s="68"/>
      <c r="N252" s="34"/>
      <c r="O252" s="68"/>
      <c r="P252" s="34"/>
      <c r="Q252" s="68"/>
      <c r="R252" s="34"/>
      <c r="S252" s="68"/>
      <c r="T252" s="34"/>
      <c r="U252" s="58"/>
    </row>
    <row r="253" spans="1:21" ht="14" hidden="1" x14ac:dyDescent="0.3">
      <c r="B253" s="68"/>
      <c r="D253" s="34"/>
      <c r="E253" s="68"/>
      <c r="F253" s="34"/>
      <c r="G253" s="68"/>
      <c r="H253" s="34"/>
      <c r="I253" s="68"/>
      <c r="J253" s="34"/>
      <c r="K253" s="68"/>
      <c r="L253" s="34"/>
      <c r="M253" s="68"/>
      <c r="N253" s="34"/>
      <c r="O253" s="68"/>
      <c r="P253" s="34"/>
      <c r="Q253" s="68"/>
      <c r="R253" s="34"/>
      <c r="S253" s="68"/>
      <c r="T253" s="34"/>
      <c r="U253" s="58"/>
    </row>
    <row r="254" spans="1:21" ht="14" hidden="1" x14ac:dyDescent="0.3">
      <c r="B254" s="29"/>
      <c r="D254" s="34"/>
      <c r="E254" s="29"/>
      <c r="F254" s="34"/>
      <c r="G254" s="29"/>
      <c r="H254" s="34"/>
      <c r="I254" s="29"/>
      <c r="J254" s="34"/>
      <c r="K254" s="29"/>
      <c r="L254" s="34"/>
      <c r="M254" s="29"/>
      <c r="N254" s="34"/>
      <c r="O254" s="29"/>
      <c r="P254" s="34"/>
      <c r="Q254" s="29"/>
      <c r="R254" s="34"/>
      <c r="S254" s="29"/>
      <c r="T254" s="34"/>
      <c r="U254" s="58"/>
    </row>
    <row r="255" spans="1:21" ht="14" hidden="1" x14ac:dyDescent="0.3">
      <c r="B255" s="29"/>
      <c r="D255" s="34"/>
      <c r="E255" s="29"/>
      <c r="F255" s="34"/>
      <c r="G255" s="29"/>
      <c r="H255" s="34"/>
      <c r="I255" s="29"/>
      <c r="J255" s="34"/>
      <c r="K255" s="29"/>
      <c r="L255" s="34"/>
      <c r="M255" s="29"/>
      <c r="N255" s="34"/>
      <c r="O255" s="29"/>
      <c r="P255" s="34"/>
      <c r="Q255" s="29"/>
      <c r="R255" s="34"/>
      <c r="S255" s="29"/>
      <c r="T255" s="34"/>
      <c r="U255" s="58"/>
    </row>
    <row r="256" spans="1:21" ht="14" hidden="1" x14ac:dyDescent="0.3">
      <c r="B256" s="29"/>
      <c r="D256" s="34"/>
      <c r="E256" s="29"/>
      <c r="F256" s="34"/>
      <c r="G256" s="29"/>
      <c r="H256" s="34"/>
      <c r="I256" s="29"/>
      <c r="J256" s="34"/>
      <c r="K256" s="29"/>
      <c r="L256" s="34"/>
      <c r="M256" s="29"/>
      <c r="N256" s="34"/>
      <c r="O256" s="29"/>
      <c r="P256" s="34"/>
      <c r="Q256" s="29"/>
      <c r="R256" s="34"/>
      <c r="S256" s="29"/>
      <c r="T256" s="34"/>
      <c r="U256" s="58"/>
    </row>
    <row r="257" spans="1:21" ht="14.25" hidden="1" customHeight="1" x14ac:dyDescent="0.3">
      <c r="B257" s="29"/>
      <c r="D257" s="29"/>
      <c r="E257" s="29"/>
      <c r="F257" s="29"/>
      <c r="G257" s="29"/>
      <c r="H257" s="29"/>
      <c r="I257" s="29"/>
      <c r="J257" s="29"/>
      <c r="K257" s="29"/>
      <c r="L257" s="29"/>
      <c r="M257" s="29"/>
      <c r="N257" s="29"/>
      <c r="O257" s="29"/>
      <c r="P257" s="29"/>
      <c r="Q257" s="29"/>
      <c r="R257" s="29"/>
      <c r="S257" s="29"/>
      <c r="T257" s="29"/>
      <c r="U257" s="57"/>
    </row>
    <row r="258" spans="1:21" ht="14" hidden="1" x14ac:dyDescent="0.3">
      <c r="B258" s="29"/>
      <c r="D258" s="29"/>
      <c r="E258" s="29"/>
      <c r="F258" s="29"/>
      <c r="G258" s="29"/>
      <c r="H258" s="29"/>
      <c r="I258" s="29"/>
      <c r="J258" s="29"/>
      <c r="K258" s="29"/>
      <c r="L258" s="29"/>
      <c r="M258" s="29"/>
      <c r="N258" s="29"/>
      <c r="O258" s="29"/>
      <c r="P258" s="29"/>
      <c r="Q258" s="29"/>
      <c r="R258" s="29"/>
      <c r="S258" s="29"/>
      <c r="T258" s="29"/>
      <c r="U258" s="57"/>
    </row>
    <row r="259" spans="1:21" ht="14.25" hidden="1" customHeight="1" x14ac:dyDescent="0.3">
      <c r="B259" s="68"/>
      <c r="D259" s="29"/>
      <c r="E259" s="68"/>
      <c r="F259" s="29"/>
      <c r="G259" s="68"/>
      <c r="H259" s="29"/>
      <c r="I259" s="68"/>
      <c r="J259" s="29"/>
      <c r="K259" s="68"/>
      <c r="L259" s="29"/>
      <c r="M259" s="68"/>
      <c r="N259" s="29"/>
      <c r="O259" s="68"/>
      <c r="P259" s="29"/>
      <c r="Q259" s="68"/>
      <c r="R259" s="29"/>
      <c r="S259" s="68"/>
      <c r="T259" s="29"/>
      <c r="U259" s="57"/>
    </row>
    <row r="260" spans="1:21" ht="14.25" hidden="1" customHeight="1" x14ac:dyDescent="0.3">
      <c r="B260" s="68"/>
      <c r="D260" s="29"/>
      <c r="E260" s="68"/>
      <c r="F260" s="29"/>
      <c r="G260" s="68"/>
      <c r="H260" s="29"/>
      <c r="I260" s="68"/>
      <c r="J260" s="29"/>
      <c r="K260" s="68"/>
      <c r="L260" s="29"/>
      <c r="M260" s="68"/>
      <c r="N260" s="29"/>
      <c r="O260" s="68"/>
      <c r="P260" s="29"/>
      <c r="Q260" s="68"/>
      <c r="R260" s="29"/>
      <c r="S260" s="68"/>
      <c r="T260" s="29"/>
      <c r="U260" s="57"/>
    </row>
    <row r="261" spans="1:21" ht="14" hidden="1" x14ac:dyDescent="0.3">
      <c r="B261" s="29"/>
      <c r="D261" s="34"/>
      <c r="E261" s="29"/>
      <c r="F261" s="34"/>
      <c r="G261" s="29"/>
      <c r="H261" s="34"/>
      <c r="I261" s="29"/>
      <c r="J261" s="34"/>
      <c r="K261" s="29"/>
      <c r="L261" s="34"/>
      <c r="M261" s="29"/>
      <c r="N261" s="34"/>
      <c r="O261" s="29"/>
      <c r="P261" s="34"/>
      <c r="Q261" s="29"/>
      <c r="R261" s="34"/>
      <c r="S261" s="29"/>
      <c r="T261" s="34"/>
      <c r="U261" s="58"/>
    </row>
    <row r="262" spans="1:21" ht="14" hidden="1" x14ac:dyDescent="0.3">
      <c r="B262" s="29"/>
      <c r="D262" s="34"/>
      <c r="E262" s="29"/>
      <c r="F262" s="34"/>
      <c r="G262" s="29"/>
      <c r="H262" s="34"/>
      <c r="I262" s="29"/>
      <c r="J262" s="34"/>
      <c r="K262" s="29"/>
      <c r="L262" s="34"/>
      <c r="M262" s="29"/>
      <c r="N262" s="34"/>
      <c r="O262" s="29"/>
      <c r="P262" s="34"/>
      <c r="Q262" s="29"/>
      <c r="R262" s="34"/>
      <c r="S262" s="29"/>
      <c r="T262" s="34"/>
      <c r="U262" s="58"/>
    </row>
    <row r="263" spans="1:21" ht="14.25" hidden="1" customHeight="1" x14ac:dyDescent="0.3">
      <c r="B263" s="4"/>
      <c r="C263" s="4"/>
      <c r="D263" s="4"/>
      <c r="E263" s="4"/>
      <c r="F263" s="4"/>
      <c r="G263" s="4"/>
      <c r="H263" s="4"/>
      <c r="I263" s="4"/>
      <c r="J263" s="4"/>
      <c r="K263" s="4"/>
      <c r="L263" s="4"/>
      <c r="M263" s="4"/>
      <c r="N263" s="4"/>
      <c r="O263" s="4"/>
      <c r="P263" s="4"/>
      <c r="Q263" s="4"/>
      <c r="R263" s="4"/>
      <c r="S263" s="4"/>
      <c r="T263" s="4"/>
      <c r="U263" s="18"/>
    </row>
    <row r="264" spans="1:21" s="2" customFormat="1" ht="12" hidden="1" customHeight="1" x14ac:dyDescent="0.3">
      <c r="A264" s="3"/>
      <c r="B264" s="4"/>
      <c r="C264" s="4"/>
      <c r="D264" s="4"/>
      <c r="E264" s="4"/>
      <c r="F264" s="4"/>
      <c r="G264" s="4"/>
      <c r="H264" s="4"/>
      <c r="I264" s="4"/>
      <c r="J264" s="4"/>
      <c r="K264" s="4"/>
      <c r="L264" s="4"/>
      <c r="M264" s="4"/>
      <c r="N264" s="4"/>
      <c r="O264" s="4"/>
      <c r="P264" s="4"/>
      <c r="Q264" s="4"/>
      <c r="R264" s="4"/>
      <c r="S264" s="4"/>
      <c r="T264" s="4"/>
      <c r="U264" s="18"/>
    </row>
    <row r="265" spans="1:21" ht="14.25" hidden="1" customHeight="1" x14ac:dyDescent="0.3">
      <c r="B265" s="23"/>
      <c r="C265" s="23"/>
      <c r="D265" s="23"/>
      <c r="E265" s="23"/>
      <c r="F265" s="23"/>
      <c r="G265" s="23"/>
      <c r="H265" s="23"/>
      <c r="I265" s="23"/>
      <c r="J265" s="23"/>
      <c r="K265" s="23"/>
      <c r="L265" s="23"/>
      <c r="M265" s="23"/>
      <c r="N265" s="23"/>
      <c r="O265" s="23"/>
      <c r="P265" s="23"/>
      <c r="Q265" s="23"/>
      <c r="R265" s="23"/>
      <c r="S265" s="23"/>
      <c r="T265" s="23"/>
      <c r="U265" s="59"/>
    </row>
    <row r="266" spans="1:21" ht="14.25" hidden="1" customHeight="1" x14ac:dyDescent="0.3"/>
    <row r="267" spans="1:21" ht="14.25" hidden="1" customHeight="1" x14ac:dyDescent="0.3"/>
    <row r="268" spans="1:21" ht="14.25" hidden="1" customHeight="1" x14ac:dyDescent="0.3"/>
    <row r="269" spans="1:21" ht="14.25" hidden="1" customHeight="1" x14ac:dyDescent="0.3"/>
    <row r="270" spans="1:21" ht="14.25" hidden="1" customHeight="1" x14ac:dyDescent="0.3"/>
    <row r="271" spans="1:21" ht="14.25" hidden="1" customHeight="1" x14ac:dyDescent="0.3"/>
    <row r="272" spans="1:21" ht="14.25" hidden="1" customHeight="1" x14ac:dyDescent="0.3"/>
    <row r="273" ht="14.25" hidden="1" customHeight="1" x14ac:dyDescent="0.3"/>
    <row r="274" ht="14.25" hidden="1" customHeight="1" x14ac:dyDescent="0.3"/>
    <row r="275" ht="14.25" hidden="1" customHeight="1" x14ac:dyDescent="0.3"/>
    <row r="276" ht="14.25" hidden="1" customHeight="1" x14ac:dyDescent="0.3"/>
    <row r="277" ht="14.25" hidden="1" customHeight="1" x14ac:dyDescent="0.3"/>
    <row r="278" ht="14.25" hidden="1" customHeight="1" x14ac:dyDescent="0.3"/>
    <row r="279" ht="14.25" hidden="1" customHeight="1" x14ac:dyDescent="0.3"/>
    <row r="280" ht="14.25" hidden="1" customHeight="1" x14ac:dyDescent="0.3"/>
    <row r="281" ht="14.25" hidden="1" customHeight="1" x14ac:dyDescent="0.3"/>
    <row r="282" ht="14.25" hidden="1" customHeight="1" x14ac:dyDescent="0.3"/>
    <row r="283" ht="14.25" hidden="1" customHeight="1" x14ac:dyDescent="0.3"/>
    <row r="284" ht="14.25" hidden="1" customHeight="1" x14ac:dyDescent="0.3"/>
    <row r="285" ht="14.25" hidden="1" customHeight="1" x14ac:dyDescent="0.3"/>
    <row r="286" ht="14.25" hidden="1" customHeight="1" x14ac:dyDescent="0.3"/>
    <row r="287" ht="14.25" hidden="1" customHeight="1" x14ac:dyDescent="0.3"/>
    <row r="288" ht="14.25" hidden="1" customHeight="1" x14ac:dyDescent="0.3"/>
    <row r="289" ht="14.25" hidden="1" customHeight="1" x14ac:dyDescent="0.3"/>
    <row r="290" ht="14.25" hidden="1" customHeight="1" x14ac:dyDescent="0.3"/>
    <row r="291" ht="14.25" hidden="1" customHeight="1" x14ac:dyDescent="0.3"/>
    <row r="292" ht="14.25" hidden="1" customHeight="1" x14ac:dyDescent="0.3"/>
    <row r="293" ht="14.25" hidden="1" customHeight="1" x14ac:dyDescent="0.3"/>
    <row r="294" ht="14.25" hidden="1" customHeight="1" x14ac:dyDescent="0.3"/>
    <row r="295" ht="14.25" hidden="1" customHeight="1" x14ac:dyDescent="0.3"/>
    <row r="296" ht="14.25" hidden="1" customHeight="1" x14ac:dyDescent="0.3"/>
    <row r="297" ht="14.25" hidden="1" customHeight="1" x14ac:dyDescent="0.3"/>
    <row r="298" ht="14.25" hidden="1" customHeight="1" x14ac:dyDescent="0.3"/>
    <row r="299" ht="14.25" hidden="1" customHeight="1" x14ac:dyDescent="0.3"/>
    <row r="300" ht="14.25" hidden="1" customHeight="1" x14ac:dyDescent="0.3"/>
    <row r="301" ht="14.25" hidden="1" customHeight="1" x14ac:dyDescent="0.3"/>
    <row r="302" ht="14.25" hidden="1" customHeight="1" x14ac:dyDescent="0.3"/>
    <row r="303" ht="14.25" hidden="1" customHeight="1" x14ac:dyDescent="0.3"/>
    <row r="304" ht="14.25" hidden="1" customHeight="1" x14ac:dyDescent="0.3"/>
    <row r="305" ht="14.25" hidden="1" customHeight="1" x14ac:dyDescent="0.3"/>
    <row r="306" ht="14.25" hidden="1" customHeight="1" x14ac:dyDescent="0.3"/>
    <row r="307" ht="14.25" hidden="1" customHeight="1" x14ac:dyDescent="0.3"/>
    <row r="308" ht="14.25" hidden="1" customHeight="1" x14ac:dyDescent="0.3"/>
    <row r="309" ht="14.25" hidden="1" customHeight="1" x14ac:dyDescent="0.3"/>
    <row r="310" ht="14.25" hidden="1" customHeight="1" x14ac:dyDescent="0.3"/>
    <row r="311" ht="14.25" hidden="1" customHeight="1" x14ac:dyDescent="0.3"/>
    <row r="312" ht="14.25" hidden="1" customHeight="1" x14ac:dyDescent="0.3"/>
    <row r="313" ht="14.25" hidden="1" customHeight="1" x14ac:dyDescent="0.3"/>
    <row r="314" ht="14.25" hidden="1" customHeight="1" x14ac:dyDescent="0.3"/>
    <row r="315" ht="14.25" hidden="1" customHeight="1" x14ac:dyDescent="0.3"/>
    <row r="316" ht="14.25" hidden="1" customHeight="1" x14ac:dyDescent="0.3"/>
    <row r="317" ht="14.25" hidden="1" customHeight="1" x14ac:dyDescent="0.3"/>
    <row r="318" ht="14.25" hidden="1" customHeight="1" x14ac:dyDescent="0.3"/>
    <row r="319" ht="14.25" hidden="1" customHeight="1" x14ac:dyDescent="0.3"/>
    <row r="320" ht="14.25" hidden="1" customHeight="1" x14ac:dyDescent="0.3"/>
    <row r="321" ht="14.25" hidden="1" customHeight="1" x14ac:dyDescent="0.3"/>
    <row r="322" ht="14.25" hidden="1" customHeight="1" x14ac:dyDescent="0.3"/>
    <row r="323" ht="14.25" hidden="1" customHeight="1" x14ac:dyDescent="0.3"/>
    <row r="324" ht="14.25" hidden="1" customHeight="1" x14ac:dyDescent="0.3"/>
    <row r="325" ht="14.25" hidden="1" customHeight="1" x14ac:dyDescent="0.3"/>
    <row r="326" ht="14.25" hidden="1" customHeight="1" x14ac:dyDescent="0.3"/>
    <row r="327" ht="14.25" hidden="1" customHeight="1" x14ac:dyDescent="0.3"/>
    <row r="328" ht="14.25" hidden="1" customHeight="1" x14ac:dyDescent="0.3"/>
    <row r="329" ht="14.25" hidden="1" customHeight="1" x14ac:dyDescent="0.3"/>
    <row r="330" ht="14.25" hidden="1" customHeight="1" x14ac:dyDescent="0.3"/>
    <row r="331" ht="14.25" hidden="1" customHeight="1" x14ac:dyDescent="0.3"/>
    <row r="332" ht="14.25" hidden="1" customHeight="1" x14ac:dyDescent="0.3"/>
    <row r="333" ht="14.25" hidden="1" customHeight="1" x14ac:dyDescent="0.3"/>
    <row r="334" ht="14.25" hidden="1" customHeight="1" x14ac:dyDescent="0.3"/>
    <row r="335" ht="14.25" hidden="1" customHeight="1" x14ac:dyDescent="0.3"/>
    <row r="336" ht="14.25" hidden="1" customHeight="1" x14ac:dyDescent="0.3"/>
    <row r="337" ht="14.25" hidden="1" customHeight="1" x14ac:dyDescent="0.3"/>
    <row r="338" ht="14.25" hidden="1" customHeight="1" x14ac:dyDescent="0.3"/>
    <row r="339" ht="14.25" hidden="1" customHeight="1" x14ac:dyDescent="0.3"/>
    <row r="340" ht="14.25" hidden="1" customHeight="1" x14ac:dyDescent="0.3"/>
    <row r="341" ht="14.25" hidden="1" customHeight="1" x14ac:dyDescent="0.3"/>
    <row r="342" ht="14.25" hidden="1" customHeight="1" x14ac:dyDescent="0.3"/>
    <row r="343" ht="14.25" hidden="1" customHeight="1" x14ac:dyDescent="0.3"/>
    <row r="344" ht="14.25" hidden="1" customHeight="1" x14ac:dyDescent="0.3"/>
    <row r="345" ht="14.25" hidden="1" customHeight="1" x14ac:dyDescent="0.3"/>
    <row r="346" ht="14.25" hidden="1" customHeight="1" x14ac:dyDescent="0.3"/>
    <row r="347" ht="14.25" hidden="1" customHeight="1" x14ac:dyDescent="0.3"/>
    <row r="348" ht="14.25" hidden="1" customHeight="1" x14ac:dyDescent="0.3"/>
    <row r="349" ht="14.25" hidden="1" customHeight="1" x14ac:dyDescent="0.3"/>
    <row r="350" ht="14.25" hidden="1" customHeight="1" x14ac:dyDescent="0.3"/>
    <row r="351" ht="14.25" hidden="1" customHeight="1" x14ac:dyDescent="0.3"/>
    <row r="352" ht="14.25" hidden="1" customHeight="1" x14ac:dyDescent="0.3"/>
    <row r="353" ht="14.25" hidden="1" customHeight="1" x14ac:dyDescent="0.3"/>
    <row r="354" ht="14.25" hidden="1" customHeight="1" x14ac:dyDescent="0.3"/>
    <row r="355" ht="14.25" hidden="1" customHeight="1" x14ac:dyDescent="0.3"/>
    <row r="356" ht="14.25" hidden="1" customHeight="1" x14ac:dyDescent="0.3"/>
    <row r="357" ht="14.25" hidden="1" customHeight="1" x14ac:dyDescent="0.3"/>
    <row r="358" ht="14.25" hidden="1" customHeight="1" x14ac:dyDescent="0.3"/>
    <row r="359" ht="14.25" hidden="1" customHeight="1" x14ac:dyDescent="0.3"/>
    <row r="360" ht="14.25" hidden="1" customHeight="1" x14ac:dyDescent="0.3"/>
    <row r="361" ht="14.25" hidden="1" customHeight="1" x14ac:dyDescent="0.3"/>
    <row r="362" ht="14.25" hidden="1" customHeight="1" x14ac:dyDescent="0.3"/>
    <row r="363" ht="14.25" hidden="1" customHeight="1" x14ac:dyDescent="0.3"/>
    <row r="364" ht="14.25" hidden="1" customHeight="1" x14ac:dyDescent="0.3"/>
    <row r="365" ht="14.25" hidden="1" customHeight="1" x14ac:dyDescent="0.3"/>
    <row r="366" ht="14.25" hidden="1" customHeight="1" x14ac:dyDescent="0.3"/>
    <row r="367" ht="14.25" hidden="1" customHeight="1" x14ac:dyDescent="0.3"/>
    <row r="368" ht="14.25" hidden="1" customHeight="1" x14ac:dyDescent="0.3"/>
    <row r="369" ht="14.25" hidden="1" customHeight="1" x14ac:dyDescent="0.3"/>
    <row r="370" ht="14.25" hidden="1" customHeight="1" x14ac:dyDescent="0.3"/>
    <row r="371" ht="14.25" hidden="1" customHeight="1" x14ac:dyDescent="0.3"/>
    <row r="372" ht="14.25" hidden="1" customHeight="1" x14ac:dyDescent="0.3"/>
    <row r="373" ht="14.25" hidden="1" customHeight="1" x14ac:dyDescent="0.3"/>
    <row r="374" ht="14.25" hidden="1" customHeight="1" x14ac:dyDescent="0.3"/>
    <row r="375" ht="14.25" hidden="1" customHeight="1" x14ac:dyDescent="0.3"/>
    <row r="376" ht="14.25" hidden="1" customHeight="1" x14ac:dyDescent="0.3"/>
    <row r="377" ht="14.25" hidden="1" customHeight="1" x14ac:dyDescent="0.3"/>
    <row r="378" ht="14.25" hidden="1" customHeight="1" x14ac:dyDescent="0.3"/>
    <row r="379" ht="14.25" hidden="1" customHeight="1" x14ac:dyDescent="0.3"/>
    <row r="380" ht="14.25" hidden="1" customHeight="1" x14ac:dyDescent="0.3"/>
    <row r="381" ht="14.25" hidden="1" customHeight="1" x14ac:dyDescent="0.3"/>
    <row r="382" ht="14.25" hidden="1" customHeight="1" x14ac:dyDescent="0.3"/>
    <row r="383" ht="14.25" hidden="1" customHeight="1" x14ac:dyDescent="0.3"/>
    <row r="384" ht="14.25" hidden="1" customHeight="1" x14ac:dyDescent="0.3"/>
    <row r="385" ht="14.25" hidden="1" customHeight="1" x14ac:dyDescent="0.3"/>
    <row r="386" ht="14.25" hidden="1" customHeight="1" x14ac:dyDescent="0.3"/>
    <row r="387" ht="14.25" hidden="1" customHeight="1" x14ac:dyDescent="0.3"/>
    <row r="388" ht="14.25" hidden="1" customHeight="1" x14ac:dyDescent="0.3"/>
    <row r="389" ht="14.25" hidden="1" customHeight="1" x14ac:dyDescent="0.3"/>
    <row r="390" ht="14.25" hidden="1" customHeight="1" x14ac:dyDescent="0.3"/>
    <row r="391" ht="14.25" hidden="1" customHeight="1" x14ac:dyDescent="0.3"/>
    <row r="392" ht="14.25" hidden="1" customHeight="1" x14ac:dyDescent="0.3"/>
    <row r="393" ht="14.25" hidden="1" customHeight="1" x14ac:dyDescent="0.3"/>
    <row r="394" ht="14.25" hidden="1" customHeight="1" x14ac:dyDescent="0.3"/>
    <row r="395" ht="14.25" hidden="1" customHeight="1" x14ac:dyDescent="0.3"/>
    <row r="396" ht="14.25" hidden="1" customHeight="1" x14ac:dyDescent="0.3"/>
    <row r="397" ht="14.25" hidden="1" customHeight="1" x14ac:dyDescent="0.3"/>
    <row r="398" ht="14.25" hidden="1" customHeight="1" x14ac:dyDescent="0.3"/>
    <row r="399" ht="14.25" hidden="1" customHeight="1" x14ac:dyDescent="0.3"/>
    <row r="400" ht="14.25" hidden="1" customHeight="1" x14ac:dyDescent="0.3"/>
    <row r="401" ht="14.25" hidden="1" customHeight="1" x14ac:dyDescent="0.3"/>
    <row r="402" ht="14.25" hidden="1" customHeight="1" x14ac:dyDescent="0.3"/>
    <row r="403" ht="14.25" hidden="1" customHeight="1" x14ac:dyDescent="0.3"/>
    <row r="404" ht="14.25" hidden="1" customHeight="1" x14ac:dyDescent="0.3"/>
    <row r="405" ht="14.25" hidden="1" customHeight="1" x14ac:dyDescent="0.3"/>
    <row r="406" ht="14.25" hidden="1" customHeight="1" x14ac:dyDescent="0.3"/>
    <row r="407" ht="14.25" hidden="1" customHeight="1" x14ac:dyDescent="0.3"/>
    <row r="408" ht="14.25" hidden="1" customHeight="1" x14ac:dyDescent="0.3"/>
    <row r="409" ht="14.25" hidden="1" customHeight="1" x14ac:dyDescent="0.3"/>
    <row r="410" ht="14.25" hidden="1" customHeight="1" x14ac:dyDescent="0.3"/>
    <row r="411" ht="14.25" hidden="1" customHeight="1" x14ac:dyDescent="0.3"/>
    <row r="412" ht="14.25" hidden="1" customHeight="1" x14ac:dyDescent="0.3"/>
    <row r="413" ht="14.25" hidden="1" customHeight="1" x14ac:dyDescent="0.3"/>
    <row r="414" ht="14.25" hidden="1" customHeight="1" x14ac:dyDescent="0.3"/>
    <row r="415" ht="14.25" hidden="1" customHeight="1" x14ac:dyDescent="0.3"/>
    <row r="416" ht="14.25" hidden="1" customHeight="1" x14ac:dyDescent="0.3"/>
    <row r="417" ht="14.25" hidden="1" customHeight="1" x14ac:dyDescent="0.3"/>
    <row r="418" ht="14.25" hidden="1" customHeight="1" x14ac:dyDescent="0.3"/>
    <row r="419" ht="14.25" hidden="1" customHeight="1" x14ac:dyDescent="0.3"/>
    <row r="420" ht="14.25" hidden="1" customHeight="1" x14ac:dyDescent="0.3"/>
    <row r="421" ht="14.25" hidden="1" customHeight="1" x14ac:dyDescent="0.3"/>
    <row r="422" ht="14.25" hidden="1" customHeight="1" x14ac:dyDescent="0.3"/>
    <row r="423" ht="14.25" hidden="1" customHeight="1" x14ac:dyDescent="0.3"/>
    <row r="424" ht="14.25" hidden="1" customHeight="1" x14ac:dyDescent="0.3"/>
    <row r="425" ht="14.25" hidden="1" customHeight="1" x14ac:dyDescent="0.3"/>
    <row r="426" ht="14.25" hidden="1" customHeight="1" x14ac:dyDescent="0.3"/>
    <row r="427" ht="14.25" hidden="1" customHeight="1" x14ac:dyDescent="0.3"/>
    <row r="428" ht="14.25" hidden="1" customHeight="1" x14ac:dyDescent="0.3"/>
    <row r="429" ht="14.25" hidden="1" customHeight="1" x14ac:dyDescent="0.3"/>
    <row r="430" ht="14.25" hidden="1" customHeight="1" x14ac:dyDescent="0.3"/>
    <row r="431" ht="14.25" hidden="1" customHeight="1" x14ac:dyDescent="0.3"/>
    <row r="432" ht="14.25" hidden="1" customHeight="1" x14ac:dyDescent="0.3"/>
    <row r="433" ht="14.25" hidden="1" customHeight="1" x14ac:dyDescent="0.3"/>
    <row r="434" ht="14.25" hidden="1" customHeight="1" x14ac:dyDescent="0.3"/>
    <row r="435" ht="14.25" hidden="1" customHeight="1" x14ac:dyDescent="0.3"/>
    <row r="436" ht="14.25" hidden="1" customHeight="1" x14ac:dyDescent="0.3"/>
    <row r="437" ht="14.25" hidden="1" customHeight="1" x14ac:dyDescent="0.3"/>
    <row r="438" ht="14.25" hidden="1" customHeight="1" x14ac:dyDescent="0.3"/>
    <row r="439" ht="14.25" hidden="1" customHeight="1" x14ac:dyDescent="0.3"/>
    <row r="440" ht="14.25" hidden="1" customHeight="1" x14ac:dyDescent="0.3"/>
    <row r="441" ht="14.25" hidden="1" customHeight="1" x14ac:dyDescent="0.3"/>
    <row r="442" ht="14.25" hidden="1" customHeight="1" x14ac:dyDescent="0.3"/>
    <row r="443" ht="14.25" hidden="1" customHeight="1" x14ac:dyDescent="0.3"/>
    <row r="444" ht="14.25" hidden="1" customHeight="1" x14ac:dyDescent="0.3"/>
    <row r="445" ht="14.25" hidden="1" customHeight="1" x14ac:dyDescent="0.3"/>
    <row r="446" ht="14.25" hidden="1" customHeight="1" x14ac:dyDescent="0.3"/>
    <row r="447" ht="14.25" hidden="1" customHeight="1" x14ac:dyDescent="0.3"/>
    <row r="448" ht="14.25" hidden="1" customHeight="1" x14ac:dyDescent="0.3"/>
    <row r="449" ht="14.25" hidden="1" customHeight="1" x14ac:dyDescent="0.3"/>
    <row r="450" ht="14.25" hidden="1" customHeight="1" x14ac:dyDescent="0.3"/>
    <row r="451" ht="14.25" hidden="1" customHeight="1" x14ac:dyDescent="0.3"/>
    <row r="452" ht="14.25" hidden="1" customHeight="1" x14ac:dyDescent="0.3"/>
    <row r="453" ht="14.25" hidden="1" customHeight="1" x14ac:dyDescent="0.3"/>
    <row r="454" ht="14.25" hidden="1" customHeight="1" x14ac:dyDescent="0.3"/>
    <row r="455" ht="14.25" hidden="1" customHeight="1" x14ac:dyDescent="0.3"/>
    <row r="456" ht="14.25" hidden="1" customHeight="1" x14ac:dyDescent="0.3"/>
    <row r="457" ht="14.25" hidden="1" customHeight="1" x14ac:dyDescent="0.3"/>
    <row r="458" ht="14.25" hidden="1" customHeight="1" x14ac:dyDescent="0.3"/>
    <row r="459" ht="14.25" hidden="1" customHeight="1" x14ac:dyDescent="0.3"/>
    <row r="460" ht="14.25" hidden="1" customHeight="1" x14ac:dyDescent="0.3"/>
    <row r="461" ht="14.25" hidden="1" customHeight="1" x14ac:dyDescent="0.3"/>
    <row r="462" ht="14.25" hidden="1" customHeight="1" x14ac:dyDescent="0.3"/>
    <row r="463" ht="14.25" hidden="1" customHeight="1" x14ac:dyDescent="0.3"/>
    <row r="464" ht="14.25" hidden="1" customHeight="1" x14ac:dyDescent="0.3"/>
    <row r="465" ht="14.25" hidden="1" customHeight="1" x14ac:dyDescent="0.3"/>
    <row r="466" ht="14.25" hidden="1" customHeight="1" x14ac:dyDescent="0.3"/>
    <row r="467" ht="14.25" hidden="1" customHeight="1" x14ac:dyDescent="0.3"/>
    <row r="468" ht="14.25" hidden="1" customHeight="1" x14ac:dyDescent="0.3"/>
    <row r="469" ht="14.25" hidden="1" customHeight="1" x14ac:dyDescent="0.3"/>
    <row r="470" ht="14.25" hidden="1" customHeight="1" x14ac:dyDescent="0.3"/>
    <row r="471" ht="14.25" hidden="1" customHeight="1" x14ac:dyDescent="0.3"/>
    <row r="472" ht="14.25" hidden="1" customHeight="1" x14ac:dyDescent="0.3"/>
    <row r="473" ht="14.25" hidden="1" customHeight="1" x14ac:dyDescent="0.3"/>
    <row r="474" ht="14.25" hidden="1" customHeight="1" x14ac:dyDescent="0.3"/>
    <row r="475" ht="14.25" hidden="1" customHeight="1" x14ac:dyDescent="0.3"/>
    <row r="476" ht="14.25" hidden="1" customHeight="1" x14ac:dyDescent="0.3"/>
    <row r="477" ht="14.25" hidden="1" customHeight="1" x14ac:dyDescent="0.3"/>
    <row r="478" ht="14.25" hidden="1" customHeight="1" x14ac:dyDescent="0.3"/>
    <row r="479" ht="14.25" hidden="1" customHeight="1" x14ac:dyDescent="0.3"/>
    <row r="480" ht="14.25" hidden="1" customHeight="1" x14ac:dyDescent="0.3"/>
    <row r="481" ht="14.25" hidden="1" customHeight="1" x14ac:dyDescent="0.3"/>
    <row r="482" ht="14.25" hidden="1" customHeight="1" x14ac:dyDescent="0.3"/>
    <row r="483" ht="14.25" hidden="1" customHeight="1" x14ac:dyDescent="0.3"/>
    <row r="484" ht="14.25" hidden="1" customHeight="1" x14ac:dyDescent="0.3"/>
    <row r="485" ht="14.25" hidden="1" customHeight="1" x14ac:dyDescent="0.3"/>
    <row r="486" ht="14.25" hidden="1" customHeight="1" x14ac:dyDescent="0.3"/>
    <row r="487" ht="14.25" hidden="1" customHeight="1" x14ac:dyDescent="0.3"/>
    <row r="488" ht="14.25" hidden="1" customHeight="1" x14ac:dyDescent="0.3"/>
    <row r="489" ht="14.25" hidden="1" customHeight="1" x14ac:dyDescent="0.3"/>
    <row r="490" ht="14.25" hidden="1" customHeight="1" x14ac:dyDescent="0.3"/>
    <row r="491" ht="14.25" hidden="1" customHeight="1" x14ac:dyDescent="0.3"/>
    <row r="492" ht="14.25" hidden="1" customHeight="1" x14ac:dyDescent="0.3"/>
    <row r="493" ht="14.25" hidden="1" customHeight="1" x14ac:dyDescent="0.3"/>
    <row r="494" ht="14.25" hidden="1" customHeight="1" x14ac:dyDescent="0.3"/>
    <row r="495" ht="14.25" hidden="1" customHeight="1" x14ac:dyDescent="0.3"/>
    <row r="496" ht="14.25" hidden="1" customHeight="1" x14ac:dyDescent="0.3"/>
    <row r="497" ht="14.25" hidden="1" customHeight="1" x14ac:dyDescent="0.3"/>
    <row r="498" ht="14.25" hidden="1" customHeight="1" x14ac:dyDescent="0.3"/>
    <row r="499" ht="14.25" hidden="1" customHeight="1" x14ac:dyDescent="0.3"/>
    <row r="500" ht="14.25" hidden="1" customHeight="1" x14ac:dyDescent="0.3"/>
    <row r="501" ht="14.25" hidden="1" customHeight="1" x14ac:dyDescent="0.3"/>
    <row r="502" ht="14.25" hidden="1" customHeight="1" x14ac:dyDescent="0.3"/>
    <row r="503" ht="14.25" hidden="1" customHeight="1" x14ac:dyDescent="0.3"/>
    <row r="504" ht="14.25" hidden="1" customHeight="1" x14ac:dyDescent="0.3"/>
    <row r="505" ht="14.25" hidden="1" customHeight="1" x14ac:dyDescent="0.3"/>
    <row r="506" ht="14.25" hidden="1" customHeight="1" x14ac:dyDescent="0.3"/>
    <row r="507" ht="14.25" hidden="1" customHeight="1" x14ac:dyDescent="0.3"/>
    <row r="508" ht="14.25" hidden="1" customHeight="1" x14ac:dyDescent="0.3"/>
    <row r="509" ht="14.25" hidden="1" customHeight="1" x14ac:dyDescent="0.3"/>
    <row r="510" ht="14.25" hidden="1" customHeight="1" x14ac:dyDescent="0.3"/>
    <row r="511" ht="14.25" hidden="1" customHeight="1" x14ac:dyDescent="0.3"/>
    <row r="512" ht="14.25" hidden="1" customHeight="1" x14ac:dyDescent="0.3"/>
    <row r="513" ht="14.25" hidden="1" customHeight="1" x14ac:dyDescent="0.3"/>
    <row r="514" ht="14.25" hidden="1" customHeight="1" x14ac:dyDescent="0.3"/>
    <row r="515" ht="14.25" hidden="1" customHeight="1" x14ac:dyDescent="0.3"/>
    <row r="516" ht="14.25" hidden="1" customHeight="1" x14ac:dyDescent="0.3"/>
    <row r="517" ht="14.25" hidden="1" customHeight="1" x14ac:dyDescent="0.3"/>
    <row r="518" ht="14.25" hidden="1" customHeight="1" x14ac:dyDescent="0.3"/>
    <row r="519" ht="14.25" hidden="1" customHeight="1" x14ac:dyDescent="0.3"/>
    <row r="520" ht="14.25" hidden="1" customHeight="1" x14ac:dyDescent="0.3"/>
    <row r="521" ht="14.25" hidden="1" customHeight="1" x14ac:dyDescent="0.3"/>
    <row r="522" ht="14.25" hidden="1" customHeight="1" x14ac:dyDescent="0.3"/>
    <row r="523" ht="14.25" hidden="1" customHeight="1" x14ac:dyDescent="0.3"/>
    <row r="524" ht="14.25" hidden="1" customHeight="1" x14ac:dyDescent="0.3"/>
    <row r="525" ht="14.25" hidden="1" customHeight="1" x14ac:dyDescent="0.3"/>
    <row r="526" ht="14.25" hidden="1" customHeight="1" x14ac:dyDescent="0.3"/>
    <row r="527" ht="14.25" hidden="1" customHeight="1" x14ac:dyDescent="0.3"/>
    <row r="528" ht="14.25" hidden="1" customHeight="1" x14ac:dyDescent="0.3"/>
    <row r="529" ht="14.25" hidden="1" customHeight="1" x14ac:dyDescent="0.3"/>
    <row r="530" ht="14.25" hidden="1" customHeight="1" x14ac:dyDescent="0.3"/>
    <row r="531" ht="14.25" hidden="1" customHeight="1" x14ac:dyDescent="0.3"/>
    <row r="532" ht="14.25" hidden="1" customHeight="1" x14ac:dyDescent="0.3"/>
    <row r="533" ht="14.25" hidden="1" customHeight="1" x14ac:dyDescent="0.3"/>
    <row r="534" ht="14.25" hidden="1" customHeight="1" x14ac:dyDescent="0.3"/>
    <row r="535" ht="14.25" hidden="1" customHeight="1" x14ac:dyDescent="0.3"/>
    <row r="536" ht="14.25" hidden="1" customHeight="1" x14ac:dyDescent="0.3"/>
    <row r="537" ht="14.25" hidden="1" customHeight="1" x14ac:dyDescent="0.3"/>
    <row r="538" ht="14.25" hidden="1" customHeight="1" x14ac:dyDescent="0.3"/>
    <row r="539" ht="14.25" hidden="1" customHeight="1" x14ac:dyDescent="0.3"/>
    <row r="540" ht="14.25" hidden="1" customHeight="1" x14ac:dyDescent="0.3"/>
    <row r="541" ht="14.25" hidden="1" customHeight="1" x14ac:dyDescent="0.3"/>
    <row r="542" ht="14.25" hidden="1" customHeight="1" x14ac:dyDescent="0.3"/>
    <row r="543" ht="14.25" hidden="1" customHeight="1" x14ac:dyDescent="0.3"/>
    <row r="544" ht="14.25" hidden="1" customHeight="1" x14ac:dyDescent="0.3"/>
    <row r="545" ht="14.25" hidden="1" customHeight="1" x14ac:dyDescent="0.3"/>
    <row r="546" ht="14.25" hidden="1" customHeight="1" x14ac:dyDescent="0.3"/>
    <row r="547" ht="14.25" hidden="1" customHeight="1" x14ac:dyDescent="0.3"/>
    <row r="548" ht="14.25" hidden="1" customHeight="1" x14ac:dyDescent="0.3"/>
    <row r="549" ht="14.25" hidden="1" customHeight="1" x14ac:dyDescent="0.3"/>
    <row r="550" ht="14.25" hidden="1" customHeight="1" x14ac:dyDescent="0.3"/>
    <row r="551" ht="14.25" hidden="1" customHeight="1" x14ac:dyDescent="0.3"/>
    <row r="552" ht="14.25" hidden="1" customHeight="1" x14ac:dyDescent="0.3"/>
    <row r="553" ht="14.25" hidden="1" customHeight="1" x14ac:dyDescent="0.3"/>
    <row r="554" ht="14.25" hidden="1" customHeight="1" x14ac:dyDescent="0.3"/>
    <row r="555" ht="14.25" hidden="1" customHeight="1" x14ac:dyDescent="0.3"/>
    <row r="556" ht="14.25" hidden="1" customHeight="1" x14ac:dyDescent="0.3"/>
    <row r="557" ht="14.25" hidden="1" customHeight="1" x14ac:dyDescent="0.3"/>
    <row r="558" ht="14.25" hidden="1" customHeight="1" x14ac:dyDescent="0.3"/>
    <row r="559" ht="14.25" hidden="1" customHeight="1" x14ac:dyDescent="0.3"/>
    <row r="560" ht="14.25" hidden="1" customHeight="1" x14ac:dyDescent="0.3"/>
    <row r="561" ht="14.25" hidden="1" customHeight="1" x14ac:dyDescent="0.3"/>
    <row r="562" ht="14.25" hidden="1" customHeight="1" x14ac:dyDescent="0.3"/>
    <row r="563" ht="14.25" hidden="1" customHeight="1" x14ac:dyDescent="0.3"/>
    <row r="564" ht="14.25" hidden="1" customHeight="1" x14ac:dyDescent="0.3"/>
    <row r="565" ht="14.25" hidden="1" customHeight="1" x14ac:dyDescent="0.3"/>
    <row r="566" ht="14.25" hidden="1" customHeight="1" x14ac:dyDescent="0.3"/>
    <row r="567" ht="14.25" hidden="1" customHeight="1" x14ac:dyDescent="0.3"/>
    <row r="568" ht="14.25" hidden="1" customHeight="1" x14ac:dyDescent="0.3"/>
    <row r="569" ht="14.25" hidden="1" customHeight="1" x14ac:dyDescent="0.3"/>
    <row r="570" ht="14.25" hidden="1" customHeight="1" x14ac:dyDescent="0.3"/>
    <row r="571" ht="14.25" hidden="1" customHeight="1" x14ac:dyDescent="0.3"/>
    <row r="572" ht="14.25" hidden="1" customHeight="1" x14ac:dyDescent="0.3"/>
    <row r="573" ht="14.25" hidden="1" customHeight="1" x14ac:dyDescent="0.3"/>
    <row r="574" ht="14.25" hidden="1" customHeight="1" x14ac:dyDescent="0.3"/>
    <row r="575" ht="14.25" hidden="1" customHeight="1" x14ac:dyDescent="0.3"/>
    <row r="576" ht="14.25" hidden="1" customHeight="1" x14ac:dyDescent="0.3"/>
    <row r="577" ht="14.25" hidden="1" customHeight="1" x14ac:dyDescent="0.3"/>
    <row r="578" ht="14.25" hidden="1" customHeight="1" x14ac:dyDescent="0.3"/>
    <row r="579" ht="14.25" hidden="1" customHeight="1" x14ac:dyDescent="0.3"/>
    <row r="580" ht="14.25" hidden="1" customHeight="1" x14ac:dyDescent="0.3"/>
    <row r="581" ht="14.25" hidden="1" customHeight="1" x14ac:dyDescent="0.3"/>
    <row r="582" ht="14.25" hidden="1" customHeight="1" x14ac:dyDescent="0.3"/>
    <row r="583" ht="14.25" hidden="1" customHeight="1" x14ac:dyDescent="0.3"/>
    <row r="584" ht="14.25" hidden="1" customHeight="1" x14ac:dyDescent="0.3"/>
    <row r="585" ht="14.25" hidden="1" customHeight="1" x14ac:dyDescent="0.3"/>
    <row r="586" ht="14.25" hidden="1" customHeight="1" x14ac:dyDescent="0.3"/>
    <row r="587" ht="14.25" hidden="1" customHeight="1" x14ac:dyDescent="0.3"/>
    <row r="588" ht="14.25" hidden="1" customHeight="1" x14ac:dyDescent="0.3"/>
    <row r="589" ht="14.25" hidden="1" customHeight="1" x14ac:dyDescent="0.3"/>
    <row r="590" ht="14.25" hidden="1" customHeight="1" x14ac:dyDescent="0.3"/>
    <row r="591" ht="14.25" hidden="1" customHeight="1" x14ac:dyDescent="0.3"/>
    <row r="592" ht="14.25" hidden="1" customHeight="1" x14ac:dyDescent="0.3"/>
    <row r="593" ht="14.25" hidden="1" customHeight="1" x14ac:dyDescent="0.3"/>
    <row r="594" ht="14.25" hidden="1" customHeight="1" x14ac:dyDescent="0.3"/>
    <row r="595" ht="14.25" hidden="1" customHeight="1" x14ac:dyDescent="0.3"/>
    <row r="596" ht="14.25" hidden="1" customHeight="1" x14ac:dyDescent="0.3"/>
    <row r="597" ht="14.25" hidden="1" customHeight="1" x14ac:dyDescent="0.3"/>
    <row r="598" ht="14.25" hidden="1" customHeight="1" x14ac:dyDescent="0.3"/>
    <row r="599" ht="14.25" hidden="1" customHeight="1" x14ac:dyDescent="0.3"/>
    <row r="600" ht="14.25" hidden="1" customHeight="1" x14ac:dyDescent="0.3"/>
    <row r="601" ht="14.25" hidden="1" customHeight="1" x14ac:dyDescent="0.3"/>
    <row r="602" ht="14.25" hidden="1" customHeight="1" x14ac:dyDescent="0.3"/>
    <row r="603" ht="14.25" hidden="1" customHeight="1" x14ac:dyDescent="0.3"/>
    <row r="604" ht="14.25" hidden="1" customHeight="1" x14ac:dyDescent="0.3"/>
    <row r="605" ht="14.25" hidden="1" customHeight="1" x14ac:dyDescent="0.3"/>
    <row r="606" ht="14.25" hidden="1" customHeight="1" x14ac:dyDescent="0.3"/>
    <row r="607" ht="14.25" hidden="1" customHeight="1" x14ac:dyDescent="0.3"/>
    <row r="608" ht="14.25" hidden="1" customHeight="1" x14ac:dyDescent="0.3"/>
    <row r="609" ht="14.25" hidden="1" customHeight="1" x14ac:dyDescent="0.3"/>
    <row r="610" ht="14.25" hidden="1" customHeight="1" x14ac:dyDescent="0.3"/>
    <row r="611" ht="14.25" hidden="1" customHeight="1" x14ac:dyDescent="0.3"/>
    <row r="612" ht="14.25" hidden="1" customHeight="1" x14ac:dyDescent="0.3"/>
    <row r="613" ht="14.25" hidden="1" customHeight="1" x14ac:dyDescent="0.3"/>
    <row r="614" ht="14.25" hidden="1" customHeight="1" x14ac:dyDescent="0.3"/>
    <row r="615" ht="14.25" hidden="1" customHeight="1" x14ac:dyDescent="0.3"/>
    <row r="616" ht="14.25" hidden="1" customHeight="1" x14ac:dyDescent="0.3"/>
    <row r="617" ht="14.25" hidden="1" customHeight="1" x14ac:dyDescent="0.3"/>
    <row r="618" ht="14.25" hidden="1" customHeight="1" x14ac:dyDescent="0.3"/>
    <row r="619" ht="14.25" hidden="1" customHeight="1" x14ac:dyDescent="0.3"/>
    <row r="620" ht="14.25" hidden="1" customHeight="1" x14ac:dyDescent="0.3"/>
    <row r="621" ht="14.25" hidden="1" customHeight="1" x14ac:dyDescent="0.3"/>
    <row r="622" ht="14.25" hidden="1" customHeight="1" x14ac:dyDescent="0.3"/>
    <row r="623" ht="14.25" hidden="1" customHeight="1" x14ac:dyDescent="0.3"/>
    <row r="624" ht="14.25" hidden="1" customHeight="1" x14ac:dyDescent="0.3"/>
    <row r="625" ht="14.25" hidden="1" customHeight="1" x14ac:dyDescent="0.3"/>
    <row r="626" ht="14.25" hidden="1" customHeight="1" x14ac:dyDescent="0.3"/>
    <row r="627" ht="14.25" hidden="1" customHeight="1" x14ac:dyDescent="0.3"/>
    <row r="628" ht="14.25" hidden="1" customHeight="1" x14ac:dyDescent="0.3"/>
    <row r="629" ht="14.25" hidden="1" customHeight="1" x14ac:dyDescent="0.3"/>
    <row r="630" ht="14.25" hidden="1" customHeight="1" x14ac:dyDescent="0.3"/>
    <row r="631" ht="14.25" hidden="1" customHeight="1" x14ac:dyDescent="0.3"/>
    <row r="632" ht="14.25" hidden="1" customHeight="1" x14ac:dyDescent="0.3"/>
    <row r="633" ht="14.25" hidden="1" customHeight="1" x14ac:dyDescent="0.3"/>
    <row r="634" ht="14.25" hidden="1" customHeight="1" x14ac:dyDescent="0.3"/>
    <row r="635" ht="14.25" hidden="1" customHeight="1" x14ac:dyDescent="0.3"/>
    <row r="636" ht="14.25" hidden="1" customHeight="1" x14ac:dyDescent="0.3"/>
    <row r="637" ht="14.25" hidden="1" customHeight="1" x14ac:dyDescent="0.3"/>
    <row r="638" ht="14.25" hidden="1" customHeight="1" x14ac:dyDescent="0.3"/>
    <row r="639" ht="14.25" hidden="1" customHeight="1" x14ac:dyDescent="0.3"/>
    <row r="640" ht="14.25" hidden="1" customHeight="1" x14ac:dyDescent="0.3"/>
    <row r="641" ht="14.25" hidden="1" customHeight="1" x14ac:dyDescent="0.3"/>
    <row r="642" ht="14.25" hidden="1" customHeight="1" x14ac:dyDescent="0.3"/>
    <row r="643" ht="14.25" hidden="1" customHeight="1" x14ac:dyDescent="0.3"/>
    <row r="644" ht="14.25" hidden="1" customHeight="1" x14ac:dyDescent="0.3"/>
    <row r="645" ht="14.25" hidden="1" customHeight="1" x14ac:dyDescent="0.3"/>
    <row r="646" ht="14.25" hidden="1" customHeight="1" x14ac:dyDescent="0.3"/>
    <row r="647" ht="14.25" hidden="1" customHeight="1" x14ac:dyDescent="0.3"/>
    <row r="648" ht="14.25" hidden="1" customHeight="1" x14ac:dyDescent="0.3"/>
    <row r="649" ht="14.25" hidden="1" customHeight="1" x14ac:dyDescent="0.3"/>
    <row r="650" ht="14.25" hidden="1" customHeight="1" x14ac:dyDescent="0.3"/>
    <row r="651" ht="14.25" hidden="1" customHeight="1" x14ac:dyDescent="0.3"/>
    <row r="652" ht="14.25" hidden="1" customHeight="1" x14ac:dyDescent="0.3"/>
    <row r="653" ht="14.25" hidden="1" customHeight="1" x14ac:dyDescent="0.3"/>
    <row r="654" ht="14.25" hidden="1" customHeight="1" x14ac:dyDescent="0.3"/>
    <row r="655" ht="14.25" hidden="1" customHeight="1" x14ac:dyDescent="0.3"/>
    <row r="656" ht="14.25" hidden="1" customHeight="1" x14ac:dyDescent="0.3"/>
    <row r="657" ht="14.25" hidden="1" customHeight="1" x14ac:dyDescent="0.3"/>
    <row r="658" ht="14.25" hidden="1" customHeight="1" x14ac:dyDescent="0.3"/>
    <row r="659" ht="14.25" hidden="1" customHeight="1" x14ac:dyDescent="0.3"/>
    <row r="660" ht="14.25" hidden="1" customHeight="1" x14ac:dyDescent="0.3"/>
    <row r="661" ht="14.25" hidden="1" customHeight="1" x14ac:dyDescent="0.3"/>
    <row r="662" ht="14.25" hidden="1" customHeight="1" x14ac:dyDescent="0.3"/>
    <row r="663" ht="14.25" hidden="1" customHeight="1" x14ac:dyDescent="0.3"/>
    <row r="664" ht="14.25" hidden="1" customHeight="1" x14ac:dyDescent="0.3"/>
    <row r="665" ht="14.25" hidden="1" customHeight="1" x14ac:dyDescent="0.3"/>
    <row r="666" ht="14.25" hidden="1" customHeight="1" x14ac:dyDescent="0.3"/>
    <row r="667" ht="14.25" hidden="1" customHeight="1" x14ac:dyDescent="0.3"/>
    <row r="668" ht="14.25" hidden="1" customHeight="1" x14ac:dyDescent="0.3"/>
    <row r="669" ht="14.25" hidden="1" customHeight="1" x14ac:dyDescent="0.3"/>
    <row r="670" ht="14.25" hidden="1" customHeight="1" x14ac:dyDescent="0.3"/>
    <row r="671" ht="14.25" hidden="1" customHeight="1" x14ac:dyDescent="0.3"/>
    <row r="672" ht="14.25" hidden="1" customHeight="1" x14ac:dyDescent="0.3"/>
    <row r="673" ht="14.25" hidden="1" customHeight="1" x14ac:dyDescent="0.3"/>
    <row r="674" ht="14.25" hidden="1" customHeight="1" x14ac:dyDescent="0.3"/>
    <row r="675" ht="14.25" hidden="1" customHeight="1" x14ac:dyDescent="0.3"/>
    <row r="676" ht="14.25" hidden="1" customHeight="1" x14ac:dyDescent="0.3"/>
    <row r="677" ht="14.25" hidden="1" customHeight="1" x14ac:dyDescent="0.3"/>
    <row r="678" ht="14.25" hidden="1" customHeight="1" x14ac:dyDescent="0.3"/>
    <row r="679" ht="14.25" hidden="1" customHeight="1" x14ac:dyDescent="0.3"/>
    <row r="680" ht="14.25" hidden="1" customHeight="1" x14ac:dyDescent="0.3"/>
    <row r="681" ht="14.25" hidden="1" customHeight="1" x14ac:dyDescent="0.3"/>
    <row r="682" ht="14.25" hidden="1" customHeight="1" x14ac:dyDescent="0.3"/>
    <row r="683" ht="14.25" hidden="1" customHeight="1" x14ac:dyDescent="0.3"/>
    <row r="684" ht="14.25" hidden="1" customHeight="1" x14ac:dyDescent="0.3"/>
    <row r="685" ht="14.25" hidden="1" customHeight="1" x14ac:dyDescent="0.3"/>
    <row r="686" ht="14.25" hidden="1" customHeight="1" x14ac:dyDescent="0.3"/>
    <row r="687" ht="14.25" hidden="1" customHeight="1" x14ac:dyDescent="0.3"/>
    <row r="688" ht="14.25" hidden="1" customHeight="1" x14ac:dyDescent="0.3"/>
    <row r="689" ht="14.25" hidden="1" customHeight="1" x14ac:dyDescent="0.3"/>
    <row r="690" ht="14.25" hidden="1" customHeight="1" x14ac:dyDescent="0.3"/>
    <row r="691" ht="14.25" hidden="1" customHeight="1" x14ac:dyDescent="0.3"/>
    <row r="692" ht="14.25" hidden="1" customHeight="1" x14ac:dyDescent="0.3"/>
    <row r="693" ht="14.25" hidden="1" customHeight="1" x14ac:dyDescent="0.3"/>
    <row r="694" ht="14.25" hidden="1" customHeight="1" x14ac:dyDescent="0.3"/>
    <row r="695" ht="14.25" hidden="1" customHeight="1" x14ac:dyDescent="0.3"/>
    <row r="696" ht="14.25" hidden="1" customHeight="1" x14ac:dyDescent="0.3"/>
    <row r="697" ht="14.25" hidden="1" customHeight="1" x14ac:dyDescent="0.3"/>
    <row r="698" ht="14.25" hidden="1" customHeight="1" x14ac:dyDescent="0.3"/>
    <row r="699" ht="14.25" hidden="1" customHeight="1" x14ac:dyDescent="0.3"/>
    <row r="700" ht="14.25" hidden="1" customHeight="1" x14ac:dyDescent="0.3"/>
    <row r="701" ht="14.25" hidden="1" customHeight="1" x14ac:dyDescent="0.3"/>
    <row r="702" ht="14.25" hidden="1" customHeight="1" x14ac:dyDescent="0.3"/>
    <row r="703" ht="14.25" hidden="1" customHeight="1" x14ac:dyDescent="0.3"/>
    <row r="704" ht="14.25" hidden="1" customHeight="1" x14ac:dyDescent="0.3"/>
    <row r="705" ht="14.25" hidden="1" customHeight="1" x14ac:dyDescent="0.3"/>
    <row r="706" ht="14.25" hidden="1" customHeight="1" x14ac:dyDescent="0.3"/>
    <row r="707" ht="14.25" hidden="1" customHeight="1" x14ac:dyDescent="0.3"/>
    <row r="708" ht="14.25" hidden="1" customHeight="1" x14ac:dyDescent="0.3"/>
    <row r="709" ht="14.25" hidden="1" customHeight="1" x14ac:dyDescent="0.3"/>
    <row r="710" ht="14.25" hidden="1" customHeight="1" x14ac:dyDescent="0.3"/>
    <row r="711" ht="14.25" hidden="1" customHeight="1" x14ac:dyDescent="0.3"/>
    <row r="712" ht="14.25" hidden="1" customHeight="1" x14ac:dyDescent="0.3"/>
    <row r="713" ht="14.25" hidden="1" customHeight="1" x14ac:dyDescent="0.3"/>
    <row r="714" ht="14.25" hidden="1" customHeight="1" x14ac:dyDescent="0.3"/>
    <row r="715" ht="14.25" hidden="1" customHeight="1" x14ac:dyDescent="0.3"/>
    <row r="716" ht="14.25" hidden="1" customHeight="1" x14ac:dyDescent="0.3"/>
    <row r="717" ht="14.25" hidden="1" customHeight="1" x14ac:dyDescent="0.3"/>
    <row r="718" ht="14.25" hidden="1" customHeight="1" x14ac:dyDescent="0.3"/>
    <row r="719" ht="14.25" hidden="1" customHeight="1" x14ac:dyDescent="0.3"/>
    <row r="720" ht="14.25" hidden="1" customHeight="1" x14ac:dyDescent="0.3"/>
    <row r="721" ht="14.25" hidden="1" customHeight="1" x14ac:dyDescent="0.3"/>
    <row r="722" ht="14.25" hidden="1" customHeight="1" x14ac:dyDescent="0.3"/>
    <row r="723" ht="14.25" hidden="1" customHeight="1" x14ac:dyDescent="0.3"/>
    <row r="724" ht="14.25" hidden="1" customHeight="1" x14ac:dyDescent="0.3"/>
    <row r="725" ht="14.25" hidden="1" customHeight="1" x14ac:dyDescent="0.3"/>
    <row r="726" ht="14.25" hidden="1" customHeight="1" x14ac:dyDescent="0.3"/>
    <row r="727" ht="14.25" hidden="1" customHeight="1" x14ac:dyDescent="0.3"/>
    <row r="728" ht="14.25" hidden="1" customHeight="1" x14ac:dyDescent="0.3"/>
    <row r="729" ht="14.25" hidden="1" customHeight="1" x14ac:dyDescent="0.3"/>
    <row r="730" ht="14.25" hidden="1" customHeight="1" x14ac:dyDescent="0.3"/>
    <row r="731" ht="14.25" hidden="1" customHeight="1" x14ac:dyDescent="0.3"/>
    <row r="732" ht="14.25" hidden="1" customHeight="1" x14ac:dyDescent="0.3"/>
    <row r="733" ht="14.25" hidden="1" customHeight="1" x14ac:dyDescent="0.3"/>
    <row r="734" ht="14.25" hidden="1" customHeight="1" x14ac:dyDescent="0.3"/>
    <row r="735" ht="14.25" hidden="1" customHeight="1" x14ac:dyDescent="0.3"/>
    <row r="736" ht="14.25" hidden="1" customHeight="1" x14ac:dyDescent="0.3"/>
    <row r="737" ht="14.25" hidden="1" customHeight="1" x14ac:dyDescent="0.3"/>
    <row r="738" ht="14.25" hidden="1" customHeight="1" x14ac:dyDescent="0.3"/>
    <row r="739" ht="14.25" hidden="1" customHeight="1" x14ac:dyDescent="0.3"/>
    <row r="740" ht="14.25" hidden="1" customHeight="1" x14ac:dyDescent="0.3"/>
    <row r="741" ht="14.25" hidden="1" customHeight="1" x14ac:dyDescent="0.3"/>
    <row r="742" ht="14.25" hidden="1" customHeight="1" x14ac:dyDescent="0.3"/>
    <row r="743" ht="14.25" hidden="1" customHeight="1" x14ac:dyDescent="0.3"/>
    <row r="744" ht="14.25" hidden="1" customHeight="1" x14ac:dyDescent="0.3"/>
    <row r="745" ht="14.25" hidden="1" customHeight="1" x14ac:dyDescent="0.3"/>
    <row r="746" ht="14.25" hidden="1" customHeight="1" x14ac:dyDescent="0.3"/>
    <row r="747" ht="14.25" hidden="1" customHeight="1" x14ac:dyDescent="0.3"/>
    <row r="748" ht="14.25" hidden="1" customHeight="1" x14ac:dyDescent="0.3"/>
    <row r="749" ht="14.25" hidden="1" customHeight="1" x14ac:dyDescent="0.3"/>
    <row r="750" ht="14.25" hidden="1" customHeight="1" x14ac:dyDescent="0.3"/>
    <row r="751" ht="14.25" hidden="1" customHeight="1" x14ac:dyDescent="0.3"/>
    <row r="752" ht="14.25" hidden="1" customHeight="1" x14ac:dyDescent="0.3"/>
    <row r="753" ht="14.25" hidden="1" customHeight="1" x14ac:dyDescent="0.3"/>
    <row r="754" ht="14.25" hidden="1" customHeight="1" x14ac:dyDescent="0.3"/>
    <row r="755" ht="14.25" hidden="1" customHeight="1" x14ac:dyDescent="0.3"/>
    <row r="756" ht="14.25" hidden="1" customHeight="1" x14ac:dyDescent="0.3"/>
    <row r="757" ht="14.25" hidden="1" customHeight="1" x14ac:dyDescent="0.3"/>
    <row r="758" ht="14.25" hidden="1" customHeight="1" x14ac:dyDescent="0.3"/>
    <row r="759" ht="14.25" hidden="1" customHeight="1" x14ac:dyDescent="0.3"/>
    <row r="760" ht="14.25" hidden="1" customHeight="1" x14ac:dyDescent="0.3"/>
    <row r="761" ht="14.25" hidden="1" customHeight="1" x14ac:dyDescent="0.3"/>
    <row r="762" ht="14.25" hidden="1" customHeight="1" x14ac:dyDescent="0.3"/>
    <row r="763" ht="14.25" hidden="1" customHeight="1" x14ac:dyDescent="0.3"/>
    <row r="764" ht="14.25" hidden="1" customHeight="1" x14ac:dyDescent="0.3"/>
    <row r="765" ht="14.25" hidden="1" customHeight="1" x14ac:dyDescent="0.3"/>
    <row r="766" ht="14.25" hidden="1" customHeight="1" x14ac:dyDescent="0.3"/>
    <row r="767" ht="14.25" hidden="1" customHeight="1" x14ac:dyDescent="0.3"/>
    <row r="768" ht="14.25" hidden="1" customHeight="1" x14ac:dyDescent="0.3"/>
    <row r="769" ht="14.25" hidden="1" customHeight="1" x14ac:dyDescent="0.3"/>
    <row r="770" ht="14.25" hidden="1" customHeight="1" x14ac:dyDescent="0.3"/>
    <row r="771" ht="14.25" hidden="1" customHeight="1" x14ac:dyDescent="0.3"/>
    <row r="772" ht="14.25" hidden="1" customHeight="1" x14ac:dyDescent="0.3"/>
    <row r="773" ht="14.25" hidden="1" customHeight="1" x14ac:dyDescent="0.3"/>
    <row r="774" ht="14.25" hidden="1" customHeight="1" x14ac:dyDescent="0.3"/>
    <row r="775" ht="14.25" hidden="1" customHeight="1" x14ac:dyDescent="0.3"/>
    <row r="776" ht="14.25" hidden="1" customHeight="1" x14ac:dyDescent="0.3"/>
    <row r="777" ht="14.25" hidden="1" customHeight="1" x14ac:dyDescent="0.3"/>
    <row r="778" ht="14.25" hidden="1" customHeight="1" x14ac:dyDescent="0.3"/>
    <row r="779" ht="14.25" hidden="1" customHeight="1" x14ac:dyDescent="0.3"/>
    <row r="780" ht="14.25" hidden="1" customHeight="1" x14ac:dyDescent="0.3"/>
    <row r="781" ht="14.25" hidden="1" customHeight="1" x14ac:dyDescent="0.3"/>
    <row r="782" ht="14.25" hidden="1" customHeight="1" x14ac:dyDescent="0.3"/>
    <row r="783" ht="14.25" hidden="1" customHeight="1" x14ac:dyDescent="0.3"/>
    <row r="784" ht="14.25" hidden="1" customHeight="1" x14ac:dyDescent="0.3"/>
    <row r="785" ht="14.25" hidden="1" customHeight="1" x14ac:dyDescent="0.3"/>
    <row r="786" ht="14.25" hidden="1" customHeight="1" x14ac:dyDescent="0.3"/>
    <row r="787" ht="14.25" hidden="1" customHeight="1" x14ac:dyDescent="0.3"/>
    <row r="788" ht="14.25" hidden="1" customHeight="1" x14ac:dyDescent="0.3"/>
    <row r="789" ht="14.25" hidden="1" customHeight="1" x14ac:dyDescent="0.3"/>
    <row r="790" ht="14.25" hidden="1" customHeight="1" x14ac:dyDescent="0.3"/>
    <row r="791" ht="14.25" hidden="1" customHeight="1" x14ac:dyDescent="0.3"/>
    <row r="792" ht="14.25" hidden="1" customHeight="1" x14ac:dyDescent="0.3"/>
    <row r="793" ht="14.25" hidden="1" customHeight="1" x14ac:dyDescent="0.3"/>
    <row r="794" ht="14.25" hidden="1" customHeight="1" x14ac:dyDescent="0.3"/>
    <row r="795" ht="14.25" hidden="1" customHeight="1" x14ac:dyDescent="0.3"/>
    <row r="796" ht="14.25" hidden="1" customHeight="1" x14ac:dyDescent="0.3"/>
    <row r="797" ht="14.25" hidden="1" customHeight="1" x14ac:dyDescent="0.3"/>
    <row r="798" ht="14.25" hidden="1" customHeight="1" x14ac:dyDescent="0.3"/>
    <row r="799" ht="14.25" hidden="1" customHeight="1" x14ac:dyDescent="0.3"/>
    <row r="800" ht="14.25" hidden="1" customHeight="1" x14ac:dyDescent="0.3"/>
    <row r="801" ht="14.25" hidden="1" customHeight="1" x14ac:dyDescent="0.3"/>
    <row r="802" ht="14.25" hidden="1" customHeight="1" x14ac:dyDescent="0.3"/>
    <row r="803" ht="14.25" hidden="1" customHeight="1" x14ac:dyDescent="0.3"/>
    <row r="804" ht="14.25" hidden="1" customHeight="1" x14ac:dyDescent="0.3"/>
    <row r="805" ht="14.25" hidden="1" customHeight="1" x14ac:dyDescent="0.3"/>
    <row r="806" ht="14.25" hidden="1" customHeight="1" x14ac:dyDescent="0.3"/>
    <row r="807" ht="14.25" hidden="1" customHeight="1" x14ac:dyDescent="0.3"/>
    <row r="808" ht="14.25" hidden="1" customHeight="1" x14ac:dyDescent="0.3"/>
    <row r="809" ht="14.25" hidden="1" customHeight="1" x14ac:dyDescent="0.3"/>
    <row r="810" ht="14.25" hidden="1" customHeight="1" x14ac:dyDescent="0.3"/>
    <row r="811" ht="14.25" hidden="1" customHeight="1" x14ac:dyDescent="0.3"/>
    <row r="812" ht="14.25" hidden="1" customHeight="1" x14ac:dyDescent="0.3"/>
    <row r="813" ht="14.25" hidden="1" customHeight="1" x14ac:dyDescent="0.3"/>
    <row r="814" ht="14.25" hidden="1" customHeight="1" x14ac:dyDescent="0.3"/>
    <row r="815" ht="14.25" hidden="1" customHeight="1" x14ac:dyDescent="0.3"/>
    <row r="816" ht="14.25" hidden="1" customHeight="1" x14ac:dyDescent="0.3"/>
    <row r="817" ht="14.25" hidden="1" customHeight="1" x14ac:dyDescent="0.3"/>
    <row r="818" ht="14.25" hidden="1" customHeight="1" x14ac:dyDescent="0.3"/>
    <row r="819" ht="14.25" hidden="1" customHeight="1" x14ac:dyDescent="0.3"/>
    <row r="820" ht="14.25" hidden="1" customHeight="1" x14ac:dyDescent="0.3"/>
    <row r="821" ht="14.25" hidden="1" customHeight="1" x14ac:dyDescent="0.3"/>
    <row r="822" ht="14.25" hidden="1" customHeight="1" x14ac:dyDescent="0.3"/>
    <row r="823" ht="14.25" hidden="1" customHeight="1" x14ac:dyDescent="0.3"/>
    <row r="824" ht="14.25" hidden="1" customHeight="1" x14ac:dyDescent="0.3"/>
    <row r="825" ht="14.25" hidden="1" customHeight="1" x14ac:dyDescent="0.3"/>
    <row r="826" ht="14.25" hidden="1" customHeight="1" x14ac:dyDescent="0.3"/>
    <row r="827" ht="14.25" hidden="1" customHeight="1" x14ac:dyDescent="0.3"/>
    <row r="828" ht="14.25" hidden="1" customHeight="1" x14ac:dyDescent="0.3"/>
    <row r="829" ht="14.25" hidden="1" customHeight="1" x14ac:dyDescent="0.3"/>
    <row r="830" ht="14.25" hidden="1" customHeight="1" x14ac:dyDescent="0.3"/>
    <row r="831" ht="14.25" hidden="1" customHeight="1" x14ac:dyDescent="0.3"/>
    <row r="832" ht="14.25" hidden="1" customHeight="1" x14ac:dyDescent="0.3"/>
    <row r="833" ht="14.25" hidden="1" customHeight="1" x14ac:dyDescent="0.3"/>
    <row r="834" ht="14.25" hidden="1" customHeight="1" x14ac:dyDescent="0.3"/>
    <row r="835" ht="14.25" hidden="1" customHeight="1" x14ac:dyDescent="0.3"/>
    <row r="836" ht="14.25" hidden="1" customHeight="1" x14ac:dyDescent="0.3"/>
    <row r="837" ht="14.25" hidden="1" customHeight="1" x14ac:dyDescent="0.3"/>
    <row r="838" ht="14.25" hidden="1" customHeight="1" x14ac:dyDescent="0.3"/>
    <row r="839" ht="14.25" hidden="1" customHeight="1" x14ac:dyDescent="0.3"/>
    <row r="840" ht="14.25" hidden="1" customHeight="1" x14ac:dyDescent="0.3"/>
    <row r="841" ht="14.25" hidden="1" customHeight="1" x14ac:dyDescent="0.3"/>
    <row r="842" ht="14.25" hidden="1" customHeight="1" x14ac:dyDescent="0.3"/>
    <row r="843" ht="14.25" hidden="1" customHeight="1" x14ac:dyDescent="0.3"/>
    <row r="844" ht="14.25" hidden="1" customHeight="1" x14ac:dyDescent="0.3"/>
    <row r="845" ht="14.25" hidden="1" customHeight="1" x14ac:dyDescent="0.3"/>
    <row r="846" ht="14.25" hidden="1" customHeight="1" x14ac:dyDescent="0.3"/>
    <row r="847" ht="14.25" hidden="1" customHeight="1" x14ac:dyDescent="0.3"/>
    <row r="848" ht="14.25" hidden="1" customHeight="1" x14ac:dyDescent="0.3"/>
    <row r="849" ht="14.25" hidden="1" customHeight="1" x14ac:dyDescent="0.3"/>
    <row r="850" ht="14.25" hidden="1" customHeight="1" x14ac:dyDescent="0.3"/>
    <row r="851" ht="14.25" hidden="1" customHeight="1" x14ac:dyDescent="0.3"/>
    <row r="852" ht="14.25" hidden="1" customHeight="1" x14ac:dyDescent="0.3"/>
    <row r="853" ht="14.25" hidden="1" customHeight="1" x14ac:dyDescent="0.3"/>
    <row r="854" ht="14.25" hidden="1" customHeight="1" x14ac:dyDescent="0.3"/>
    <row r="855" ht="14.25" hidden="1" customHeight="1" x14ac:dyDescent="0.3"/>
    <row r="856" ht="14.25" hidden="1" customHeight="1" x14ac:dyDescent="0.3"/>
    <row r="857" ht="14.25" hidden="1" customHeight="1" x14ac:dyDescent="0.3"/>
    <row r="858" ht="14.25" hidden="1" customHeight="1" x14ac:dyDescent="0.3"/>
    <row r="859" ht="14.25" hidden="1" customHeight="1" x14ac:dyDescent="0.3"/>
    <row r="860" ht="14.25" hidden="1" customHeight="1" x14ac:dyDescent="0.3"/>
    <row r="861" ht="14.25" hidden="1" customHeight="1" x14ac:dyDescent="0.3"/>
    <row r="862" ht="14.25" hidden="1" customHeight="1" x14ac:dyDescent="0.3"/>
    <row r="863" ht="14.25" hidden="1" customHeight="1" x14ac:dyDescent="0.3"/>
    <row r="864" ht="14.25" hidden="1" customHeight="1" x14ac:dyDescent="0.3"/>
    <row r="865" ht="14.25" hidden="1" customHeight="1" x14ac:dyDescent="0.3"/>
    <row r="866" ht="14.25" hidden="1" customHeight="1" x14ac:dyDescent="0.3"/>
    <row r="867" ht="14.25" hidden="1" customHeight="1" x14ac:dyDescent="0.3"/>
    <row r="868" ht="14.25" hidden="1" customHeight="1" x14ac:dyDescent="0.3"/>
    <row r="869" ht="14.25" hidden="1" customHeight="1" x14ac:dyDescent="0.3"/>
    <row r="870" ht="14.25" hidden="1" customHeight="1" x14ac:dyDescent="0.3"/>
    <row r="871" ht="14.25" hidden="1" customHeight="1" x14ac:dyDescent="0.3"/>
    <row r="872" ht="14.25" hidden="1" customHeight="1" x14ac:dyDescent="0.3"/>
    <row r="873" ht="14.25" hidden="1" customHeight="1" x14ac:dyDescent="0.3"/>
    <row r="874" ht="14.25" hidden="1" customHeight="1" x14ac:dyDescent="0.3"/>
    <row r="875" ht="14.25" hidden="1" customHeight="1" x14ac:dyDescent="0.3"/>
    <row r="876" ht="14.25" hidden="1" customHeight="1" x14ac:dyDescent="0.3"/>
    <row r="877" ht="14.25" hidden="1" customHeight="1" x14ac:dyDescent="0.3"/>
    <row r="878" ht="14.25" hidden="1" customHeight="1" x14ac:dyDescent="0.3"/>
    <row r="879" ht="14.25" hidden="1" customHeight="1" x14ac:dyDescent="0.3"/>
    <row r="880" ht="14.25" hidden="1" customHeight="1" x14ac:dyDescent="0.3"/>
    <row r="881" ht="14.25" hidden="1" customHeight="1" x14ac:dyDescent="0.3"/>
    <row r="882" ht="14.25" hidden="1" customHeight="1" x14ac:dyDescent="0.3"/>
    <row r="883" ht="14.25" hidden="1" customHeight="1" x14ac:dyDescent="0.3"/>
    <row r="884" ht="14.25" hidden="1" customHeight="1" x14ac:dyDescent="0.3"/>
    <row r="885" ht="14.25" hidden="1" customHeight="1" x14ac:dyDescent="0.3"/>
    <row r="886" ht="14.25" hidden="1" customHeight="1" x14ac:dyDescent="0.3"/>
    <row r="887" ht="14.25" hidden="1" customHeight="1" x14ac:dyDescent="0.3"/>
    <row r="888" ht="14.25" hidden="1" customHeight="1" x14ac:dyDescent="0.3"/>
    <row r="889" ht="14.25" hidden="1" customHeight="1" x14ac:dyDescent="0.3"/>
    <row r="890" ht="14.25" hidden="1" customHeight="1" x14ac:dyDescent="0.3"/>
    <row r="891" ht="14.25" hidden="1" customHeight="1" x14ac:dyDescent="0.3"/>
    <row r="892" ht="14.25" hidden="1" customHeight="1" x14ac:dyDescent="0.3"/>
    <row r="893" ht="14.25" hidden="1" customHeight="1" x14ac:dyDescent="0.3"/>
    <row r="894" ht="14.25" hidden="1" customHeight="1" x14ac:dyDescent="0.3"/>
    <row r="895" ht="14.25" hidden="1" customHeight="1" x14ac:dyDescent="0.3"/>
    <row r="896" ht="14.25" hidden="1" customHeight="1" x14ac:dyDescent="0.3"/>
    <row r="897" ht="14.25" hidden="1" customHeight="1" x14ac:dyDescent="0.3"/>
    <row r="898" ht="14.25" hidden="1" customHeight="1" x14ac:dyDescent="0.3"/>
    <row r="899" ht="14.25" hidden="1" customHeight="1" x14ac:dyDescent="0.3"/>
    <row r="900" ht="14.25" hidden="1" customHeight="1" x14ac:dyDescent="0.3"/>
    <row r="901" ht="14.25" hidden="1" customHeight="1" x14ac:dyDescent="0.3"/>
    <row r="902" ht="14.25" hidden="1" customHeight="1" x14ac:dyDescent="0.3"/>
    <row r="903" ht="14.25" hidden="1" customHeight="1" x14ac:dyDescent="0.3"/>
    <row r="904" ht="14.25" hidden="1" customHeight="1" x14ac:dyDescent="0.3"/>
    <row r="905" ht="14.25" hidden="1" customHeight="1" x14ac:dyDescent="0.3"/>
    <row r="906" ht="14.25" hidden="1" customHeight="1" x14ac:dyDescent="0.3"/>
    <row r="907" ht="14.25" hidden="1" customHeight="1" x14ac:dyDescent="0.3"/>
    <row r="908" ht="14.25" hidden="1" customHeight="1" x14ac:dyDescent="0.3"/>
    <row r="909" ht="14.25" hidden="1" customHeight="1" x14ac:dyDescent="0.3"/>
    <row r="910" ht="14.25" hidden="1" customHeight="1" x14ac:dyDescent="0.3"/>
    <row r="911" ht="14.25" hidden="1" customHeight="1" x14ac:dyDescent="0.3"/>
    <row r="912" ht="14.25" hidden="1" customHeight="1" x14ac:dyDescent="0.3"/>
    <row r="913" ht="14.25" hidden="1" customHeight="1" x14ac:dyDescent="0.3"/>
    <row r="914" ht="14.25" hidden="1" customHeight="1" x14ac:dyDescent="0.3"/>
    <row r="915" ht="14.25" hidden="1" customHeight="1" x14ac:dyDescent="0.3"/>
    <row r="916" ht="14.25" hidden="1" customHeight="1" x14ac:dyDescent="0.3"/>
    <row r="917" ht="14.25" hidden="1" customHeight="1" x14ac:dyDescent="0.3"/>
    <row r="918" ht="14.25" hidden="1" customHeight="1" x14ac:dyDescent="0.3"/>
    <row r="919" ht="14.25" hidden="1" customHeight="1" x14ac:dyDescent="0.3"/>
    <row r="920" ht="14.25" hidden="1" customHeight="1" x14ac:dyDescent="0.3"/>
    <row r="921" ht="14.25" hidden="1" customHeight="1" x14ac:dyDescent="0.3"/>
    <row r="922" ht="14.25" hidden="1" customHeight="1" x14ac:dyDescent="0.3"/>
    <row r="923" ht="14.25" hidden="1" customHeight="1" x14ac:dyDescent="0.3"/>
    <row r="924" ht="14.25" hidden="1" customHeight="1" x14ac:dyDescent="0.3"/>
    <row r="925" ht="14.25" hidden="1" customHeight="1" x14ac:dyDescent="0.3"/>
    <row r="926" ht="14.25" hidden="1" customHeight="1" x14ac:dyDescent="0.3"/>
    <row r="927" ht="14.25" hidden="1" customHeight="1" x14ac:dyDescent="0.3"/>
    <row r="928" ht="14.25" hidden="1" customHeight="1" x14ac:dyDescent="0.3"/>
    <row r="929" ht="14.25" hidden="1" customHeight="1" x14ac:dyDescent="0.3"/>
    <row r="930" ht="14.25" hidden="1" customHeight="1" x14ac:dyDescent="0.3"/>
    <row r="931" ht="14.25" hidden="1" customHeight="1" x14ac:dyDescent="0.3"/>
    <row r="932" ht="14.25" hidden="1" customHeight="1" x14ac:dyDescent="0.3"/>
    <row r="933" ht="14.25" hidden="1" customHeight="1" x14ac:dyDescent="0.3"/>
    <row r="934" ht="14.25" hidden="1" customHeight="1" x14ac:dyDescent="0.3"/>
    <row r="935" ht="14.25" hidden="1" customHeight="1" x14ac:dyDescent="0.3"/>
    <row r="936" ht="14.25" hidden="1" customHeight="1" x14ac:dyDescent="0.3"/>
    <row r="937" ht="14.25" hidden="1" customHeight="1" x14ac:dyDescent="0.3"/>
    <row r="938" ht="14.25" hidden="1" customHeight="1" x14ac:dyDescent="0.3"/>
    <row r="939" ht="14.25" hidden="1" customHeight="1" x14ac:dyDescent="0.3"/>
    <row r="940" ht="14.25" hidden="1" customHeight="1" x14ac:dyDescent="0.3"/>
    <row r="941" ht="14.25" hidden="1" customHeight="1" x14ac:dyDescent="0.3"/>
    <row r="942" ht="14.25" hidden="1" customHeight="1" x14ac:dyDescent="0.3"/>
    <row r="943" ht="14.25" hidden="1" customHeight="1" x14ac:dyDescent="0.3"/>
    <row r="944" ht="14.25" hidden="1" customHeight="1" x14ac:dyDescent="0.3"/>
    <row r="945" ht="14.25" hidden="1" customHeight="1" x14ac:dyDescent="0.3"/>
    <row r="946" ht="14.25" hidden="1" customHeight="1" x14ac:dyDescent="0.3"/>
    <row r="947" ht="14.25" hidden="1" customHeight="1" x14ac:dyDescent="0.3"/>
    <row r="948" ht="14.25" hidden="1" customHeight="1" x14ac:dyDescent="0.3"/>
    <row r="949" ht="14.25" hidden="1" customHeight="1" x14ac:dyDescent="0.3"/>
    <row r="950" ht="14.25" hidden="1" customHeight="1" x14ac:dyDescent="0.3"/>
    <row r="951" ht="14.25" hidden="1" customHeight="1" x14ac:dyDescent="0.3"/>
    <row r="952" ht="14.25" hidden="1" customHeight="1" x14ac:dyDescent="0.3"/>
    <row r="953" ht="14.25" hidden="1" customHeight="1" x14ac:dyDescent="0.3"/>
    <row r="954" ht="14.25" hidden="1" customHeight="1" x14ac:dyDescent="0.3"/>
    <row r="955" ht="14.25" hidden="1" customHeight="1" x14ac:dyDescent="0.3"/>
    <row r="956" ht="14.25" hidden="1" customHeight="1" x14ac:dyDescent="0.3"/>
    <row r="957" ht="14.25" hidden="1" customHeight="1" x14ac:dyDescent="0.3"/>
    <row r="958" ht="14.25" hidden="1" customHeight="1" x14ac:dyDescent="0.3"/>
    <row r="959" ht="14.25" hidden="1" customHeight="1" x14ac:dyDescent="0.3"/>
    <row r="960" ht="14.25" hidden="1" customHeight="1" x14ac:dyDescent="0.3"/>
    <row r="961" ht="14.25" hidden="1" customHeight="1" x14ac:dyDescent="0.3"/>
    <row r="962" ht="14.25" hidden="1" customHeight="1" x14ac:dyDescent="0.3"/>
    <row r="963" ht="14.25" hidden="1" customHeight="1" x14ac:dyDescent="0.3"/>
    <row r="964" ht="14.25" hidden="1" customHeight="1" x14ac:dyDescent="0.3"/>
    <row r="965" ht="14.25" hidden="1" customHeight="1" x14ac:dyDescent="0.3"/>
    <row r="966" ht="14.25" hidden="1" customHeight="1" x14ac:dyDescent="0.3"/>
    <row r="967" ht="14.25" hidden="1" customHeight="1" x14ac:dyDescent="0.3"/>
    <row r="968" ht="14.25" hidden="1" customHeight="1" x14ac:dyDescent="0.3"/>
    <row r="969" ht="14.25" hidden="1" customHeight="1" x14ac:dyDescent="0.3"/>
    <row r="970" ht="14.25" hidden="1" customHeight="1" x14ac:dyDescent="0.3"/>
    <row r="971" ht="14.25" hidden="1" customHeight="1" x14ac:dyDescent="0.3"/>
    <row r="972" ht="14.25" hidden="1" customHeight="1" x14ac:dyDescent="0.3"/>
    <row r="973" ht="14.25" hidden="1" customHeight="1" x14ac:dyDescent="0.3"/>
    <row r="974" ht="14.25" hidden="1" customHeight="1" x14ac:dyDescent="0.3"/>
    <row r="975" ht="14.25" hidden="1" customHeight="1" x14ac:dyDescent="0.3"/>
    <row r="976" ht="14.25" hidden="1" customHeight="1" x14ac:dyDescent="0.3"/>
    <row r="977" ht="14.25" hidden="1" customHeight="1" x14ac:dyDescent="0.3"/>
    <row r="978" ht="14.25" hidden="1" customHeight="1" x14ac:dyDescent="0.3"/>
    <row r="979" ht="14.25" hidden="1" customHeight="1" x14ac:dyDescent="0.3"/>
    <row r="980" ht="14.25" hidden="1" customHeight="1" x14ac:dyDescent="0.3"/>
    <row r="981" ht="14.25" hidden="1" customHeight="1" x14ac:dyDescent="0.3"/>
    <row r="982" ht="14.25" hidden="1" customHeight="1" x14ac:dyDescent="0.3"/>
    <row r="983" ht="14.25" hidden="1" customHeight="1" x14ac:dyDescent="0.3"/>
    <row r="984" ht="14.25" hidden="1" customHeight="1" x14ac:dyDescent="0.3"/>
    <row r="985" ht="14.25" hidden="1" customHeight="1" x14ac:dyDescent="0.3"/>
    <row r="986" ht="14.25" hidden="1" customHeight="1" x14ac:dyDescent="0.3"/>
    <row r="987" ht="14.25" hidden="1" customHeight="1" x14ac:dyDescent="0.3"/>
    <row r="988" ht="14.25" hidden="1" customHeight="1" x14ac:dyDescent="0.3"/>
    <row r="989" ht="14.25" hidden="1" customHeight="1" x14ac:dyDescent="0.3"/>
    <row r="990" ht="14.25" hidden="1" customHeight="1" x14ac:dyDescent="0.3"/>
    <row r="991" ht="14.25" hidden="1" customHeight="1" x14ac:dyDescent="0.3"/>
    <row r="992" ht="14.25" hidden="1" customHeight="1" x14ac:dyDescent="0.3"/>
    <row r="993" ht="14.25" hidden="1" customHeight="1" x14ac:dyDescent="0.3"/>
    <row r="994" ht="14.25" hidden="1" customHeight="1" x14ac:dyDescent="0.3"/>
    <row r="995" ht="14.25" hidden="1" customHeight="1" x14ac:dyDescent="0.3"/>
    <row r="996" ht="14.25" hidden="1" customHeight="1" x14ac:dyDescent="0.3"/>
    <row r="997" ht="14.25" hidden="1" customHeight="1" x14ac:dyDescent="0.3"/>
    <row r="998" ht="14.25" hidden="1" customHeight="1" x14ac:dyDescent="0.3"/>
    <row r="999" ht="14.25" hidden="1" customHeight="1" x14ac:dyDescent="0.3"/>
    <row r="1000" ht="14.25" hidden="1" customHeight="1" x14ac:dyDescent="0.3"/>
    <row r="1001" ht="14.25" hidden="1" customHeight="1" x14ac:dyDescent="0.3"/>
    <row r="1002" ht="14.25" hidden="1" customHeight="1" x14ac:dyDescent="0.3"/>
    <row r="1003" ht="14.25" hidden="1" customHeight="1" x14ac:dyDescent="0.3"/>
    <row r="1004" ht="14.25" hidden="1" customHeight="1" x14ac:dyDescent="0.3"/>
    <row r="1005" ht="14.25" hidden="1" customHeight="1" x14ac:dyDescent="0.3"/>
    <row r="1006" ht="14.25" hidden="1" customHeight="1" x14ac:dyDescent="0.3"/>
    <row r="1007" ht="14.25" hidden="1" customHeight="1" x14ac:dyDescent="0.3"/>
    <row r="1008" ht="14.25" hidden="1" customHeight="1" x14ac:dyDescent="0.3"/>
    <row r="1009" ht="14.25" hidden="1" customHeight="1" x14ac:dyDescent="0.3"/>
    <row r="1010" ht="14.25" hidden="1" customHeight="1" x14ac:dyDescent="0.3"/>
    <row r="1011" ht="14.25" hidden="1" customHeight="1" x14ac:dyDescent="0.3"/>
    <row r="1012" ht="14.25" hidden="1" customHeight="1" x14ac:dyDescent="0.3"/>
    <row r="1013" ht="14.25" hidden="1" customHeight="1" x14ac:dyDescent="0.3"/>
    <row r="1014" ht="14.25" hidden="1" customHeight="1" x14ac:dyDescent="0.3"/>
    <row r="1015" ht="14.25" hidden="1" customHeight="1" x14ac:dyDescent="0.3"/>
    <row r="1016" ht="14.25" hidden="1" customHeight="1" x14ac:dyDescent="0.3"/>
    <row r="1017" ht="14.25" hidden="1" customHeight="1" x14ac:dyDescent="0.3"/>
    <row r="1018" ht="14.25" hidden="1" customHeight="1" x14ac:dyDescent="0.3"/>
    <row r="1019" ht="14.25" hidden="1" customHeight="1" x14ac:dyDescent="0.3"/>
    <row r="1020" ht="14.25" hidden="1" customHeight="1" x14ac:dyDescent="0.3"/>
    <row r="1021" ht="14.25" hidden="1" customHeight="1" x14ac:dyDescent="0.3"/>
    <row r="1022" ht="14.25" hidden="1" customHeight="1" x14ac:dyDescent="0.3"/>
    <row r="1023" ht="14.25" hidden="1" customHeight="1" x14ac:dyDescent="0.3"/>
    <row r="1024" ht="14.25" hidden="1" customHeight="1" x14ac:dyDescent="0.3"/>
    <row r="1025" ht="14.25" hidden="1" customHeight="1" x14ac:dyDescent="0.3"/>
    <row r="1026" ht="14.25" hidden="1" customHeight="1" x14ac:dyDescent="0.3"/>
    <row r="1027" ht="14.25" hidden="1" customHeight="1" x14ac:dyDescent="0.3"/>
    <row r="1028" ht="14.25" hidden="1" customHeight="1" x14ac:dyDescent="0.3"/>
    <row r="1029" ht="14.25" hidden="1" customHeight="1" x14ac:dyDescent="0.3"/>
    <row r="1030" ht="14.25" hidden="1" customHeight="1" x14ac:dyDescent="0.3"/>
    <row r="1031" ht="14.25" hidden="1" customHeight="1" x14ac:dyDescent="0.3"/>
    <row r="1032" ht="14.25" hidden="1" customHeight="1" x14ac:dyDescent="0.3"/>
    <row r="1033" ht="14.25" hidden="1" customHeight="1" x14ac:dyDescent="0.3"/>
    <row r="1034" ht="14.25" hidden="1" customHeight="1" x14ac:dyDescent="0.3"/>
    <row r="1035" ht="14.25" hidden="1" customHeight="1" x14ac:dyDescent="0.3"/>
    <row r="1036" ht="14.25" hidden="1" customHeight="1" x14ac:dyDescent="0.3"/>
    <row r="1037" ht="14.25" hidden="1" customHeight="1" x14ac:dyDescent="0.3"/>
    <row r="1038" ht="14.25" hidden="1" customHeight="1" x14ac:dyDescent="0.3"/>
    <row r="1039" ht="14.25" hidden="1" customHeight="1" x14ac:dyDescent="0.3"/>
    <row r="1040" ht="14.25" hidden="1" customHeight="1" x14ac:dyDescent="0.3"/>
    <row r="1041" ht="14.25" hidden="1" customHeight="1" x14ac:dyDescent="0.3"/>
    <row r="1042" ht="14.25" hidden="1" customHeight="1" x14ac:dyDescent="0.3"/>
    <row r="1043" ht="14.25" hidden="1" customHeight="1" x14ac:dyDescent="0.3"/>
    <row r="1044" ht="14.25" hidden="1" customHeight="1" x14ac:dyDescent="0.3"/>
    <row r="1045" ht="14.25" hidden="1" customHeight="1" x14ac:dyDescent="0.3"/>
    <row r="1046" ht="14.25" hidden="1" customHeight="1" x14ac:dyDescent="0.3"/>
    <row r="1047" ht="14.25" hidden="1" customHeight="1" x14ac:dyDescent="0.3"/>
    <row r="1048" ht="14.25" hidden="1" customHeight="1" x14ac:dyDescent="0.3"/>
    <row r="1049" ht="14.25" hidden="1" customHeight="1" x14ac:dyDescent="0.3"/>
    <row r="1050" ht="14.25" hidden="1" customHeight="1" x14ac:dyDescent="0.3"/>
    <row r="1051" ht="14.25" hidden="1" customHeight="1" x14ac:dyDescent="0.3"/>
    <row r="1052" ht="14.25" hidden="1" customHeight="1" x14ac:dyDescent="0.3"/>
    <row r="1053" ht="14.25" hidden="1" customHeight="1" x14ac:dyDescent="0.3"/>
    <row r="1054" ht="14.25" hidden="1" customHeight="1" x14ac:dyDescent="0.3"/>
    <row r="1055" ht="14.25" hidden="1" customHeight="1" x14ac:dyDescent="0.3"/>
    <row r="1056" ht="14.25" hidden="1" customHeight="1" x14ac:dyDescent="0.3"/>
    <row r="1057" ht="14.25" hidden="1" customHeight="1" x14ac:dyDescent="0.3"/>
    <row r="1058" ht="14.25" hidden="1" customHeight="1" x14ac:dyDescent="0.3"/>
    <row r="1059" ht="14.25" hidden="1" customHeight="1" x14ac:dyDescent="0.3"/>
    <row r="1060" ht="14.25" hidden="1" customHeight="1" x14ac:dyDescent="0.3"/>
    <row r="1061" ht="14.25" hidden="1" customHeight="1" x14ac:dyDescent="0.3"/>
    <row r="1062" ht="14.25" hidden="1" customHeight="1" x14ac:dyDescent="0.3"/>
    <row r="1063" ht="14.25" hidden="1" customHeight="1" x14ac:dyDescent="0.3"/>
    <row r="1064" ht="14.25" hidden="1" customHeight="1" x14ac:dyDescent="0.3"/>
    <row r="1065" ht="14.25" hidden="1" customHeight="1" x14ac:dyDescent="0.3"/>
    <row r="1066" ht="14.25" hidden="1" customHeight="1" x14ac:dyDescent="0.3"/>
    <row r="1067" ht="14.25" hidden="1" customHeight="1" x14ac:dyDescent="0.3"/>
    <row r="1068" ht="14.25" hidden="1" customHeight="1" x14ac:dyDescent="0.3"/>
    <row r="1069" ht="14.25" hidden="1" customHeight="1" x14ac:dyDescent="0.3"/>
    <row r="1070" ht="14.25" hidden="1" customHeight="1" x14ac:dyDescent="0.3"/>
    <row r="1071" ht="14.25" hidden="1" customHeight="1" x14ac:dyDescent="0.3"/>
    <row r="1072" ht="14.25" hidden="1" customHeight="1" x14ac:dyDescent="0.3"/>
    <row r="1073" ht="14.25" hidden="1" customHeight="1" x14ac:dyDescent="0.3"/>
    <row r="1074" ht="14.25" hidden="1" customHeight="1" x14ac:dyDescent="0.3"/>
    <row r="1075" ht="14.25" hidden="1" customHeight="1" x14ac:dyDescent="0.3"/>
    <row r="1076" ht="14.25" hidden="1" customHeight="1" x14ac:dyDescent="0.3"/>
    <row r="1077" ht="14.25" hidden="1" customHeight="1" x14ac:dyDescent="0.3"/>
    <row r="1078" ht="14.25" hidden="1" customHeight="1" x14ac:dyDescent="0.3"/>
    <row r="1079" ht="14.25" hidden="1" customHeight="1" x14ac:dyDescent="0.3"/>
    <row r="1080" ht="14.25" hidden="1" customHeight="1" x14ac:dyDescent="0.3"/>
    <row r="1081" ht="14.25" hidden="1" customHeight="1" x14ac:dyDescent="0.3"/>
    <row r="1082" ht="14.25" hidden="1" customHeight="1" x14ac:dyDescent="0.3"/>
    <row r="1083" ht="14.25" hidden="1" customHeight="1" x14ac:dyDescent="0.3"/>
    <row r="1084" ht="14.25" hidden="1" customHeight="1" x14ac:dyDescent="0.3"/>
    <row r="1085" ht="14.25" hidden="1" customHeight="1" x14ac:dyDescent="0.3"/>
    <row r="1086" ht="14.25" hidden="1" customHeight="1" x14ac:dyDescent="0.3"/>
    <row r="1087" ht="14.25" hidden="1" customHeight="1" x14ac:dyDescent="0.3"/>
    <row r="1088" ht="14.25" hidden="1" customHeight="1" x14ac:dyDescent="0.3"/>
    <row r="1089" ht="14.25" hidden="1" customHeight="1" x14ac:dyDescent="0.3"/>
    <row r="1090" ht="14.25" hidden="1" customHeight="1" x14ac:dyDescent="0.3"/>
    <row r="1091" ht="14.25" hidden="1" customHeight="1" x14ac:dyDescent="0.3"/>
    <row r="1092" ht="14.25" hidden="1" customHeight="1" x14ac:dyDescent="0.3"/>
    <row r="1093" ht="14.25" hidden="1" customHeight="1" x14ac:dyDescent="0.3"/>
    <row r="1094" ht="14.25" hidden="1" customHeight="1" x14ac:dyDescent="0.3"/>
    <row r="1095" ht="14.25" hidden="1" customHeight="1" x14ac:dyDescent="0.3"/>
    <row r="1096" ht="14.25" hidden="1" customHeight="1" x14ac:dyDescent="0.3"/>
    <row r="1097" ht="14.25" hidden="1" customHeight="1" x14ac:dyDescent="0.3"/>
    <row r="1098" ht="14.25" hidden="1" customHeight="1" x14ac:dyDescent="0.3"/>
    <row r="1099" ht="14.25" hidden="1" customHeight="1" x14ac:dyDescent="0.3"/>
    <row r="1100" ht="14.25" hidden="1" customHeight="1" x14ac:dyDescent="0.3"/>
    <row r="1101" ht="14.25" hidden="1" customHeight="1" x14ac:dyDescent="0.3"/>
    <row r="1102" ht="14.25" hidden="1" customHeight="1" x14ac:dyDescent="0.3"/>
    <row r="1103" ht="14.25" hidden="1" customHeight="1" x14ac:dyDescent="0.3"/>
    <row r="1104" ht="14.25" hidden="1" customHeight="1" x14ac:dyDescent="0.3"/>
    <row r="1105" ht="14.25" hidden="1" customHeight="1" x14ac:dyDescent="0.3"/>
    <row r="1106" ht="14.25" hidden="1" customHeight="1" x14ac:dyDescent="0.3"/>
    <row r="1107" ht="14.25" hidden="1" customHeight="1" x14ac:dyDescent="0.3"/>
    <row r="1108" ht="14.25" hidden="1" customHeight="1" x14ac:dyDescent="0.3"/>
    <row r="1109" ht="14.25" hidden="1" customHeight="1" x14ac:dyDescent="0.3"/>
    <row r="1110" ht="14.25" hidden="1" customHeight="1" x14ac:dyDescent="0.3"/>
    <row r="1111" ht="14.25" hidden="1" customHeight="1" x14ac:dyDescent="0.3"/>
    <row r="1112" ht="14.25" hidden="1" customHeight="1" x14ac:dyDescent="0.3"/>
    <row r="1113" ht="14.25" hidden="1" customHeight="1" x14ac:dyDescent="0.3"/>
    <row r="1114" ht="14.25" hidden="1" customHeight="1" x14ac:dyDescent="0.3"/>
    <row r="1115" ht="14.25" hidden="1" customHeight="1" x14ac:dyDescent="0.3"/>
    <row r="1116" ht="14.25" hidden="1" customHeight="1" x14ac:dyDescent="0.3"/>
    <row r="1117" ht="14.25" hidden="1" customHeight="1" x14ac:dyDescent="0.3"/>
    <row r="1118" ht="14.25" hidden="1" customHeight="1" x14ac:dyDescent="0.3"/>
    <row r="1119" ht="14.25" hidden="1" customHeight="1" x14ac:dyDescent="0.3"/>
    <row r="1120" ht="14.25" hidden="1" customHeight="1" x14ac:dyDescent="0.3"/>
    <row r="1121" ht="14.25" hidden="1" customHeight="1" x14ac:dyDescent="0.3"/>
    <row r="1122" ht="14.25" hidden="1" customHeight="1" x14ac:dyDescent="0.3"/>
    <row r="1123" ht="14.25" hidden="1" customHeight="1" x14ac:dyDescent="0.3"/>
    <row r="1124" ht="14.25" hidden="1" customHeight="1" x14ac:dyDescent="0.3"/>
    <row r="1125" ht="14.25" hidden="1" customHeight="1" x14ac:dyDescent="0.3"/>
    <row r="1126" ht="14.25" hidden="1" customHeight="1" x14ac:dyDescent="0.3"/>
    <row r="1127" ht="14.25" hidden="1" customHeight="1" x14ac:dyDescent="0.3"/>
    <row r="1128" ht="14.25" hidden="1" customHeight="1" x14ac:dyDescent="0.3"/>
    <row r="1129" ht="14.25" hidden="1" customHeight="1" x14ac:dyDescent="0.3"/>
    <row r="1130" ht="14.25" hidden="1" customHeight="1" x14ac:dyDescent="0.3"/>
    <row r="1131" ht="14.25" hidden="1" customHeight="1" x14ac:dyDescent="0.3"/>
    <row r="1132" ht="14.25" hidden="1" customHeight="1" x14ac:dyDescent="0.3"/>
    <row r="1133" ht="14.25" hidden="1" customHeight="1" x14ac:dyDescent="0.3"/>
    <row r="1134" ht="14.25" hidden="1" customHeight="1" x14ac:dyDescent="0.3"/>
    <row r="1135" ht="14.25" hidden="1" customHeight="1" x14ac:dyDescent="0.3"/>
    <row r="1136" ht="14.25" hidden="1" customHeight="1" x14ac:dyDescent="0.3"/>
    <row r="1137" ht="14.25" hidden="1" customHeight="1" x14ac:dyDescent="0.3"/>
    <row r="1138" ht="14.25" hidden="1" customHeight="1" x14ac:dyDescent="0.3"/>
    <row r="1139" ht="14.25" hidden="1" customHeight="1" x14ac:dyDescent="0.3"/>
    <row r="1140" ht="14.25" hidden="1" customHeight="1" x14ac:dyDescent="0.3"/>
    <row r="1141" ht="14.25" hidden="1" customHeight="1" x14ac:dyDescent="0.3"/>
    <row r="1142" ht="14.25" hidden="1" customHeight="1" x14ac:dyDescent="0.3"/>
    <row r="1143" ht="14.25" hidden="1" customHeight="1" x14ac:dyDescent="0.3"/>
    <row r="1144" ht="14.25" hidden="1" customHeight="1" x14ac:dyDescent="0.3"/>
    <row r="1145" ht="14.25" hidden="1" customHeight="1" x14ac:dyDescent="0.3"/>
    <row r="1146" ht="14.25" hidden="1" customHeight="1" x14ac:dyDescent="0.3"/>
    <row r="1147" ht="14.25" hidden="1" customHeight="1" x14ac:dyDescent="0.3"/>
    <row r="1148" ht="14.25" hidden="1" customHeight="1" x14ac:dyDescent="0.3"/>
    <row r="1149" ht="14.25" hidden="1" customHeight="1" x14ac:dyDescent="0.3"/>
    <row r="1150" ht="14.25" hidden="1" customHeight="1" x14ac:dyDescent="0.3"/>
    <row r="1151" ht="14.25" hidden="1" customHeight="1" x14ac:dyDescent="0.3"/>
    <row r="1152" ht="14.25" hidden="1" customHeight="1" x14ac:dyDescent="0.3"/>
    <row r="1153" ht="14.25" hidden="1" customHeight="1" x14ac:dyDescent="0.3"/>
    <row r="1154" ht="14.25" hidden="1" customHeight="1" x14ac:dyDescent="0.3"/>
    <row r="1155" ht="14.25" hidden="1" customHeight="1" x14ac:dyDescent="0.3"/>
    <row r="1156" ht="14.25" hidden="1" customHeight="1" x14ac:dyDescent="0.3"/>
    <row r="1157" ht="14.25" hidden="1" customHeight="1" x14ac:dyDescent="0.3"/>
    <row r="1158" ht="14.25" hidden="1" customHeight="1" x14ac:dyDescent="0.3"/>
    <row r="1159" ht="14.25" hidden="1" customHeight="1" x14ac:dyDescent="0.3"/>
    <row r="1160" ht="14.25" hidden="1" customHeight="1" x14ac:dyDescent="0.3"/>
    <row r="1161" ht="14.25" hidden="1" customHeight="1" x14ac:dyDescent="0.3"/>
    <row r="1162" ht="14.25" hidden="1" customHeight="1" x14ac:dyDescent="0.3"/>
    <row r="1163" ht="14.25" hidden="1" customHeight="1" x14ac:dyDescent="0.3"/>
    <row r="1164" ht="14.25" hidden="1" customHeight="1" x14ac:dyDescent="0.3"/>
    <row r="1165" ht="14.25" hidden="1" customHeight="1" x14ac:dyDescent="0.3"/>
    <row r="1166" ht="14.25" hidden="1" customHeight="1" x14ac:dyDescent="0.3"/>
    <row r="1167" ht="14.25" hidden="1" customHeight="1" x14ac:dyDescent="0.3"/>
    <row r="1168" ht="14.25" hidden="1" customHeight="1" x14ac:dyDescent="0.3"/>
    <row r="1169" ht="14.25" hidden="1" customHeight="1" x14ac:dyDescent="0.3"/>
    <row r="1170" ht="14.25" hidden="1" customHeight="1" x14ac:dyDescent="0.3"/>
    <row r="1171" ht="14.25" hidden="1" customHeight="1" x14ac:dyDescent="0.3"/>
    <row r="1172" ht="14.25" hidden="1" customHeight="1" x14ac:dyDescent="0.3"/>
    <row r="1173" ht="14.25" hidden="1" customHeight="1" x14ac:dyDescent="0.3"/>
    <row r="1174" ht="14.25" hidden="1" customHeight="1" x14ac:dyDescent="0.3"/>
    <row r="1175" ht="14.25" hidden="1" customHeight="1" x14ac:dyDescent="0.3"/>
    <row r="1176" ht="14.25" hidden="1" customHeight="1" x14ac:dyDescent="0.3"/>
    <row r="1177" ht="14.25" hidden="1" customHeight="1" x14ac:dyDescent="0.3"/>
    <row r="1178" ht="14.25" hidden="1" customHeight="1" x14ac:dyDescent="0.3"/>
    <row r="1179" ht="14.25" hidden="1" customHeight="1" x14ac:dyDescent="0.3"/>
    <row r="1180" ht="14.25" hidden="1" customHeight="1" x14ac:dyDescent="0.3"/>
    <row r="1181" ht="14.25" hidden="1" customHeight="1" x14ac:dyDescent="0.3"/>
    <row r="1182" ht="14.25" hidden="1" customHeight="1" x14ac:dyDescent="0.3"/>
    <row r="1183" ht="14.25" hidden="1" customHeight="1" x14ac:dyDescent="0.3"/>
    <row r="1184" ht="14.25" hidden="1" customHeight="1" x14ac:dyDescent="0.3"/>
    <row r="1185" ht="14.25" hidden="1" customHeight="1" x14ac:dyDescent="0.3"/>
    <row r="1186" ht="14.25" hidden="1" customHeight="1" x14ac:dyDescent="0.3"/>
    <row r="1187" ht="14.25" hidden="1" customHeight="1" x14ac:dyDescent="0.3"/>
    <row r="1188" ht="14.25" hidden="1" customHeight="1" x14ac:dyDescent="0.3"/>
    <row r="1189" ht="14.25" hidden="1" customHeight="1" x14ac:dyDescent="0.3"/>
    <row r="1190" ht="14.25" hidden="1" customHeight="1" x14ac:dyDescent="0.3"/>
    <row r="1191" ht="14.25" hidden="1" customHeight="1" x14ac:dyDescent="0.3"/>
    <row r="1192" ht="14.25" hidden="1" customHeight="1" x14ac:dyDescent="0.3"/>
    <row r="1193" ht="14.25" hidden="1" customHeight="1" x14ac:dyDescent="0.3"/>
    <row r="1194" ht="14.25" hidden="1" customHeight="1" x14ac:dyDescent="0.3"/>
    <row r="1195" ht="14.25" hidden="1" customHeight="1" x14ac:dyDescent="0.3"/>
    <row r="1196" ht="14.25" hidden="1" customHeight="1" x14ac:dyDescent="0.3"/>
    <row r="1197" ht="14.25" hidden="1" customHeight="1" x14ac:dyDescent="0.3"/>
    <row r="1198" ht="14.25" hidden="1" customHeight="1" x14ac:dyDescent="0.3"/>
    <row r="1199" ht="14.25" hidden="1" customHeight="1" x14ac:dyDescent="0.3"/>
    <row r="1200" ht="14.25" hidden="1" customHeight="1" x14ac:dyDescent="0.3"/>
    <row r="1201" ht="14.25" hidden="1" customHeight="1" x14ac:dyDescent="0.3"/>
    <row r="1202" ht="14.25" hidden="1" customHeight="1" x14ac:dyDescent="0.3"/>
    <row r="1203" ht="14.25" hidden="1" customHeight="1" x14ac:dyDescent="0.3"/>
    <row r="1204" ht="14.25" hidden="1" customHeight="1" x14ac:dyDescent="0.3"/>
    <row r="1205" ht="14.25" hidden="1" customHeight="1" x14ac:dyDescent="0.3"/>
    <row r="1206" ht="14.25" hidden="1" customHeight="1" x14ac:dyDescent="0.3"/>
    <row r="1207" ht="14.25" hidden="1" customHeight="1" x14ac:dyDescent="0.3"/>
    <row r="1208" ht="14.25" hidden="1" customHeight="1" x14ac:dyDescent="0.3"/>
    <row r="1209" ht="14.25" hidden="1" customHeight="1" x14ac:dyDescent="0.3"/>
    <row r="1210" ht="14.25" hidden="1" customHeight="1" x14ac:dyDescent="0.3"/>
    <row r="1211" ht="14.25" hidden="1" customHeight="1" x14ac:dyDescent="0.3"/>
    <row r="1212" ht="14.25" hidden="1" customHeight="1" x14ac:dyDescent="0.3"/>
    <row r="1213" ht="14.25" hidden="1" customHeight="1" x14ac:dyDescent="0.3"/>
    <row r="1214" ht="14.25" hidden="1" customHeight="1" x14ac:dyDescent="0.3"/>
    <row r="1215" ht="14.25" hidden="1" customHeight="1" x14ac:dyDescent="0.3"/>
    <row r="1216" ht="14.25" hidden="1" customHeight="1" x14ac:dyDescent="0.3"/>
    <row r="1217" ht="14.25" hidden="1" customHeight="1" x14ac:dyDescent="0.3"/>
    <row r="1218" ht="14.25" hidden="1" customHeight="1" x14ac:dyDescent="0.3"/>
    <row r="1219" ht="14.25" hidden="1" customHeight="1" x14ac:dyDescent="0.3"/>
    <row r="1220" ht="14.25" hidden="1" customHeight="1" x14ac:dyDescent="0.3"/>
    <row r="1221" ht="14.25" hidden="1" customHeight="1" x14ac:dyDescent="0.3"/>
    <row r="1222" ht="14.25" hidden="1" customHeight="1" x14ac:dyDescent="0.3"/>
    <row r="1223" ht="14.25" hidden="1" customHeight="1" x14ac:dyDescent="0.3"/>
    <row r="1224" ht="14.25" hidden="1" customHeight="1" x14ac:dyDescent="0.3"/>
    <row r="1225" ht="14.25" hidden="1" customHeight="1" x14ac:dyDescent="0.3"/>
    <row r="1226" ht="14.25" hidden="1" customHeight="1" x14ac:dyDescent="0.3"/>
    <row r="1227" ht="14.25" hidden="1" customHeight="1" x14ac:dyDescent="0.3"/>
    <row r="1228" ht="14.25" hidden="1" customHeight="1" x14ac:dyDescent="0.3"/>
    <row r="1229" ht="14.25" hidden="1" customHeight="1" x14ac:dyDescent="0.3"/>
    <row r="1230" ht="14.25" hidden="1" customHeight="1" x14ac:dyDescent="0.3"/>
    <row r="1231" ht="14.25" hidden="1" customHeight="1" x14ac:dyDescent="0.3"/>
    <row r="1232" ht="14.25" hidden="1" customHeight="1" x14ac:dyDescent="0.3"/>
    <row r="1233" ht="14.25" hidden="1" customHeight="1" x14ac:dyDescent="0.3"/>
    <row r="1234" ht="14.25" hidden="1" customHeight="1" x14ac:dyDescent="0.3"/>
    <row r="1235" ht="14.25" hidden="1" customHeight="1" x14ac:dyDescent="0.3"/>
    <row r="1236" ht="14.25" hidden="1" customHeight="1" x14ac:dyDescent="0.3"/>
    <row r="1237" ht="14.25" hidden="1" customHeight="1" x14ac:dyDescent="0.3"/>
    <row r="1238" ht="14.25" hidden="1" customHeight="1" x14ac:dyDescent="0.3"/>
    <row r="1239" ht="14.25" hidden="1" customHeight="1" x14ac:dyDescent="0.3"/>
    <row r="1240" ht="14.25" hidden="1" customHeight="1" x14ac:dyDescent="0.3"/>
    <row r="1241" ht="14.25" hidden="1" customHeight="1" x14ac:dyDescent="0.3"/>
    <row r="1242" ht="14.25" hidden="1" customHeight="1" x14ac:dyDescent="0.3"/>
    <row r="1243" ht="14.25" hidden="1" customHeight="1" x14ac:dyDescent="0.3"/>
    <row r="1244" ht="14.25" hidden="1" customHeight="1" x14ac:dyDescent="0.3"/>
    <row r="1245" ht="14.25" hidden="1" customHeight="1" x14ac:dyDescent="0.3"/>
    <row r="1246" ht="14.25" hidden="1" customHeight="1" x14ac:dyDescent="0.3"/>
    <row r="1247" ht="14.25" hidden="1" customHeight="1" x14ac:dyDescent="0.3"/>
    <row r="1248" ht="14.25" hidden="1" customHeight="1" x14ac:dyDescent="0.3"/>
    <row r="1249" ht="14.25" hidden="1" customHeight="1" x14ac:dyDescent="0.3"/>
    <row r="1250" ht="14.25" hidden="1" customHeight="1" x14ac:dyDescent="0.3"/>
    <row r="1251" ht="14.25" hidden="1" customHeight="1" x14ac:dyDescent="0.3"/>
    <row r="1252" ht="14.25" hidden="1" customHeight="1" x14ac:dyDescent="0.3"/>
    <row r="1253" ht="14.25" hidden="1" customHeight="1" x14ac:dyDescent="0.3"/>
    <row r="1254" ht="14.25" hidden="1" customHeight="1" x14ac:dyDescent="0.3"/>
    <row r="1255" ht="14.25" hidden="1" customHeight="1" x14ac:dyDescent="0.3"/>
    <row r="1256" ht="14.25" hidden="1" customHeight="1" x14ac:dyDescent="0.3"/>
    <row r="1257" ht="14.25" hidden="1" customHeight="1" x14ac:dyDescent="0.3"/>
    <row r="1258" ht="14.25" hidden="1" customHeight="1" x14ac:dyDescent="0.3"/>
    <row r="1259" ht="14.25" hidden="1" customHeight="1" x14ac:dyDescent="0.3"/>
    <row r="1260" ht="14.25" hidden="1" customHeight="1" x14ac:dyDescent="0.3"/>
    <row r="1261" ht="14.25" hidden="1" customHeight="1" x14ac:dyDescent="0.3"/>
    <row r="1262" ht="14.25" hidden="1" customHeight="1" x14ac:dyDescent="0.3"/>
    <row r="1263" ht="14.25" hidden="1" customHeight="1" x14ac:dyDescent="0.3"/>
    <row r="1264" ht="14.25" hidden="1" customHeight="1" x14ac:dyDescent="0.3"/>
    <row r="1265" ht="14.25" hidden="1" customHeight="1" x14ac:dyDescent="0.3"/>
    <row r="1266" ht="14.25" hidden="1" customHeight="1" x14ac:dyDescent="0.3"/>
    <row r="1267" ht="14.25" hidden="1" customHeight="1" x14ac:dyDescent="0.3"/>
    <row r="1268" ht="14.25" hidden="1" customHeight="1" x14ac:dyDescent="0.3"/>
    <row r="1269" ht="14.25" hidden="1" customHeight="1" x14ac:dyDescent="0.3"/>
    <row r="1270" ht="14.25" hidden="1" customHeight="1" x14ac:dyDescent="0.3"/>
    <row r="1271" ht="14.25" hidden="1" customHeight="1" x14ac:dyDescent="0.3"/>
    <row r="1272" ht="14.25" hidden="1" customHeight="1" x14ac:dyDescent="0.3"/>
    <row r="1273" ht="14.25" hidden="1" customHeight="1" x14ac:dyDescent="0.3"/>
    <row r="1274" ht="14.25" hidden="1" customHeight="1" x14ac:dyDescent="0.3"/>
    <row r="1275" ht="14.25" hidden="1" customHeight="1" x14ac:dyDescent="0.3"/>
    <row r="1276" ht="14.25" hidden="1" customHeight="1" x14ac:dyDescent="0.3"/>
    <row r="1277" ht="14.25" hidden="1" customHeight="1" x14ac:dyDescent="0.3"/>
    <row r="1278" ht="14.25" hidden="1" customHeight="1" x14ac:dyDescent="0.3"/>
    <row r="1279" ht="14.25" hidden="1" customHeight="1" x14ac:dyDescent="0.3"/>
    <row r="1280" ht="14.25" hidden="1" customHeight="1" x14ac:dyDescent="0.3"/>
    <row r="1281" ht="14.25" hidden="1" customHeight="1" x14ac:dyDescent="0.3"/>
    <row r="1282" ht="14.25" hidden="1" customHeight="1" x14ac:dyDescent="0.3"/>
    <row r="1283" ht="14.25" hidden="1" customHeight="1" x14ac:dyDescent="0.3"/>
    <row r="1284" ht="14.25" hidden="1" customHeight="1" x14ac:dyDescent="0.3"/>
    <row r="1285" ht="14.25" hidden="1" customHeight="1" x14ac:dyDescent="0.3"/>
    <row r="1286" ht="14.25" hidden="1" customHeight="1" x14ac:dyDescent="0.3"/>
    <row r="1287" ht="14.25" hidden="1" customHeight="1" x14ac:dyDescent="0.3"/>
    <row r="1288" ht="14.25" hidden="1" customHeight="1" x14ac:dyDescent="0.3"/>
    <row r="1289" ht="14.25" hidden="1" customHeight="1" x14ac:dyDescent="0.3"/>
    <row r="1290" ht="14.25" hidden="1" customHeight="1" x14ac:dyDescent="0.3"/>
    <row r="1291" ht="14.25" hidden="1" customHeight="1" x14ac:dyDescent="0.3"/>
    <row r="1292" ht="14.25" hidden="1" customHeight="1" x14ac:dyDescent="0.3"/>
    <row r="1293" ht="14.25" hidden="1" customHeight="1" x14ac:dyDescent="0.3"/>
    <row r="1294" ht="14.25" hidden="1" customHeight="1" x14ac:dyDescent="0.3"/>
    <row r="1295" ht="14.25" hidden="1" customHeight="1" x14ac:dyDescent="0.3"/>
    <row r="1296" ht="14.25" hidden="1" customHeight="1" x14ac:dyDescent="0.3"/>
    <row r="1297" ht="14.25" hidden="1" customHeight="1" x14ac:dyDescent="0.3"/>
    <row r="1298" ht="14.25" hidden="1" customHeight="1" x14ac:dyDescent="0.3"/>
    <row r="1299" ht="14.25" hidden="1" customHeight="1" x14ac:dyDescent="0.3"/>
    <row r="1300" ht="14.25" hidden="1" customHeight="1" x14ac:dyDescent="0.3"/>
    <row r="1301" ht="14.25" hidden="1" customHeight="1" x14ac:dyDescent="0.3"/>
    <row r="1302" ht="14.25" hidden="1" customHeight="1" x14ac:dyDescent="0.3"/>
    <row r="1303" ht="14.25" hidden="1" customHeight="1" x14ac:dyDescent="0.3"/>
    <row r="1304" ht="14.25" hidden="1" customHeight="1" x14ac:dyDescent="0.3"/>
    <row r="1305" ht="14.25" hidden="1" customHeight="1" x14ac:dyDescent="0.3"/>
    <row r="1306" ht="14.25" hidden="1" customHeight="1" x14ac:dyDescent="0.3"/>
    <row r="1307" ht="14.25" hidden="1" customHeight="1" x14ac:dyDescent="0.3"/>
    <row r="1308" ht="14.25" hidden="1" customHeight="1" x14ac:dyDescent="0.3"/>
    <row r="1309" ht="14.25" hidden="1" customHeight="1" x14ac:dyDescent="0.3"/>
    <row r="1310" ht="14.25" hidden="1" customHeight="1" x14ac:dyDescent="0.3"/>
    <row r="1311" ht="14.25" hidden="1" customHeight="1" x14ac:dyDescent="0.3"/>
    <row r="1312" ht="14.25" hidden="1" customHeight="1" x14ac:dyDescent="0.3"/>
    <row r="1313" ht="14.25" hidden="1" customHeight="1" x14ac:dyDescent="0.3"/>
    <row r="1314" ht="14.25" hidden="1" customHeight="1" x14ac:dyDescent="0.3"/>
    <row r="1315" ht="14.25" hidden="1" customHeight="1" x14ac:dyDescent="0.3"/>
    <row r="1316" ht="14.25" hidden="1" customHeight="1" x14ac:dyDescent="0.3"/>
    <row r="1317" ht="14.25" hidden="1" customHeight="1" x14ac:dyDescent="0.3"/>
    <row r="1318" ht="14.25" hidden="1" customHeight="1" x14ac:dyDescent="0.3"/>
    <row r="1319" ht="14.25" hidden="1" customHeight="1" x14ac:dyDescent="0.3"/>
    <row r="1320" ht="14.25" hidden="1" customHeight="1" x14ac:dyDescent="0.3"/>
    <row r="1321" ht="14.25" hidden="1" customHeight="1" x14ac:dyDescent="0.3"/>
    <row r="1322" ht="14.25" hidden="1" customHeight="1" x14ac:dyDescent="0.3"/>
    <row r="1323" ht="14.25" hidden="1" customHeight="1" x14ac:dyDescent="0.3"/>
    <row r="1324" ht="14.25" hidden="1" customHeight="1" x14ac:dyDescent="0.3"/>
    <row r="1325" ht="14.25" hidden="1" customHeight="1" x14ac:dyDescent="0.3"/>
    <row r="1326" ht="14.25" hidden="1" customHeight="1" x14ac:dyDescent="0.3"/>
    <row r="1327" ht="14.25" hidden="1" customHeight="1" x14ac:dyDescent="0.3"/>
    <row r="1328" ht="14.25" hidden="1" customHeight="1" x14ac:dyDescent="0.3"/>
    <row r="1329" ht="14.25" hidden="1" customHeight="1" x14ac:dyDescent="0.3"/>
    <row r="1330" ht="14.25" hidden="1" customHeight="1" x14ac:dyDescent="0.3"/>
    <row r="1331" ht="14.25" hidden="1" customHeight="1" x14ac:dyDescent="0.3"/>
    <row r="1332" ht="14.25" hidden="1" customHeight="1" x14ac:dyDescent="0.3"/>
    <row r="1333" ht="14.25" hidden="1" customHeight="1" x14ac:dyDescent="0.3"/>
    <row r="1334" ht="14.25" hidden="1" customHeight="1" x14ac:dyDescent="0.3"/>
    <row r="1335" ht="14.25" hidden="1" customHeight="1" x14ac:dyDescent="0.3"/>
    <row r="1336" ht="14.25" hidden="1" customHeight="1" x14ac:dyDescent="0.3"/>
    <row r="1337" ht="14.25" hidden="1" customHeight="1" x14ac:dyDescent="0.3"/>
    <row r="1338" ht="14.25" hidden="1" customHeight="1" x14ac:dyDescent="0.3"/>
    <row r="1339" ht="14.25" hidden="1" customHeight="1" x14ac:dyDescent="0.3"/>
    <row r="1340" ht="14.25" hidden="1" customHeight="1" x14ac:dyDescent="0.3"/>
    <row r="1341" ht="14.25" hidden="1" customHeight="1" x14ac:dyDescent="0.3"/>
    <row r="1342" ht="14.25" hidden="1" customHeight="1" x14ac:dyDescent="0.3"/>
    <row r="1343" ht="14.25" hidden="1" customHeight="1" x14ac:dyDescent="0.3"/>
    <row r="1344" ht="14.25" hidden="1" customHeight="1" x14ac:dyDescent="0.3"/>
    <row r="1345" ht="14.25" hidden="1" customHeight="1" x14ac:dyDescent="0.3"/>
    <row r="1346" ht="14.25" hidden="1" customHeight="1" x14ac:dyDescent="0.3"/>
    <row r="1347" ht="14.25" hidden="1" customHeight="1" x14ac:dyDescent="0.3"/>
    <row r="1348" ht="14.25" hidden="1" customHeight="1" x14ac:dyDescent="0.3"/>
    <row r="1349" ht="14.25" hidden="1" customHeight="1" x14ac:dyDescent="0.3"/>
    <row r="1350" ht="14.25" hidden="1" customHeight="1" x14ac:dyDescent="0.3"/>
    <row r="1351" ht="14.25" hidden="1" customHeight="1" x14ac:dyDescent="0.3"/>
    <row r="1352" ht="14.25" hidden="1" customHeight="1" x14ac:dyDescent="0.3"/>
    <row r="1353" ht="14.25" hidden="1" customHeight="1" x14ac:dyDescent="0.3"/>
    <row r="1354" ht="14.25" hidden="1" customHeight="1" x14ac:dyDescent="0.3"/>
    <row r="1355" ht="14.25" hidden="1" customHeight="1" x14ac:dyDescent="0.3"/>
    <row r="1356" ht="14.25" hidden="1" customHeight="1" x14ac:dyDescent="0.3"/>
    <row r="1357" ht="14.25" hidden="1" customHeight="1" x14ac:dyDescent="0.3"/>
    <row r="1358" ht="14.25" hidden="1" customHeight="1" x14ac:dyDescent="0.3"/>
    <row r="1359" ht="14.25" hidden="1" customHeight="1" x14ac:dyDescent="0.3"/>
    <row r="1360" ht="14.25" hidden="1" customHeight="1" x14ac:dyDescent="0.3"/>
    <row r="1361" ht="14.25" hidden="1" customHeight="1" x14ac:dyDescent="0.3"/>
    <row r="1362" ht="14.25" hidden="1" customHeight="1" x14ac:dyDescent="0.3"/>
    <row r="1363" ht="14.25" hidden="1" customHeight="1" x14ac:dyDescent="0.3"/>
    <row r="1364" ht="14.25" hidden="1" customHeight="1" x14ac:dyDescent="0.3"/>
    <row r="1365" ht="14.25" hidden="1" customHeight="1" x14ac:dyDescent="0.3"/>
    <row r="1366" ht="14.25" hidden="1" customHeight="1" x14ac:dyDescent="0.3"/>
    <row r="1367" ht="14.25" hidden="1" customHeight="1" x14ac:dyDescent="0.3"/>
    <row r="1368" ht="14.25" hidden="1" customHeight="1" x14ac:dyDescent="0.3"/>
    <row r="1369" ht="14.25" hidden="1" customHeight="1" x14ac:dyDescent="0.3"/>
    <row r="1370" ht="14.25" hidden="1" customHeight="1" x14ac:dyDescent="0.3"/>
    <row r="1371" ht="14.25" hidden="1" customHeight="1" x14ac:dyDescent="0.3"/>
    <row r="1372" ht="14.25" hidden="1" customHeight="1" x14ac:dyDescent="0.3"/>
    <row r="1373" ht="14.25" hidden="1" customHeight="1" x14ac:dyDescent="0.3"/>
    <row r="1374" ht="14.25" hidden="1" customHeight="1" x14ac:dyDescent="0.3"/>
    <row r="1375" ht="14.25" hidden="1" customHeight="1" x14ac:dyDescent="0.3"/>
    <row r="1376" ht="14.25" hidden="1" customHeight="1" x14ac:dyDescent="0.3"/>
    <row r="1377" ht="14.25" hidden="1" customHeight="1" x14ac:dyDescent="0.3"/>
    <row r="1378" ht="14.25" hidden="1" customHeight="1" x14ac:dyDescent="0.3"/>
    <row r="1379" ht="14.25" hidden="1" customHeight="1" x14ac:dyDescent="0.3"/>
    <row r="1380" ht="14.25" hidden="1" customHeight="1" x14ac:dyDescent="0.3"/>
    <row r="1381" ht="14.25" hidden="1" customHeight="1" x14ac:dyDescent="0.3"/>
    <row r="1382" ht="14.25" hidden="1" customHeight="1" x14ac:dyDescent="0.3"/>
    <row r="1383" ht="14.25" hidden="1" customHeight="1" x14ac:dyDescent="0.3"/>
    <row r="1384" ht="14.25" hidden="1" customHeight="1" x14ac:dyDescent="0.3"/>
    <row r="1385" ht="14.25" hidden="1" customHeight="1" x14ac:dyDescent="0.3"/>
    <row r="1386" ht="14.25" hidden="1" customHeight="1" x14ac:dyDescent="0.3"/>
    <row r="1387" ht="14.25" hidden="1" customHeight="1" x14ac:dyDescent="0.3"/>
    <row r="1388" ht="14.25" hidden="1" customHeight="1" x14ac:dyDescent="0.3"/>
    <row r="1389" ht="14.25" hidden="1" customHeight="1" x14ac:dyDescent="0.3"/>
    <row r="1390" ht="14.25" hidden="1" customHeight="1" x14ac:dyDescent="0.3"/>
    <row r="1391" ht="14.25" hidden="1" customHeight="1" x14ac:dyDescent="0.3"/>
    <row r="1392" ht="14.25" hidden="1" customHeight="1" x14ac:dyDescent="0.3"/>
    <row r="1393" ht="14.25" hidden="1" customHeight="1" x14ac:dyDescent="0.3"/>
    <row r="1394" ht="14.25" hidden="1" customHeight="1" x14ac:dyDescent="0.3"/>
    <row r="1395" ht="14.25" hidden="1" customHeight="1" x14ac:dyDescent="0.3"/>
    <row r="1396" ht="14.25" hidden="1" customHeight="1" x14ac:dyDescent="0.3"/>
    <row r="1397" ht="14.25" hidden="1" customHeight="1" x14ac:dyDescent="0.3"/>
    <row r="1398" ht="14.25" hidden="1" customHeight="1" x14ac:dyDescent="0.3"/>
    <row r="1399" ht="14.25" hidden="1" customHeight="1" x14ac:dyDescent="0.3"/>
    <row r="1400" ht="14.25" hidden="1" customHeight="1" x14ac:dyDescent="0.3"/>
    <row r="1401" ht="14.25" hidden="1" customHeight="1" x14ac:dyDescent="0.3"/>
    <row r="1402" ht="14.25" hidden="1" customHeight="1" x14ac:dyDescent="0.3"/>
    <row r="1403" ht="14.25" hidden="1" customHeight="1" x14ac:dyDescent="0.3"/>
    <row r="1404" ht="14.25" hidden="1" customHeight="1" x14ac:dyDescent="0.3"/>
    <row r="1405" ht="14.25" hidden="1" customHeight="1" x14ac:dyDescent="0.3"/>
    <row r="1406" ht="14.25" hidden="1" customHeight="1" x14ac:dyDescent="0.3"/>
    <row r="1407" ht="14.25" hidden="1" customHeight="1" x14ac:dyDescent="0.3"/>
    <row r="1408" ht="14.25" hidden="1" customHeight="1" x14ac:dyDescent="0.3"/>
    <row r="1409" ht="14.25" hidden="1" customHeight="1" x14ac:dyDescent="0.3"/>
    <row r="1410" ht="14.25" hidden="1" customHeight="1" x14ac:dyDescent="0.3"/>
    <row r="1411" ht="14.25" hidden="1" customHeight="1" x14ac:dyDescent="0.3"/>
    <row r="1412" ht="14.25" hidden="1" customHeight="1" x14ac:dyDescent="0.3"/>
    <row r="1413" ht="14.25" hidden="1" customHeight="1" x14ac:dyDescent="0.3"/>
    <row r="1414" ht="14.25" hidden="1" customHeight="1" x14ac:dyDescent="0.3"/>
    <row r="1415" ht="14.25" hidden="1" customHeight="1" x14ac:dyDescent="0.3"/>
    <row r="1416" ht="14.25" hidden="1" customHeight="1" x14ac:dyDescent="0.3"/>
    <row r="1417" ht="14.25" hidden="1" customHeight="1" x14ac:dyDescent="0.3"/>
    <row r="1418" ht="14.25" hidden="1" customHeight="1" x14ac:dyDescent="0.3"/>
    <row r="1419" ht="14.25" hidden="1" customHeight="1" x14ac:dyDescent="0.3"/>
    <row r="1420" ht="14.25" hidden="1" customHeight="1" x14ac:dyDescent="0.3"/>
    <row r="1421" ht="14.25" hidden="1" customHeight="1" x14ac:dyDescent="0.3"/>
    <row r="1422" ht="14.25" hidden="1" customHeight="1" x14ac:dyDescent="0.3"/>
    <row r="1423" ht="14.25" hidden="1" customHeight="1" x14ac:dyDescent="0.3"/>
    <row r="1424" ht="14.25" hidden="1" customHeight="1" x14ac:dyDescent="0.3"/>
    <row r="1425" ht="14.25" hidden="1" customHeight="1" x14ac:dyDescent="0.3"/>
    <row r="1426" ht="14.25" hidden="1" customHeight="1" x14ac:dyDescent="0.3"/>
    <row r="1427" ht="14.25" hidden="1" customHeight="1" x14ac:dyDescent="0.3"/>
    <row r="1428" ht="14.25" hidden="1" customHeight="1" x14ac:dyDescent="0.3"/>
    <row r="1429" ht="14.25" hidden="1" customHeight="1" x14ac:dyDescent="0.3"/>
    <row r="1430" ht="14.25" hidden="1" customHeight="1" x14ac:dyDescent="0.3"/>
    <row r="1431" ht="14.25" hidden="1" customHeight="1" x14ac:dyDescent="0.3"/>
    <row r="1432" ht="14.25" hidden="1" customHeight="1" x14ac:dyDescent="0.3"/>
    <row r="1433" ht="14.25" hidden="1" customHeight="1" x14ac:dyDescent="0.3"/>
    <row r="1434" ht="14.25" hidden="1" customHeight="1" x14ac:dyDescent="0.3"/>
    <row r="1435" ht="14.25" hidden="1" customHeight="1" x14ac:dyDescent="0.3"/>
    <row r="1436" ht="14.25" hidden="1" customHeight="1" x14ac:dyDescent="0.3"/>
    <row r="1437" ht="14.25" hidden="1" customHeight="1" x14ac:dyDescent="0.3"/>
    <row r="1438" ht="14.25" hidden="1" customHeight="1" x14ac:dyDescent="0.3"/>
    <row r="1439" ht="14.25" hidden="1" customHeight="1" x14ac:dyDescent="0.3"/>
    <row r="1440" ht="14.25" hidden="1" customHeight="1" x14ac:dyDescent="0.3"/>
    <row r="1441" ht="14.25" hidden="1" customHeight="1" x14ac:dyDescent="0.3"/>
    <row r="1442" ht="14.25" hidden="1" customHeight="1" x14ac:dyDescent="0.3"/>
    <row r="1443" ht="14.25" hidden="1" customHeight="1" x14ac:dyDescent="0.3"/>
    <row r="1444" ht="14.25" hidden="1" customHeight="1" x14ac:dyDescent="0.3"/>
    <row r="1445" ht="14.25" hidden="1" customHeight="1" x14ac:dyDescent="0.3"/>
    <row r="1446" ht="14.25" hidden="1" customHeight="1" x14ac:dyDescent="0.3"/>
    <row r="1447" ht="14.25" hidden="1" customHeight="1" x14ac:dyDescent="0.3"/>
    <row r="1448" ht="14.25" hidden="1" customHeight="1" x14ac:dyDescent="0.3"/>
    <row r="1449" ht="14.25" hidden="1" customHeight="1" x14ac:dyDescent="0.3"/>
    <row r="1450" ht="14.25" hidden="1" customHeight="1" x14ac:dyDescent="0.3"/>
    <row r="1451" ht="14.25" hidden="1" customHeight="1" x14ac:dyDescent="0.3"/>
    <row r="1452" ht="14.25" hidden="1" customHeight="1" x14ac:dyDescent="0.3"/>
    <row r="1453" ht="14.25" hidden="1" customHeight="1" x14ac:dyDescent="0.3"/>
    <row r="1454" ht="14.25" hidden="1" customHeight="1" x14ac:dyDescent="0.3"/>
    <row r="1455" ht="14.25" hidden="1" customHeight="1" x14ac:dyDescent="0.3"/>
    <row r="1456" ht="14.25" hidden="1" customHeight="1" x14ac:dyDescent="0.3"/>
    <row r="1457" ht="14.25" hidden="1" customHeight="1" x14ac:dyDescent="0.3"/>
    <row r="1458" ht="14.25" hidden="1" customHeight="1" x14ac:dyDescent="0.3"/>
    <row r="1459" ht="14.25" hidden="1" customHeight="1" x14ac:dyDescent="0.3"/>
    <row r="1460" ht="14.25" hidden="1" customHeight="1" x14ac:dyDescent="0.3"/>
    <row r="1461" ht="14.25" hidden="1" customHeight="1" x14ac:dyDescent="0.3"/>
    <row r="1462" ht="14.25" hidden="1" customHeight="1" x14ac:dyDescent="0.3"/>
    <row r="1463" ht="14.25" hidden="1" customHeight="1" x14ac:dyDescent="0.3"/>
    <row r="1464" ht="14.25" hidden="1" customHeight="1" x14ac:dyDescent="0.3"/>
    <row r="1465" ht="14.25" hidden="1" customHeight="1" x14ac:dyDescent="0.3"/>
    <row r="1466" ht="14.25" hidden="1" customHeight="1" x14ac:dyDescent="0.3"/>
    <row r="1467" ht="14.25" hidden="1" customHeight="1" x14ac:dyDescent="0.3"/>
    <row r="1468" ht="14.25" hidden="1" customHeight="1" x14ac:dyDescent="0.3"/>
    <row r="1469" ht="14.25" hidden="1" customHeight="1" x14ac:dyDescent="0.3"/>
    <row r="1470" ht="14.25" hidden="1" customHeight="1" x14ac:dyDescent="0.3"/>
    <row r="1471" ht="14.25" hidden="1" customHeight="1" x14ac:dyDescent="0.3"/>
    <row r="1472" ht="14.25" hidden="1" customHeight="1" x14ac:dyDescent="0.3"/>
    <row r="1473" ht="14.25" hidden="1" customHeight="1" x14ac:dyDescent="0.3"/>
    <row r="1474" ht="14.25" hidden="1" customHeight="1" x14ac:dyDescent="0.3"/>
    <row r="1475" ht="14.25" hidden="1" customHeight="1" x14ac:dyDescent="0.3"/>
    <row r="1476" ht="14.25" hidden="1" customHeight="1" x14ac:dyDescent="0.3"/>
    <row r="1477" ht="14.25" hidden="1" customHeight="1" x14ac:dyDescent="0.3"/>
    <row r="1478" ht="14.25" hidden="1" customHeight="1" x14ac:dyDescent="0.3"/>
    <row r="1479" ht="14.25" hidden="1" customHeight="1" x14ac:dyDescent="0.3"/>
    <row r="1480" ht="14.25" hidden="1" customHeight="1" x14ac:dyDescent="0.3"/>
    <row r="1481" ht="14.25" hidden="1" customHeight="1" x14ac:dyDescent="0.3"/>
    <row r="1482" ht="14.25" hidden="1" customHeight="1" x14ac:dyDescent="0.3"/>
    <row r="1483" ht="14.25" hidden="1" customHeight="1" x14ac:dyDescent="0.3"/>
    <row r="1484" ht="14.25" hidden="1" customHeight="1" x14ac:dyDescent="0.3"/>
    <row r="1485" ht="14.25" hidden="1" customHeight="1" x14ac:dyDescent="0.3"/>
    <row r="1486" ht="14.25" hidden="1" customHeight="1" x14ac:dyDescent="0.3"/>
    <row r="1487" ht="14.25" hidden="1" customHeight="1" x14ac:dyDescent="0.3"/>
    <row r="1488" ht="14.25" hidden="1" customHeight="1" x14ac:dyDescent="0.3"/>
    <row r="1489" ht="14.25" hidden="1" customHeight="1" x14ac:dyDescent="0.3"/>
    <row r="1490" ht="14.25" hidden="1" customHeight="1" x14ac:dyDescent="0.3"/>
    <row r="1491" ht="14.25" hidden="1" customHeight="1" x14ac:dyDescent="0.3"/>
    <row r="1492" ht="14.25" hidden="1" customHeight="1" x14ac:dyDescent="0.3"/>
    <row r="1493" ht="14.25" hidden="1" customHeight="1" x14ac:dyDescent="0.3"/>
    <row r="1494" ht="14.25" hidden="1" customHeight="1" x14ac:dyDescent="0.3"/>
    <row r="1495" ht="14.25" hidden="1" customHeight="1" x14ac:dyDescent="0.3"/>
    <row r="1496" ht="14.25" hidden="1" customHeight="1" x14ac:dyDescent="0.3"/>
    <row r="1497" ht="14.25" hidden="1" customHeight="1" x14ac:dyDescent="0.3"/>
    <row r="1498" ht="14.25" hidden="1" customHeight="1" x14ac:dyDescent="0.3"/>
    <row r="1499" ht="14.25" hidden="1" customHeight="1" x14ac:dyDescent="0.3"/>
    <row r="1500" ht="14.25" hidden="1" customHeight="1" x14ac:dyDescent="0.3"/>
    <row r="1501" ht="14.25" hidden="1" customHeight="1" x14ac:dyDescent="0.3"/>
    <row r="1502" ht="14.25" hidden="1" customHeight="1" x14ac:dyDescent="0.3"/>
    <row r="1503" ht="14.25" hidden="1" customHeight="1" x14ac:dyDescent="0.3"/>
    <row r="1504" ht="14.25" hidden="1" customHeight="1" x14ac:dyDescent="0.3"/>
    <row r="1505" ht="14.25" hidden="1" customHeight="1" x14ac:dyDescent="0.3"/>
    <row r="1506" ht="14.25" hidden="1" customHeight="1" x14ac:dyDescent="0.3"/>
    <row r="1507" ht="14.25" hidden="1" customHeight="1" x14ac:dyDescent="0.3"/>
    <row r="1508" ht="14.25" hidden="1" customHeight="1" x14ac:dyDescent="0.3"/>
    <row r="1509" ht="14.25" hidden="1" customHeight="1" x14ac:dyDescent="0.3"/>
    <row r="1510" ht="14.25" hidden="1" customHeight="1" x14ac:dyDescent="0.3"/>
    <row r="1511" ht="14.25" hidden="1" customHeight="1" x14ac:dyDescent="0.3"/>
    <row r="1512" ht="14.25" hidden="1" customHeight="1" x14ac:dyDescent="0.3"/>
    <row r="1513" ht="14.25" hidden="1" customHeight="1" x14ac:dyDescent="0.3"/>
    <row r="1514" ht="14.25" hidden="1" customHeight="1" x14ac:dyDescent="0.3"/>
    <row r="1515" ht="14.25" hidden="1" customHeight="1" x14ac:dyDescent="0.3"/>
    <row r="1516" ht="14.25" hidden="1" customHeight="1" x14ac:dyDescent="0.3"/>
    <row r="1517" ht="14.25" hidden="1" customHeight="1" x14ac:dyDescent="0.3"/>
    <row r="1518" ht="14.25" hidden="1" customHeight="1" x14ac:dyDescent="0.3"/>
    <row r="1519" ht="14.25" hidden="1" customHeight="1" x14ac:dyDescent="0.3"/>
    <row r="1520" ht="14.25" hidden="1" customHeight="1" x14ac:dyDescent="0.3"/>
    <row r="1521" ht="14.25" hidden="1" customHeight="1" x14ac:dyDescent="0.3"/>
    <row r="1522" ht="14.25" hidden="1" customHeight="1" x14ac:dyDescent="0.3"/>
    <row r="1523" ht="14.25" hidden="1" customHeight="1" x14ac:dyDescent="0.3"/>
    <row r="1524" ht="14.25" hidden="1" customHeight="1" x14ac:dyDescent="0.3"/>
    <row r="1525" ht="14.25" hidden="1" customHeight="1" x14ac:dyDescent="0.3"/>
    <row r="1526" ht="14.25" hidden="1" customHeight="1" x14ac:dyDescent="0.3"/>
    <row r="1527" ht="14.25" hidden="1" customHeight="1" x14ac:dyDescent="0.3"/>
    <row r="1528" ht="14.25" hidden="1" customHeight="1" x14ac:dyDescent="0.3"/>
    <row r="1529" ht="14.25" hidden="1" customHeight="1" x14ac:dyDescent="0.3"/>
    <row r="1530" ht="14.25" hidden="1" customHeight="1" x14ac:dyDescent="0.3"/>
    <row r="1531" ht="14.25" hidden="1" customHeight="1" x14ac:dyDescent="0.3"/>
    <row r="1532" ht="14.25" hidden="1" customHeight="1" x14ac:dyDescent="0.3"/>
    <row r="1533" ht="14.25" hidden="1" customHeight="1" x14ac:dyDescent="0.3"/>
    <row r="1534" ht="14.25" hidden="1" customHeight="1" x14ac:dyDescent="0.3"/>
    <row r="1535" ht="14.25" hidden="1" customHeight="1" x14ac:dyDescent="0.3"/>
    <row r="1536" ht="14.25" hidden="1" customHeight="1" x14ac:dyDescent="0.3"/>
    <row r="1537" ht="14.25" hidden="1" customHeight="1" x14ac:dyDescent="0.3"/>
    <row r="1538" ht="14.25" hidden="1" customHeight="1" x14ac:dyDescent="0.3"/>
    <row r="1539" ht="14.25" hidden="1" customHeight="1" x14ac:dyDescent="0.3"/>
    <row r="1540" ht="14.25" hidden="1" customHeight="1" x14ac:dyDescent="0.3"/>
    <row r="1541" ht="14.25" hidden="1" customHeight="1" x14ac:dyDescent="0.3"/>
    <row r="1542" ht="14.25" hidden="1" customHeight="1" x14ac:dyDescent="0.3"/>
    <row r="1543" ht="14.25" hidden="1" customHeight="1" x14ac:dyDescent="0.3"/>
    <row r="1544" ht="14.25" hidden="1" customHeight="1" x14ac:dyDescent="0.3"/>
    <row r="1545" ht="14.25" hidden="1" customHeight="1" x14ac:dyDescent="0.3"/>
    <row r="1546" ht="14.25" hidden="1" customHeight="1" x14ac:dyDescent="0.3"/>
    <row r="1547" ht="14.25" hidden="1" customHeight="1" x14ac:dyDescent="0.3"/>
    <row r="1548" ht="14.25" hidden="1" customHeight="1" x14ac:dyDescent="0.3"/>
    <row r="1549" ht="14.25" hidden="1" customHeight="1" x14ac:dyDescent="0.3"/>
    <row r="1550" ht="14.25" hidden="1" customHeight="1" x14ac:dyDescent="0.3"/>
    <row r="1551" ht="14.25" hidden="1" customHeight="1" x14ac:dyDescent="0.3"/>
    <row r="1552" ht="14.25" hidden="1" customHeight="1" x14ac:dyDescent="0.3"/>
    <row r="1553" ht="14.25" hidden="1" customHeight="1" x14ac:dyDescent="0.3"/>
    <row r="1554" ht="14.25" hidden="1" customHeight="1" x14ac:dyDescent="0.3"/>
    <row r="1555" ht="14.25" hidden="1" customHeight="1" x14ac:dyDescent="0.3"/>
    <row r="1556" ht="14.25" hidden="1" customHeight="1" x14ac:dyDescent="0.3"/>
    <row r="1557" ht="14.25" hidden="1" customHeight="1" x14ac:dyDescent="0.3"/>
    <row r="1558" ht="14.25" hidden="1" customHeight="1" x14ac:dyDescent="0.3"/>
    <row r="1559" ht="14.25" hidden="1" customHeight="1" x14ac:dyDescent="0.3"/>
    <row r="1560" ht="14.25" hidden="1" customHeight="1" x14ac:dyDescent="0.3"/>
    <row r="1561" ht="14.25" hidden="1" customHeight="1" x14ac:dyDescent="0.3"/>
    <row r="1562" ht="14.25" hidden="1" customHeight="1" x14ac:dyDescent="0.3"/>
    <row r="1563" ht="14.25" hidden="1" customHeight="1" x14ac:dyDescent="0.3"/>
    <row r="1564" ht="14.25" hidden="1" customHeight="1" x14ac:dyDescent="0.3"/>
    <row r="1565" ht="14.25" hidden="1" customHeight="1" x14ac:dyDescent="0.3"/>
    <row r="1566" ht="14.25" hidden="1" customHeight="1" x14ac:dyDescent="0.3"/>
    <row r="1567" ht="14.25" hidden="1" customHeight="1" x14ac:dyDescent="0.3"/>
    <row r="1568" ht="14.25" hidden="1" customHeight="1" x14ac:dyDescent="0.3"/>
    <row r="1569" ht="14.25" hidden="1" customHeight="1" x14ac:dyDescent="0.3"/>
    <row r="1570" ht="14.25" hidden="1" customHeight="1" x14ac:dyDescent="0.3"/>
    <row r="1571" ht="14.25" hidden="1" customHeight="1" x14ac:dyDescent="0.3"/>
    <row r="1572" ht="14.25" hidden="1" customHeight="1" x14ac:dyDescent="0.3"/>
    <row r="1573" ht="14.25" hidden="1" customHeight="1" x14ac:dyDescent="0.3"/>
    <row r="1574" ht="14.25" hidden="1" customHeight="1" x14ac:dyDescent="0.3"/>
    <row r="1575" ht="14.25" hidden="1" customHeight="1" x14ac:dyDescent="0.3"/>
    <row r="1576" ht="14.25" hidden="1" customHeight="1" x14ac:dyDescent="0.3"/>
    <row r="1577" ht="14.25" hidden="1" customHeight="1" x14ac:dyDescent="0.3"/>
    <row r="1578" ht="14.25" hidden="1" customHeight="1" x14ac:dyDescent="0.3"/>
    <row r="1579" ht="14.25" hidden="1" customHeight="1" x14ac:dyDescent="0.3"/>
    <row r="1580" ht="14.25" hidden="1" customHeight="1" x14ac:dyDescent="0.3"/>
    <row r="1581" ht="14.25" hidden="1" customHeight="1" x14ac:dyDescent="0.3"/>
    <row r="1582" ht="14.25" hidden="1" customHeight="1" x14ac:dyDescent="0.3"/>
    <row r="1583" ht="14.25" hidden="1" customHeight="1" x14ac:dyDescent="0.3"/>
    <row r="1584" ht="14.25" hidden="1" customHeight="1" x14ac:dyDescent="0.3"/>
    <row r="1585" ht="14.25" hidden="1" customHeight="1" x14ac:dyDescent="0.3"/>
    <row r="1586" ht="14.25" hidden="1" customHeight="1" x14ac:dyDescent="0.3"/>
    <row r="1587" ht="14.25" hidden="1" customHeight="1" x14ac:dyDescent="0.3"/>
    <row r="1588" ht="14.25" hidden="1" customHeight="1" x14ac:dyDescent="0.3"/>
    <row r="1589" ht="14.25" hidden="1" customHeight="1" x14ac:dyDescent="0.3"/>
    <row r="1590" ht="14.25" hidden="1" customHeight="1" x14ac:dyDescent="0.3"/>
    <row r="1591" ht="14.25" hidden="1" customHeight="1" x14ac:dyDescent="0.3"/>
    <row r="1592" ht="14.25" hidden="1" customHeight="1" x14ac:dyDescent="0.3"/>
    <row r="1593" ht="14.25" hidden="1" customHeight="1" x14ac:dyDescent="0.3"/>
    <row r="1594" ht="14.25" hidden="1" customHeight="1" x14ac:dyDescent="0.3"/>
    <row r="1595" ht="14.25" hidden="1" customHeight="1" x14ac:dyDescent="0.3"/>
    <row r="1596" ht="14.25" hidden="1" customHeight="1" x14ac:dyDescent="0.3"/>
    <row r="1597" ht="14.25" hidden="1" customHeight="1" x14ac:dyDescent="0.3"/>
    <row r="1598" ht="14.25" hidden="1" customHeight="1" x14ac:dyDescent="0.3"/>
    <row r="1599" ht="14.25" hidden="1" customHeight="1" x14ac:dyDescent="0.3"/>
    <row r="1600" ht="14.25" hidden="1" customHeight="1" x14ac:dyDescent="0.3"/>
    <row r="1601" ht="14.25" hidden="1" customHeight="1" x14ac:dyDescent="0.3"/>
    <row r="1602" ht="14.25" hidden="1" customHeight="1" x14ac:dyDescent="0.3"/>
    <row r="1603" ht="14.25" hidden="1" customHeight="1" x14ac:dyDescent="0.3"/>
    <row r="1604" ht="14.25" hidden="1" customHeight="1" x14ac:dyDescent="0.3"/>
    <row r="1605" ht="14.25" hidden="1" customHeight="1" x14ac:dyDescent="0.3"/>
    <row r="1606" ht="14.25" hidden="1" customHeight="1" x14ac:dyDescent="0.3"/>
    <row r="1607" ht="14.25" hidden="1" customHeight="1" x14ac:dyDescent="0.3"/>
    <row r="1608" ht="14.25" hidden="1" customHeight="1" x14ac:dyDescent="0.3"/>
    <row r="1609" ht="14.25" hidden="1" customHeight="1" x14ac:dyDescent="0.3"/>
    <row r="1610" ht="14.25" hidden="1" customHeight="1" x14ac:dyDescent="0.3"/>
    <row r="1611" ht="14.25" hidden="1" customHeight="1" x14ac:dyDescent="0.3"/>
    <row r="1612" ht="14.25" hidden="1" customHeight="1" x14ac:dyDescent="0.3"/>
    <row r="1613" ht="14.25" hidden="1" customHeight="1" x14ac:dyDescent="0.3"/>
    <row r="1614" ht="14.25" hidden="1" customHeight="1" x14ac:dyDescent="0.3"/>
    <row r="1615" ht="14.25" hidden="1" customHeight="1" x14ac:dyDescent="0.3"/>
    <row r="1616" ht="14.25" hidden="1" customHeight="1" x14ac:dyDescent="0.3"/>
    <row r="1617" ht="14.25" hidden="1" customHeight="1" x14ac:dyDescent="0.3"/>
    <row r="1618" ht="14.25" hidden="1" customHeight="1" x14ac:dyDescent="0.3"/>
    <row r="1619" ht="14.25" hidden="1" customHeight="1" x14ac:dyDescent="0.3"/>
    <row r="1620" ht="14.25" hidden="1" customHeight="1" x14ac:dyDescent="0.3"/>
    <row r="1621" ht="14.25" hidden="1" customHeight="1" x14ac:dyDescent="0.3"/>
    <row r="1622" ht="14.25" hidden="1" customHeight="1" x14ac:dyDescent="0.3"/>
    <row r="1623" ht="14.25" hidden="1" customHeight="1" x14ac:dyDescent="0.3"/>
    <row r="1624" ht="14.25" hidden="1" customHeight="1" x14ac:dyDescent="0.3"/>
    <row r="1625" ht="14.25" hidden="1" customHeight="1" x14ac:dyDescent="0.3"/>
    <row r="1626" ht="14.25" hidden="1" customHeight="1" x14ac:dyDescent="0.3"/>
    <row r="1627" ht="14.25" hidden="1" customHeight="1" x14ac:dyDescent="0.3"/>
    <row r="1628" ht="14.25" hidden="1" customHeight="1" x14ac:dyDescent="0.3"/>
    <row r="1629" ht="14.25" hidden="1" customHeight="1" x14ac:dyDescent="0.3"/>
    <row r="1630" ht="14.25" hidden="1" customHeight="1" x14ac:dyDescent="0.3"/>
    <row r="1631" ht="14.25" hidden="1" customHeight="1" x14ac:dyDescent="0.3"/>
    <row r="1632" ht="14.25" hidden="1" customHeight="1" x14ac:dyDescent="0.3"/>
    <row r="1633" ht="14.25" hidden="1" customHeight="1" x14ac:dyDescent="0.3"/>
    <row r="1634" ht="14.25" hidden="1" customHeight="1" x14ac:dyDescent="0.3"/>
    <row r="1635" ht="14.25" hidden="1" customHeight="1" x14ac:dyDescent="0.3"/>
    <row r="1636" ht="14.25" hidden="1" customHeight="1" x14ac:dyDescent="0.3"/>
    <row r="1637" ht="14.25" hidden="1" customHeight="1" x14ac:dyDescent="0.3"/>
    <row r="1638" ht="14.25" hidden="1" customHeight="1" x14ac:dyDescent="0.3"/>
    <row r="1639" ht="14.25" hidden="1" customHeight="1" x14ac:dyDescent="0.3"/>
    <row r="1640" ht="14.25" hidden="1" customHeight="1" x14ac:dyDescent="0.3"/>
    <row r="1641" ht="14.25" hidden="1" customHeight="1" x14ac:dyDescent="0.3"/>
    <row r="1642" ht="14.25" hidden="1" customHeight="1" x14ac:dyDescent="0.3"/>
    <row r="1643" ht="14.25" hidden="1" customHeight="1" x14ac:dyDescent="0.3"/>
    <row r="1644" ht="14.25" hidden="1" customHeight="1" x14ac:dyDescent="0.3"/>
    <row r="1645" ht="14.25" hidden="1" customHeight="1" x14ac:dyDescent="0.3"/>
    <row r="1646" ht="14.25" hidden="1" customHeight="1" x14ac:dyDescent="0.3"/>
    <row r="1647" ht="14.25" hidden="1" customHeight="1" x14ac:dyDescent="0.3"/>
    <row r="1648" ht="14.25" hidden="1" customHeight="1" x14ac:dyDescent="0.3"/>
    <row r="1649" ht="14.25" hidden="1" customHeight="1" x14ac:dyDescent="0.3"/>
    <row r="1650" ht="14.25" hidden="1" customHeight="1" x14ac:dyDescent="0.3"/>
    <row r="1651" ht="14.25" hidden="1" customHeight="1" x14ac:dyDescent="0.3"/>
    <row r="1652" ht="14.25" hidden="1" customHeight="1" x14ac:dyDescent="0.3"/>
    <row r="1653" ht="14.25" hidden="1" customHeight="1" x14ac:dyDescent="0.3"/>
    <row r="1654" ht="14.25" hidden="1" customHeight="1" x14ac:dyDescent="0.3"/>
    <row r="1655" ht="14.25" hidden="1" customHeight="1" x14ac:dyDescent="0.3"/>
    <row r="1656" ht="14.25" hidden="1" customHeight="1" x14ac:dyDescent="0.3"/>
    <row r="1657" ht="14.25" hidden="1" customHeight="1" x14ac:dyDescent="0.3"/>
    <row r="1658" ht="14.25" hidden="1" customHeight="1" x14ac:dyDescent="0.3"/>
    <row r="1659" ht="14.25" hidden="1" customHeight="1" x14ac:dyDescent="0.3"/>
    <row r="1660" ht="14.25" hidden="1" customHeight="1" x14ac:dyDescent="0.3"/>
    <row r="1661" ht="14.25" hidden="1" customHeight="1" x14ac:dyDescent="0.3"/>
    <row r="1662" ht="14.25" hidden="1" customHeight="1" x14ac:dyDescent="0.3"/>
    <row r="1663" ht="14.25" hidden="1" customHeight="1" x14ac:dyDescent="0.3"/>
    <row r="1664" ht="14.25" hidden="1" customHeight="1" x14ac:dyDescent="0.3"/>
    <row r="1665" ht="14.25" hidden="1" customHeight="1" x14ac:dyDescent="0.3"/>
    <row r="1666" ht="14.25" hidden="1" customHeight="1" x14ac:dyDescent="0.3"/>
    <row r="1667" ht="14.25" hidden="1" customHeight="1" x14ac:dyDescent="0.3"/>
    <row r="1668" ht="14.25" hidden="1" customHeight="1" x14ac:dyDescent="0.3"/>
    <row r="1669" ht="14.25" hidden="1" customHeight="1" x14ac:dyDescent="0.3"/>
    <row r="1670" ht="14.25" hidden="1" customHeight="1" x14ac:dyDescent="0.3"/>
    <row r="1671" ht="14.25" hidden="1" customHeight="1" x14ac:dyDescent="0.3"/>
    <row r="1672" ht="14.25" hidden="1" customHeight="1" x14ac:dyDescent="0.3"/>
    <row r="1673" ht="14.25" hidden="1" customHeight="1" x14ac:dyDescent="0.3"/>
    <row r="1674" ht="14.25" hidden="1" customHeight="1" x14ac:dyDescent="0.3"/>
    <row r="1675" ht="14.25" hidden="1" customHeight="1" x14ac:dyDescent="0.3"/>
    <row r="1676" ht="14.25" hidden="1" customHeight="1" x14ac:dyDescent="0.3"/>
    <row r="1677" ht="14.25" hidden="1" customHeight="1" x14ac:dyDescent="0.3"/>
    <row r="1678" ht="14.25" hidden="1" customHeight="1" x14ac:dyDescent="0.3"/>
    <row r="1679" ht="14.25" hidden="1" customHeight="1" x14ac:dyDescent="0.3"/>
    <row r="1680" ht="14.25" hidden="1" customHeight="1" x14ac:dyDescent="0.3"/>
    <row r="1681" ht="14.25" hidden="1" customHeight="1" x14ac:dyDescent="0.3"/>
    <row r="1682" ht="14.25" hidden="1" customHeight="1" x14ac:dyDescent="0.3"/>
    <row r="1683" ht="14.25" hidden="1" customHeight="1" x14ac:dyDescent="0.3"/>
    <row r="1684" ht="14.25" hidden="1" customHeight="1" x14ac:dyDescent="0.3"/>
    <row r="1685" ht="14.25" hidden="1" customHeight="1" x14ac:dyDescent="0.3"/>
    <row r="1686" ht="14.25" hidden="1" customHeight="1" x14ac:dyDescent="0.3"/>
    <row r="1687" ht="14.25" hidden="1" customHeight="1" x14ac:dyDescent="0.3"/>
    <row r="1688" ht="14.25" hidden="1" customHeight="1" x14ac:dyDescent="0.3"/>
    <row r="1689" ht="14.25" hidden="1" customHeight="1" x14ac:dyDescent="0.3"/>
    <row r="1690" ht="14.25" hidden="1" customHeight="1" x14ac:dyDescent="0.3"/>
    <row r="1691" ht="14.25" hidden="1" customHeight="1" x14ac:dyDescent="0.3"/>
    <row r="1692" ht="14.25" hidden="1" customHeight="1" x14ac:dyDescent="0.3"/>
    <row r="1693" ht="14.25" hidden="1" customHeight="1" x14ac:dyDescent="0.3"/>
    <row r="1694" ht="14.25" hidden="1" customHeight="1" x14ac:dyDescent="0.3"/>
    <row r="1695" ht="14.25" hidden="1" customHeight="1" x14ac:dyDescent="0.3"/>
    <row r="1696" ht="14.25" hidden="1" customHeight="1" x14ac:dyDescent="0.3"/>
    <row r="1697" ht="14.25" hidden="1" customHeight="1" x14ac:dyDescent="0.3"/>
    <row r="1698" ht="14.25" hidden="1" customHeight="1" x14ac:dyDescent="0.3"/>
    <row r="1699" ht="14.25" hidden="1" customHeight="1" x14ac:dyDescent="0.3"/>
    <row r="1700" ht="14.25" hidden="1" customHeight="1" x14ac:dyDescent="0.3"/>
    <row r="1701" ht="14.25" hidden="1" customHeight="1" x14ac:dyDescent="0.3"/>
    <row r="1702" ht="14.25" hidden="1" customHeight="1" x14ac:dyDescent="0.3"/>
    <row r="1703" ht="14.25" hidden="1" customHeight="1" x14ac:dyDescent="0.3"/>
    <row r="1704" ht="14.25" hidden="1" customHeight="1" x14ac:dyDescent="0.3"/>
    <row r="1705" ht="14.25" hidden="1" customHeight="1" x14ac:dyDescent="0.3"/>
    <row r="1706" ht="14.25" hidden="1" customHeight="1" x14ac:dyDescent="0.3"/>
    <row r="1707" ht="14.25" hidden="1" customHeight="1" x14ac:dyDescent="0.3"/>
    <row r="1708" ht="14.25" hidden="1" customHeight="1" x14ac:dyDescent="0.3"/>
    <row r="1709" ht="14.25" hidden="1" customHeight="1" x14ac:dyDescent="0.3"/>
    <row r="1710" ht="14.25" hidden="1" customHeight="1" x14ac:dyDescent="0.3"/>
    <row r="1711" ht="14.25" hidden="1" customHeight="1" x14ac:dyDescent="0.3"/>
    <row r="1712" ht="14.25" hidden="1" customHeight="1" x14ac:dyDescent="0.3"/>
    <row r="1713" ht="14.25" hidden="1" customHeight="1" x14ac:dyDescent="0.3"/>
    <row r="1714" ht="14.25" hidden="1" customHeight="1" x14ac:dyDescent="0.3"/>
    <row r="1715" ht="14.25" hidden="1" customHeight="1" x14ac:dyDescent="0.3"/>
    <row r="1716" ht="14.25" hidden="1" customHeight="1" x14ac:dyDescent="0.3"/>
    <row r="1717" ht="14.25" hidden="1" customHeight="1" x14ac:dyDescent="0.3"/>
    <row r="1718" ht="14.25" hidden="1" customHeight="1" x14ac:dyDescent="0.3"/>
    <row r="1719" ht="14.25" hidden="1" customHeight="1" x14ac:dyDescent="0.3"/>
    <row r="1720" ht="14.25" hidden="1" customHeight="1" x14ac:dyDescent="0.3"/>
    <row r="1721" ht="14.25" hidden="1" customHeight="1" x14ac:dyDescent="0.3"/>
    <row r="1722" ht="14.25" hidden="1" customHeight="1" x14ac:dyDescent="0.3"/>
    <row r="1723" ht="14.25" hidden="1" customHeight="1" x14ac:dyDescent="0.3"/>
    <row r="1724" ht="14.25" hidden="1" customHeight="1" x14ac:dyDescent="0.3"/>
    <row r="1725" ht="14.25" hidden="1" customHeight="1" x14ac:dyDescent="0.3"/>
    <row r="1726" ht="14.25" hidden="1" customHeight="1" x14ac:dyDescent="0.3"/>
    <row r="1727" ht="14.25" hidden="1" customHeight="1" x14ac:dyDescent="0.3"/>
    <row r="1728" ht="14.25" hidden="1" customHeight="1" x14ac:dyDescent="0.3"/>
    <row r="1729" ht="14.25" hidden="1" customHeight="1" x14ac:dyDescent="0.3"/>
    <row r="1730" ht="14.25" hidden="1" customHeight="1" x14ac:dyDescent="0.3"/>
    <row r="1731" ht="14.25" hidden="1" customHeight="1" x14ac:dyDescent="0.3"/>
    <row r="1732" ht="14.25" hidden="1" customHeight="1" x14ac:dyDescent="0.3"/>
    <row r="1733" ht="14.25" hidden="1" customHeight="1" x14ac:dyDescent="0.3"/>
    <row r="1734" ht="14.25" hidden="1" customHeight="1" x14ac:dyDescent="0.3"/>
    <row r="1735" ht="14.25" hidden="1" customHeight="1" x14ac:dyDescent="0.3"/>
    <row r="1736" ht="14.25" hidden="1" customHeight="1" x14ac:dyDescent="0.3"/>
    <row r="1737" ht="14.25" hidden="1" customHeight="1" x14ac:dyDescent="0.3"/>
    <row r="1738" ht="14.25" hidden="1" customHeight="1" x14ac:dyDescent="0.3"/>
    <row r="1739" ht="14.25" hidden="1" customHeight="1" x14ac:dyDescent="0.3"/>
    <row r="1740" ht="14.25" hidden="1" customHeight="1" x14ac:dyDescent="0.3"/>
    <row r="1741" ht="14.25" hidden="1" customHeight="1" x14ac:dyDescent="0.3"/>
    <row r="1742" ht="14.25" hidden="1" customHeight="1" x14ac:dyDescent="0.3"/>
    <row r="1743" ht="14.25" hidden="1" customHeight="1" x14ac:dyDescent="0.3"/>
    <row r="1744" ht="14.25" hidden="1" customHeight="1" x14ac:dyDescent="0.3"/>
    <row r="1745" ht="14.25" hidden="1" customHeight="1" x14ac:dyDescent="0.3"/>
    <row r="1746" ht="14.25" hidden="1" customHeight="1" x14ac:dyDescent="0.3"/>
    <row r="1747" ht="14.25" hidden="1" customHeight="1" x14ac:dyDescent="0.3"/>
    <row r="1748" ht="14.25" hidden="1" customHeight="1" x14ac:dyDescent="0.3"/>
    <row r="1749" ht="14.25" hidden="1" customHeight="1" x14ac:dyDescent="0.3"/>
    <row r="1750" ht="14.25" hidden="1" customHeight="1" x14ac:dyDescent="0.3"/>
    <row r="1751" ht="14.25" hidden="1" customHeight="1" x14ac:dyDescent="0.3"/>
    <row r="1752" ht="14.25" hidden="1" customHeight="1" x14ac:dyDescent="0.3"/>
    <row r="1753" ht="14.25" hidden="1" customHeight="1" x14ac:dyDescent="0.3"/>
    <row r="1754" ht="14.25" hidden="1" customHeight="1" x14ac:dyDescent="0.3"/>
    <row r="1755" ht="14.25" hidden="1" customHeight="1" x14ac:dyDescent="0.3"/>
    <row r="1756" ht="14.25" hidden="1" customHeight="1" x14ac:dyDescent="0.3"/>
    <row r="1757" ht="14.25" hidden="1" customHeight="1" x14ac:dyDescent="0.3"/>
    <row r="1758" ht="14.25" hidden="1" customHeight="1" x14ac:dyDescent="0.3"/>
    <row r="1759" ht="14.25" hidden="1" customHeight="1" x14ac:dyDescent="0.3"/>
    <row r="1760" ht="14.25" hidden="1" customHeight="1" x14ac:dyDescent="0.3"/>
    <row r="1761" ht="14.25" hidden="1" customHeight="1" x14ac:dyDescent="0.3"/>
    <row r="1762" ht="14.25" hidden="1" customHeight="1" x14ac:dyDescent="0.3"/>
    <row r="1763" ht="14.25" hidden="1" customHeight="1" x14ac:dyDescent="0.3"/>
    <row r="1764" ht="14.25" hidden="1" customHeight="1" x14ac:dyDescent="0.3"/>
    <row r="1765" ht="14.25" hidden="1" customHeight="1" x14ac:dyDescent="0.3"/>
    <row r="1766" ht="14.25" hidden="1" customHeight="1" x14ac:dyDescent="0.3"/>
    <row r="1767" ht="14.25" hidden="1" customHeight="1" x14ac:dyDescent="0.3"/>
    <row r="1768" ht="14.25" hidden="1" customHeight="1" x14ac:dyDescent="0.3"/>
    <row r="1769" ht="14.25" hidden="1" customHeight="1" x14ac:dyDescent="0.3"/>
    <row r="1770" ht="14.25" hidden="1" customHeight="1" x14ac:dyDescent="0.3"/>
    <row r="1771" ht="14.25" hidden="1" customHeight="1" x14ac:dyDescent="0.3"/>
    <row r="1772" ht="14.25" hidden="1" customHeight="1" x14ac:dyDescent="0.3"/>
    <row r="1773" ht="14.25" hidden="1" customHeight="1" x14ac:dyDescent="0.3"/>
    <row r="1774" ht="14.25" hidden="1" customHeight="1" x14ac:dyDescent="0.3"/>
    <row r="1775" ht="14.25" hidden="1" customHeight="1" x14ac:dyDescent="0.3"/>
    <row r="1776" ht="14.25" hidden="1" customHeight="1" x14ac:dyDescent="0.3"/>
    <row r="1777" ht="14.25" hidden="1" customHeight="1" x14ac:dyDescent="0.3"/>
    <row r="1778" ht="14.25" hidden="1" customHeight="1" x14ac:dyDescent="0.3"/>
    <row r="1779" ht="14.25" hidden="1" customHeight="1" x14ac:dyDescent="0.3"/>
    <row r="1780" ht="14.25" hidden="1" customHeight="1" x14ac:dyDescent="0.3"/>
    <row r="1781" ht="14.25" hidden="1" customHeight="1" x14ac:dyDescent="0.3"/>
    <row r="1782" ht="14.25" hidden="1" customHeight="1" x14ac:dyDescent="0.3"/>
    <row r="1783" ht="14.25" hidden="1" customHeight="1" x14ac:dyDescent="0.3"/>
    <row r="1784" ht="14.25" hidden="1" customHeight="1" x14ac:dyDescent="0.3"/>
    <row r="1785" ht="14.25" hidden="1" customHeight="1" x14ac:dyDescent="0.3"/>
    <row r="1786" ht="14.25" hidden="1" customHeight="1" x14ac:dyDescent="0.3"/>
    <row r="1787" ht="14.25" hidden="1" customHeight="1" x14ac:dyDescent="0.3"/>
    <row r="1788" ht="14.25" hidden="1" customHeight="1" x14ac:dyDescent="0.3"/>
    <row r="1789" ht="14.25" hidden="1" customHeight="1" x14ac:dyDescent="0.3"/>
    <row r="1790" ht="14.25" hidden="1" customHeight="1" x14ac:dyDescent="0.3"/>
    <row r="1791" ht="14.25" hidden="1" customHeight="1" x14ac:dyDescent="0.3"/>
    <row r="1792" ht="14.25" hidden="1" customHeight="1" x14ac:dyDescent="0.3"/>
    <row r="1793" ht="14.25" hidden="1" customHeight="1" x14ac:dyDescent="0.3"/>
    <row r="1794" ht="14.25" hidden="1" customHeight="1" x14ac:dyDescent="0.3"/>
    <row r="1795" ht="14.25" hidden="1" customHeight="1" x14ac:dyDescent="0.3"/>
    <row r="1796" ht="14.25" hidden="1" customHeight="1" x14ac:dyDescent="0.3"/>
    <row r="1797" ht="14.25" hidden="1" customHeight="1" x14ac:dyDescent="0.3"/>
    <row r="1798" ht="14.25" hidden="1" customHeight="1" x14ac:dyDescent="0.3"/>
    <row r="1799" ht="14.25" hidden="1" customHeight="1" x14ac:dyDescent="0.3"/>
    <row r="1800" ht="14.25" hidden="1" customHeight="1" x14ac:dyDescent="0.3"/>
    <row r="1801" ht="14.25" hidden="1" customHeight="1" x14ac:dyDescent="0.3"/>
    <row r="1802" ht="14.25" hidden="1" customHeight="1" x14ac:dyDescent="0.3"/>
    <row r="1803" ht="14.25" hidden="1" customHeight="1" x14ac:dyDescent="0.3"/>
    <row r="1804" ht="14.25" hidden="1" customHeight="1" x14ac:dyDescent="0.3"/>
    <row r="1805" ht="14.25" hidden="1" customHeight="1" x14ac:dyDescent="0.3"/>
    <row r="1806" ht="14.25" hidden="1" customHeight="1" x14ac:dyDescent="0.3"/>
    <row r="1807" ht="14.25" hidden="1" customHeight="1" x14ac:dyDescent="0.3"/>
    <row r="1808" ht="14.25" hidden="1" customHeight="1" x14ac:dyDescent="0.3"/>
    <row r="1809" ht="14.25" hidden="1" customHeight="1" x14ac:dyDescent="0.3"/>
    <row r="1810" ht="14.25" hidden="1" customHeight="1" x14ac:dyDescent="0.3"/>
    <row r="1811" ht="14.25" hidden="1" customHeight="1" x14ac:dyDescent="0.3"/>
    <row r="1812" ht="14.25" hidden="1" customHeight="1" x14ac:dyDescent="0.3"/>
    <row r="1813" ht="14.25" hidden="1" customHeight="1" x14ac:dyDescent="0.3"/>
    <row r="1814" ht="14.25" hidden="1" customHeight="1" x14ac:dyDescent="0.3"/>
    <row r="1815" ht="14.25" hidden="1" customHeight="1" x14ac:dyDescent="0.3"/>
    <row r="1816" ht="14.25" hidden="1" customHeight="1" x14ac:dyDescent="0.3"/>
    <row r="1817" ht="14.25" hidden="1" customHeight="1" x14ac:dyDescent="0.3"/>
    <row r="1818" ht="14.25" hidden="1" customHeight="1" x14ac:dyDescent="0.3"/>
    <row r="1819" ht="14.25" hidden="1" customHeight="1" x14ac:dyDescent="0.3"/>
    <row r="1820" ht="14.25" hidden="1" customHeight="1" x14ac:dyDescent="0.3"/>
    <row r="1821" ht="14.25" hidden="1" customHeight="1" x14ac:dyDescent="0.3"/>
    <row r="1822" ht="14.25" hidden="1" customHeight="1" x14ac:dyDescent="0.3"/>
    <row r="1823" ht="14.25" hidden="1" customHeight="1" x14ac:dyDescent="0.3"/>
    <row r="1824" ht="14.25" hidden="1" customHeight="1" x14ac:dyDescent="0.3"/>
    <row r="1825" ht="14.25" hidden="1" customHeight="1" x14ac:dyDescent="0.3"/>
    <row r="1826" ht="14.25" hidden="1" customHeight="1" x14ac:dyDescent="0.3"/>
    <row r="1827" ht="14.25" hidden="1" customHeight="1" x14ac:dyDescent="0.3"/>
    <row r="1828" ht="14.25" hidden="1" customHeight="1" x14ac:dyDescent="0.3"/>
    <row r="1829" ht="14.25" hidden="1" customHeight="1" x14ac:dyDescent="0.3"/>
    <row r="1830" ht="14.25" hidden="1" customHeight="1" x14ac:dyDescent="0.3"/>
    <row r="1831" ht="14.25" hidden="1" customHeight="1" x14ac:dyDescent="0.3"/>
    <row r="1832" ht="14.25" hidden="1" customHeight="1" x14ac:dyDescent="0.3"/>
    <row r="1833" ht="14.25" hidden="1" customHeight="1" x14ac:dyDescent="0.3"/>
    <row r="1834" ht="14.25" hidden="1" customHeight="1" x14ac:dyDescent="0.3"/>
    <row r="1835" ht="14.25" hidden="1" customHeight="1" x14ac:dyDescent="0.3"/>
    <row r="1836" ht="14.25" hidden="1" customHeight="1" x14ac:dyDescent="0.3"/>
    <row r="1837" ht="14.25" hidden="1" customHeight="1" x14ac:dyDescent="0.3"/>
    <row r="1838" ht="14.25" hidden="1" customHeight="1" x14ac:dyDescent="0.3"/>
    <row r="1839" ht="14.25" hidden="1" customHeight="1" x14ac:dyDescent="0.3"/>
    <row r="1840" ht="14.25" hidden="1" customHeight="1" x14ac:dyDescent="0.3"/>
    <row r="1841" ht="14.25" hidden="1" customHeight="1" x14ac:dyDescent="0.3"/>
    <row r="1842" ht="14.25" hidden="1" customHeight="1" x14ac:dyDescent="0.3"/>
    <row r="1843" ht="14.25" hidden="1" customHeight="1" x14ac:dyDescent="0.3"/>
    <row r="1844" ht="14.25" hidden="1" customHeight="1" x14ac:dyDescent="0.3"/>
    <row r="1845" ht="14.25" hidden="1" customHeight="1" x14ac:dyDescent="0.3"/>
    <row r="1846" ht="14.25" hidden="1" customHeight="1" x14ac:dyDescent="0.3"/>
    <row r="1847" ht="14.25" hidden="1" customHeight="1" x14ac:dyDescent="0.3"/>
    <row r="1848" ht="14.25" hidden="1" customHeight="1" x14ac:dyDescent="0.3"/>
    <row r="1849" ht="14.25" hidden="1" customHeight="1" x14ac:dyDescent="0.3"/>
    <row r="1850" ht="14.25" hidden="1" customHeight="1" x14ac:dyDescent="0.3"/>
    <row r="1851" ht="14.25" hidden="1" customHeight="1" x14ac:dyDescent="0.3"/>
    <row r="1852" ht="14.25" hidden="1" customHeight="1" x14ac:dyDescent="0.3"/>
    <row r="1853" ht="14.25" hidden="1" customHeight="1" x14ac:dyDescent="0.3"/>
    <row r="1854" ht="14.25" hidden="1" customHeight="1" x14ac:dyDescent="0.3"/>
    <row r="1855" ht="14.25" hidden="1" customHeight="1" x14ac:dyDescent="0.3"/>
    <row r="1856" ht="14.25" hidden="1" customHeight="1" x14ac:dyDescent="0.3"/>
    <row r="1857" ht="14.25" hidden="1" customHeight="1" x14ac:dyDescent="0.3"/>
    <row r="1858" ht="14.25" hidden="1" customHeight="1" x14ac:dyDescent="0.3"/>
    <row r="1859" ht="14.25" hidden="1" customHeight="1" x14ac:dyDescent="0.3"/>
    <row r="1860" ht="14.25" hidden="1" customHeight="1" x14ac:dyDescent="0.3"/>
    <row r="1861" ht="14.25" hidden="1" customHeight="1" x14ac:dyDescent="0.3"/>
    <row r="1862" ht="14.25" hidden="1" customHeight="1" x14ac:dyDescent="0.3"/>
    <row r="1863" ht="14.25" hidden="1" customHeight="1" x14ac:dyDescent="0.3"/>
    <row r="1864" ht="14.25" hidden="1" customHeight="1" x14ac:dyDescent="0.3"/>
    <row r="1865" ht="14.25" hidden="1" customHeight="1" x14ac:dyDescent="0.3"/>
    <row r="1866" ht="14.25" hidden="1" customHeight="1" x14ac:dyDescent="0.3"/>
    <row r="1867" ht="14.25" hidden="1" customHeight="1" x14ac:dyDescent="0.3"/>
    <row r="1868" ht="14.25" hidden="1" customHeight="1" x14ac:dyDescent="0.3"/>
    <row r="1869" ht="14.25" hidden="1" customHeight="1" x14ac:dyDescent="0.3"/>
    <row r="1870" ht="14.25" hidden="1" customHeight="1" x14ac:dyDescent="0.3"/>
    <row r="1871" ht="14.25" hidden="1" customHeight="1" x14ac:dyDescent="0.3"/>
    <row r="1872" ht="14.25" hidden="1" customHeight="1" x14ac:dyDescent="0.3"/>
    <row r="1873" ht="14.25" hidden="1" customHeight="1" x14ac:dyDescent="0.3"/>
    <row r="1874" ht="14.25" hidden="1" customHeight="1" x14ac:dyDescent="0.3"/>
    <row r="1875" ht="14.25" hidden="1" customHeight="1" x14ac:dyDescent="0.3"/>
    <row r="1876" ht="14.25" hidden="1" customHeight="1" x14ac:dyDescent="0.3"/>
    <row r="1877" ht="14.25" hidden="1" customHeight="1" x14ac:dyDescent="0.3"/>
    <row r="1878" ht="14.25" hidden="1" customHeight="1" x14ac:dyDescent="0.3"/>
    <row r="1879" ht="14.25" hidden="1" customHeight="1" x14ac:dyDescent="0.3"/>
    <row r="1880" ht="14.25" hidden="1" customHeight="1" x14ac:dyDescent="0.3"/>
    <row r="1881" ht="14.25" hidden="1" customHeight="1" x14ac:dyDescent="0.3"/>
    <row r="1882" ht="14.25" hidden="1" customHeight="1" x14ac:dyDescent="0.3"/>
    <row r="1883" ht="14.25" hidden="1" customHeight="1" x14ac:dyDescent="0.3"/>
    <row r="1884" ht="14.25" hidden="1" customHeight="1" x14ac:dyDescent="0.3"/>
    <row r="1885" ht="14.25" hidden="1" customHeight="1" x14ac:dyDescent="0.3"/>
    <row r="1886" ht="14.25" hidden="1" customHeight="1" x14ac:dyDescent="0.3"/>
    <row r="1887" ht="14.25" hidden="1" customHeight="1" x14ac:dyDescent="0.3"/>
    <row r="1888" ht="14.25" hidden="1" customHeight="1" x14ac:dyDescent="0.3"/>
    <row r="1889" ht="14.25" hidden="1" customHeight="1" x14ac:dyDescent="0.3"/>
    <row r="1890" ht="14.25" hidden="1" customHeight="1" x14ac:dyDescent="0.3"/>
    <row r="1891" ht="14.25" hidden="1" customHeight="1" x14ac:dyDescent="0.3"/>
    <row r="1892" ht="14.25" hidden="1" customHeight="1" x14ac:dyDescent="0.3"/>
    <row r="1893" ht="14.25" hidden="1" customHeight="1" x14ac:dyDescent="0.3"/>
    <row r="1894" ht="14.25" hidden="1" customHeight="1" x14ac:dyDescent="0.3"/>
    <row r="1895" ht="14.25" hidden="1" customHeight="1" x14ac:dyDescent="0.3"/>
    <row r="1896" ht="14.25" hidden="1" customHeight="1" x14ac:dyDescent="0.3"/>
    <row r="1897" ht="14.25" hidden="1" customHeight="1" x14ac:dyDescent="0.3"/>
    <row r="1898" ht="14.25" hidden="1" customHeight="1" x14ac:dyDescent="0.3"/>
    <row r="1899" ht="14.25" hidden="1" customHeight="1" x14ac:dyDescent="0.3"/>
    <row r="1900" ht="14.25" hidden="1" customHeight="1" x14ac:dyDescent="0.3"/>
    <row r="1901" ht="14.25" hidden="1" customHeight="1" x14ac:dyDescent="0.3"/>
    <row r="1902" ht="14.25" hidden="1" customHeight="1" x14ac:dyDescent="0.3"/>
    <row r="1903" ht="14.25" hidden="1" customHeight="1" x14ac:dyDescent="0.3"/>
    <row r="1904" ht="14.25" hidden="1" customHeight="1" x14ac:dyDescent="0.3"/>
    <row r="1905" ht="14.25" hidden="1" customHeight="1" x14ac:dyDescent="0.3"/>
    <row r="1906" ht="14.25" hidden="1" customHeight="1" x14ac:dyDescent="0.3"/>
    <row r="1907" ht="14.25" hidden="1" customHeight="1" x14ac:dyDescent="0.3"/>
    <row r="1908" ht="14.25" hidden="1" customHeight="1" x14ac:dyDescent="0.3"/>
    <row r="1909" ht="14.25" hidden="1" customHeight="1" x14ac:dyDescent="0.3"/>
    <row r="1910" ht="14.25" hidden="1" customHeight="1" x14ac:dyDescent="0.3"/>
    <row r="1911" ht="14.25" hidden="1" customHeight="1" x14ac:dyDescent="0.3"/>
    <row r="1912" ht="14.25" hidden="1" customHeight="1" x14ac:dyDescent="0.3"/>
    <row r="1913" ht="14.25" hidden="1" customHeight="1" x14ac:dyDescent="0.3"/>
    <row r="1914" ht="14.25" hidden="1" customHeight="1" x14ac:dyDescent="0.3"/>
    <row r="1915" ht="14.25" hidden="1" customHeight="1" x14ac:dyDescent="0.3"/>
    <row r="1916" ht="14.25" hidden="1" customHeight="1" x14ac:dyDescent="0.3"/>
    <row r="1917" ht="14.25" hidden="1" customHeight="1" x14ac:dyDescent="0.3"/>
    <row r="1918" ht="14.25" hidden="1" customHeight="1" x14ac:dyDescent="0.3"/>
    <row r="1919" ht="14.25" hidden="1" customHeight="1" x14ac:dyDescent="0.3"/>
    <row r="1920" ht="14.25" hidden="1" customHeight="1" x14ac:dyDescent="0.3"/>
    <row r="1921" ht="14.25" hidden="1" customHeight="1" x14ac:dyDescent="0.3"/>
    <row r="1922" ht="14.25" hidden="1" customHeight="1" x14ac:dyDescent="0.3"/>
    <row r="1923" ht="14.25" hidden="1" customHeight="1" x14ac:dyDescent="0.3"/>
    <row r="1924" ht="14.25" hidden="1" customHeight="1" x14ac:dyDescent="0.3"/>
    <row r="1925" ht="14.25" hidden="1" customHeight="1" x14ac:dyDescent="0.3"/>
    <row r="1926" ht="14.25" hidden="1" customHeight="1" x14ac:dyDescent="0.3"/>
    <row r="1927" ht="14.25" hidden="1" customHeight="1" x14ac:dyDescent="0.3"/>
    <row r="1928" ht="14.25" hidden="1" customHeight="1" x14ac:dyDescent="0.3"/>
    <row r="1929" ht="14.25" hidden="1" customHeight="1" x14ac:dyDescent="0.3"/>
    <row r="1930" ht="14.25" hidden="1" customHeight="1" x14ac:dyDescent="0.3"/>
    <row r="1931" ht="14.25" hidden="1" customHeight="1" x14ac:dyDescent="0.3"/>
    <row r="1932" ht="14.25" hidden="1" customHeight="1" x14ac:dyDescent="0.3"/>
    <row r="1933" ht="14.25" hidden="1" customHeight="1" x14ac:dyDescent="0.3"/>
    <row r="1934" ht="14.25" hidden="1" customHeight="1" x14ac:dyDescent="0.3"/>
    <row r="1935" ht="14.25" hidden="1" customHeight="1" x14ac:dyDescent="0.3"/>
    <row r="1936" ht="14.25" hidden="1" customHeight="1" x14ac:dyDescent="0.3"/>
    <row r="1937" ht="14.25" hidden="1" customHeight="1" x14ac:dyDescent="0.3"/>
    <row r="1938" ht="14.25" hidden="1" customHeight="1" x14ac:dyDescent="0.3"/>
    <row r="1939" ht="14.25" hidden="1" customHeight="1" x14ac:dyDescent="0.3"/>
    <row r="1940" ht="14.25" hidden="1" customHeight="1" x14ac:dyDescent="0.3"/>
    <row r="1941" ht="14.25" hidden="1" customHeight="1" x14ac:dyDescent="0.3"/>
    <row r="1942" ht="14.25" hidden="1" customHeight="1" x14ac:dyDescent="0.3"/>
    <row r="1943" ht="14.25" hidden="1" customHeight="1" x14ac:dyDescent="0.3"/>
    <row r="1944" ht="14.25" hidden="1" customHeight="1" x14ac:dyDescent="0.3"/>
    <row r="1945" ht="14.25" hidden="1" customHeight="1" x14ac:dyDescent="0.3"/>
    <row r="1946" ht="14.25" hidden="1" customHeight="1" x14ac:dyDescent="0.3"/>
    <row r="1947" ht="14.25" hidden="1" customHeight="1" x14ac:dyDescent="0.3"/>
    <row r="1948" ht="14.25" hidden="1" customHeight="1" x14ac:dyDescent="0.3"/>
    <row r="1949" ht="14.25" hidden="1" customHeight="1" x14ac:dyDescent="0.3"/>
    <row r="1950" ht="14.25" hidden="1" customHeight="1" x14ac:dyDescent="0.3"/>
    <row r="1951" ht="14.25" hidden="1" customHeight="1" x14ac:dyDescent="0.3"/>
    <row r="1952" ht="14.25" hidden="1" customHeight="1" x14ac:dyDescent="0.3"/>
    <row r="1953" ht="14.25" hidden="1" customHeight="1" x14ac:dyDescent="0.3"/>
    <row r="1954" ht="14.25" hidden="1" customHeight="1" x14ac:dyDescent="0.3"/>
    <row r="1955" ht="14.25" hidden="1" customHeight="1" x14ac:dyDescent="0.3"/>
    <row r="1956" ht="14.25" hidden="1" customHeight="1" x14ac:dyDescent="0.3"/>
    <row r="1957" ht="14.25" hidden="1" customHeight="1" x14ac:dyDescent="0.3"/>
    <row r="1958" ht="14.25" hidden="1" customHeight="1" x14ac:dyDescent="0.3"/>
    <row r="1959" ht="14.25" hidden="1" customHeight="1" x14ac:dyDescent="0.3"/>
    <row r="1960" ht="14.25" hidden="1" customHeight="1" x14ac:dyDescent="0.3"/>
    <row r="1961" ht="14.25" hidden="1" customHeight="1" x14ac:dyDescent="0.3"/>
    <row r="1962" ht="14.25" hidden="1" customHeight="1" x14ac:dyDescent="0.3"/>
    <row r="1963" ht="14.25" hidden="1" customHeight="1" x14ac:dyDescent="0.3"/>
    <row r="1964" ht="14.25" hidden="1" customHeight="1" x14ac:dyDescent="0.3"/>
    <row r="1965" ht="14.25" hidden="1" customHeight="1" x14ac:dyDescent="0.3"/>
    <row r="1966" ht="14.25" hidden="1" customHeight="1" x14ac:dyDescent="0.3"/>
    <row r="1967" ht="14.25" hidden="1" customHeight="1" x14ac:dyDescent="0.3"/>
    <row r="1968" ht="14.25" hidden="1" customHeight="1" x14ac:dyDescent="0.3"/>
    <row r="1969" ht="14.25" hidden="1" customHeight="1" x14ac:dyDescent="0.3"/>
    <row r="1970" ht="14.25" hidden="1" customHeight="1" x14ac:dyDescent="0.3"/>
    <row r="1971" ht="14.25" hidden="1" customHeight="1" x14ac:dyDescent="0.3"/>
    <row r="1972" ht="14.25" hidden="1" customHeight="1" x14ac:dyDescent="0.3"/>
    <row r="1973" ht="14.25" hidden="1" customHeight="1" x14ac:dyDescent="0.3"/>
    <row r="1974" ht="14.25" hidden="1" customHeight="1" x14ac:dyDescent="0.3"/>
    <row r="1975" ht="14.25" hidden="1" customHeight="1" x14ac:dyDescent="0.3"/>
    <row r="1976" ht="14.25" hidden="1" customHeight="1" x14ac:dyDescent="0.3"/>
    <row r="1977" ht="14.25" hidden="1" customHeight="1" x14ac:dyDescent="0.3"/>
    <row r="1978" ht="14.25" hidden="1" customHeight="1" x14ac:dyDescent="0.3"/>
    <row r="1979" ht="14.25" hidden="1" customHeight="1" x14ac:dyDescent="0.3"/>
    <row r="1980" ht="14.25" hidden="1" customHeight="1" x14ac:dyDescent="0.3"/>
    <row r="1981" ht="14.25" hidden="1" customHeight="1" x14ac:dyDescent="0.3"/>
    <row r="1982" ht="14.25" hidden="1" customHeight="1" x14ac:dyDescent="0.3"/>
    <row r="1983" ht="14.25" hidden="1" customHeight="1" x14ac:dyDescent="0.3"/>
    <row r="1984" ht="14.25" hidden="1" customHeight="1" x14ac:dyDescent="0.3"/>
    <row r="1985" ht="14.25" hidden="1" customHeight="1" x14ac:dyDescent="0.3"/>
    <row r="1986" ht="14.25" hidden="1" customHeight="1" x14ac:dyDescent="0.3"/>
    <row r="1987" ht="14.25" hidden="1" customHeight="1" x14ac:dyDescent="0.3"/>
    <row r="1988" ht="14.25" hidden="1" customHeight="1" x14ac:dyDescent="0.3"/>
    <row r="1989" ht="14.25" hidden="1" customHeight="1" x14ac:dyDescent="0.3"/>
    <row r="1990" ht="14.25" hidden="1" customHeight="1" x14ac:dyDescent="0.3"/>
    <row r="1991" ht="14.25" hidden="1" customHeight="1" x14ac:dyDescent="0.3"/>
    <row r="1992" ht="14.25" hidden="1" customHeight="1" x14ac:dyDescent="0.3"/>
    <row r="1993" ht="14.25" hidden="1" customHeight="1" x14ac:dyDescent="0.3"/>
    <row r="1994" ht="14.25" hidden="1" customHeight="1" x14ac:dyDescent="0.3"/>
    <row r="1995" ht="14.25" hidden="1" customHeight="1" x14ac:dyDescent="0.3"/>
    <row r="1996" ht="14.25" hidden="1" customHeight="1" x14ac:dyDescent="0.3"/>
    <row r="1997" ht="14.25" hidden="1" customHeight="1" x14ac:dyDescent="0.3"/>
    <row r="1998" ht="14.25" hidden="1" customHeight="1" x14ac:dyDescent="0.3"/>
    <row r="1999" ht="14.25" hidden="1" customHeight="1" x14ac:dyDescent="0.3"/>
    <row r="2000" ht="14.25" hidden="1" customHeight="1" x14ac:dyDescent="0.3"/>
    <row r="2001" ht="14.25" hidden="1" customHeight="1" x14ac:dyDescent="0.3"/>
    <row r="2002" ht="14.25" hidden="1" customHeight="1" x14ac:dyDescent="0.3"/>
    <row r="2003" ht="14.25" hidden="1" customHeight="1" x14ac:dyDescent="0.3"/>
    <row r="2004" ht="14.25" hidden="1" customHeight="1" x14ac:dyDescent="0.3"/>
    <row r="2005" ht="14.25" hidden="1" customHeight="1" x14ac:dyDescent="0.3"/>
    <row r="2006" ht="14.25" hidden="1" customHeight="1" x14ac:dyDescent="0.3"/>
    <row r="2007" ht="14.25" hidden="1" customHeight="1" x14ac:dyDescent="0.3"/>
    <row r="2008" ht="14.25" hidden="1" customHeight="1" x14ac:dyDescent="0.3"/>
    <row r="2009" ht="14.25" hidden="1" customHeight="1" x14ac:dyDescent="0.3"/>
    <row r="2010" ht="14.25" hidden="1" customHeight="1" x14ac:dyDescent="0.3"/>
    <row r="2011" ht="14.25" hidden="1" customHeight="1" x14ac:dyDescent="0.3"/>
    <row r="2012" ht="14.25" hidden="1" customHeight="1" x14ac:dyDescent="0.3"/>
    <row r="2013" ht="14.25" hidden="1" customHeight="1" x14ac:dyDescent="0.3"/>
    <row r="2014" ht="14.25" hidden="1" customHeight="1" x14ac:dyDescent="0.3"/>
    <row r="2015" ht="14.25" hidden="1" customHeight="1" x14ac:dyDescent="0.3"/>
    <row r="2016" ht="14.25" hidden="1" customHeight="1" x14ac:dyDescent="0.3"/>
    <row r="2017" ht="14.25" hidden="1" customHeight="1" x14ac:dyDescent="0.3"/>
    <row r="2018" ht="14.25" hidden="1" customHeight="1" x14ac:dyDescent="0.3"/>
    <row r="2019" ht="14.25" hidden="1" customHeight="1" x14ac:dyDescent="0.3"/>
    <row r="2020" ht="14.25" hidden="1" customHeight="1" x14ac:dyDescent="0.3"/>
    <row r="2021" ht="14.25" hidden="1" customHeight="1" x14ac:dyDescent="0.3"/>
    <row r="2022" ht="14.25" hidden="1" customHeight="1" x14ac:dyDescent="0.3"/>
    <row r="2023" ht="14.25" hidden="1" customHeight="1" x14ac:dyDescent="0.3"/>
    <row r="2024" ht="14.25" hidden="1" customHeight="1" x14ac:dyDescent="0.3"/>
    <row r="2025" ht="14.25" hidden="1" customHeight="1" x14ac:dyDescent="0.3"/>
    <row r="2026" ht="14.25" hidden="1" customHeight="1" x14ac:dyDescent="0.3"/>
    <row r="2027" ht="14.25" hidden="1" customHeight="1" x14ac:dyDescent="0.3"/>
    <row r="2028" ht="14.25" hidden="1" customHeight="1" x14ac:dyDescent="0.3"/>
    <row r="2029" ht="14.25" hidden="1" customHeight="1" x14ac:dyDescent="0.3"/>
    <row r="2030" ht="14.25" hidden="1" customHeight="1" x14ac:dyDescent="0.3"/>
    <row r="2031" ht="14.25" hidden="1" customHeight="1" x14ac:dyDescent="0.3"/>
    <row r="2032" ht="14.25" hidden="1" customHeight="1" x14ac:dyDescent="0.3"/>
    <row r="2033" ht="14.25" hidden="1" customHeight="1" x14ac:dyDescent="0.3"/>
    <row r="2034" ht="14.25" hidden="1" customHeight="1" x14ac:dyDescent="0.3"/>
    <row r="2035" ht="14.25" hidden="1" customHeight="1" x14ac:dyDescent="0.3"/>
    <row r="2036" ht="14.25" hidden="1" customHeight="1" x14ac:dyDescent="0.3"/>
    <row r="2037" ht="14.25" hidden="1" customHeight="1" x14ac:dyDescent="0.3"/>
    <row r="2038" ht="14.25" hidden="1" customHeight="1" x14ac:dyDescent="0.3"/>
    <row r="2039" ht="14.25" hidden="1" customHeight="1" x14ac:dyDescent="0.3"/>
    <row r="2040" ht="14.25" hidden="1" customHeight="1" x14ac:dyDescent="0.3"/>
    <row r="2041" ht="14.25" hidden="1" customHeight="1" x14ac:dyDescent="0.3"/>
    <row r="2042" ht="14.25" hidden="1" customHeight="1" x14ac:dyDescent="0.3"/>
    <row r="2043" ht="14.25" hidden="1" customHeight="1" x14ac:dyDescent="0.3"/>
    <row r="2044" ht="14.25" hidden="1" customHeight="1" x14ac:dyDescent="0.3"/>
    <row r="2045" ht="14.25" hidden="1" customHeight="1" x14ac:dyDescent="0.3"/>
    <row r="2046" ht="14.25" hidden="1" customHeight="1" x14ac:dyDescent="0.3"/>
    <row r="2047" ht="14.25" hidden="1" customHeight="1" x14ac:dyDescent="0.3"/>
    <row r="2048" ht="14.25" hidden="1" customHeight="1" x14ac:dyDescent="0.3"/>
    <row r="2049" ht="14.25" hidden="1" customHeight="1" x14ac:dyDescent="0.3"/>
    <row r="2050" ht="14.25" hidden="1" customHeight="1" x14ac:dyDescent="0.3"/>
    <row r="2051" ht="14.25" hidden="1" customHeight="1" x14ac:dyDescent="0.3"/>
    <row r="2052" ht="14.25" hidden="1" customHeight="1" x14ac:dyDescent="0.3"/>
    <row r="2053" ht="14.25" hidden="1" customHeight="1" x14ac:dyDescent="0.3"/>
    <row r="2054" ht="14.25" hidden="1" customHeight="1" x14ac:dyDescent="0.3"/>
    <row r="2055" ht="14.25" hidden="1" customHeight="1" x14ac:dyDescent="0.3"/>
    <row r="2056" ht="14.25" hidden="1" customHeight="1" x14ac:dyDescent="0.3"/>
    <row r="2057" ht="14.25" hidden="1" customHeight="1" x14ac:dyDescent="0.3"/>
    <row r="2058" ht="14.25" hidden="1" customHeight="1" x14ac:dyDescent="0.3"/>
    <row r="2059" ht="14.25" hidden="1" customHeight="1" x14ac:dyDescent="0.3"/>
    <row r="2060" ht="14.25" hidden="1" customHeight="1" x14ac:dyDescent="0.3"/>
    <row r="2061" ht="14.25" hidden="1" customHeight="1" x14ac:dyDescent="0.3"/>
    <row r="2062" ht="14.25" hidden="1" customHeight="1" x14ac:dyDescent="0.3"/>
    <row r="2063" ht="14.25" hidden="1" customHeight="1" x14ac:dyDescent="0.3"/>
    <row r="2064" ht="14.25" hidden="1" customHeight="1" x14ac:dyDescent="0.3"/>
    <row r="2065" ht="14.25" hidden="1" customHeight="1" x14ac:dyDescent="0.3"/>
    <row r="2066" ht="14.25" hidden="1" customHeight="1" x14ac:dyDescent="0.3"/>
    <row r="2067" ht="14.25" hidden="1" customHeight="1" x14ac:dyDescent="0.3"/>
    <row r="2068" ht="14.25" hidden="1" customHeight="1" x14ac:dyDescent="0.3"/>
    <row r="2069" ht="14.25" hidden="1" customHeight="1" x14ac:dyDescent="0.3"/>
    <row r="2070" ht="14.25" hidden="1" customHeight="1" x14ac:dyDescent="0.3"/>
    <row r="2071" ht="14.25" hidden="1" customHeight="1" x14ac:dyDescent="0.3"/>
    <row r="2072" ht="14.25" hidden="1" customHeight="1" x14ac:dyDescent="0.3"/>
    <row r="2073" ht="14.25" hidden="1" customHeight="1" x14ac:dyDescent="0.3"/>
    <row r="2074" ht="14.25" hidden="1" customHeight="1" x14ac:dyDescent="0.3"/>
    <row r="2075" ht="14.25" hidden="1" customHeight="1" x14ac:dyDescent="0.3"/>
    <row r="2076" ht="14.25" hidden="1" customHeight="1" x14ac:dyDescent="0.3"/>
    <row r="2077" ht="14.25" hidden="1" customHeight="1" x14ac:dyDescent="0.3"/>
    <row r="2078" ht="14.25" hidden="1" customHeight="1" x14ac:dyDescent="0.3"/>
    <row r="2079" ht="14.25" hidden="1" customHeight="1" x14ac:dyDescent="0.3"/>
    <row r="2080" ht="14.25" hidden="1" customHeight="1" x14ac:dyDescent="0.3"/>
    <row r="2081" ht="14.25" hidden="1" customHeight="1" x14ac:dyDescent="0.3"/>
    <row r="2082" ht="14.25" hidden="1" customHeight="1" x14ac:dyDescent="0.3"/>
    <row r="2083" ht="14.25" hidden="1" customHeight="1" x14ac:dyDescent="0.3"/>
    <row r="2084" ht="14.25" hidden="1" customHeight="1" x14ac:dyDescent="0.3"/>
    <row r="2085" ht="14.25" hidden="1" customHeight="1" x14ac:dyDescent="0.3"/>
    <row r="2086" ht="14.25" hidden="1" customHeight="1" x14ac:dyDescent="0.3"/>
    <row r="2087" ht="14.25" hidden="1" customHeight="1" x14ac:dyDescent="0.3"/>
    <row r="2088" ht="14.25" hidden="1" customHeight="1" x14ac:dyDescent="0.3"/>
    <row r="2089" ht="14.25" hidden="1" customHeight="1" x14ac:dyDescent="0.3"/>
    <row r="2090" ht="14.25" hidden="1" customHeight="1" x14ac:dyDescent="0.3"/>
    <row r="2091" ht="14.25" hidden="1" customHeight="1" x14ac:dyDescent="0.3"/>
    <row r="2092" ht="14.25" hidden="1" customHeight="1" x14ac:dyDescent="0.3"/>
    <row r="2093" ht="14.25" hidden="1" customHeight="1" x14ac:dyDescent="0.3"/>
    <row r="2094" ht="14.25" hidden="1" customHeight="1" x14ac:dyDescent="0.3"/>
    <row r="2095" ht="14.25" hidden="1" customHeight="1" x14ac:dyDescent="0.3"/>
    <row r="2096" ht="14.25" hidden="1" customHeight="1" x14ac:dyDescent="0.3"/>
    <row r="2097" ht="14.25" hidden="1" customHeight="1" x14ac:dyDescent="0.3"/>
    <row r="2098" ht="14.25" hidden="1" customHeight="1" x14ac:dyDescent="0.3"/>
    <row r="2099" ht="14.25" hidden="1" customHeight="1" x14ac:dyDescent="0.3"/>
    <row r="2100" ht="14.25" hidden="1" customHeight="1" x14ac:dyDescent="0.3"/>
    <row r="2101" ht="14.25" hidden="1" customHeight="1" x14ac:dyDescent="0.3"/>
    <row r="2102" ht="14.25" hidden="1" customHeight="1" x14ac:dyDescent="0.3"/>
    <row r="2103" ht="14.25" hidden="1" customHeight="1" x14ac:dyDescent="0.3"/>
    <row r="2104" ht="14.25" hidden="1" customHeight="1" x14ac:dyDescent="0.3"/>
    <row r="2105" ht="14.25" hidden="1" customHeight="1" x14ac:dyDescent="0.3"/>
    <row r="2106" ht="14.25" hidden="1" customHeight="1" x14ac:dyDescent="0.3"/>
    <row r="2107" ht="14.25" hidden="1" customHeight="1" x14ac:dyDescent="0.3"/>
    <row r="2108" ht="14.25" hidden="1" customHeight="1" x14ac:dyDescent="0.3"/>
    <row r="2109" ht="14.25" hidden="1" customHeight="1" x14ac:dyDescent="0.3"/>
    <row r="2110" ht="14.25" hidden="1" customHeight="1" x14ac:dyDescent="0.3"/>
    <row r="2111" ht="14.25" hidden="1" customHeight="1" x14ac:dyDescent="0.3"/>
    <row r="2112" ht="14.25" hidden="1" customHeight="1" x14ac:dyDescent="0.3"/>
    <row r="2113" ht="14.25" hidden="1" customHeight="1" x14ac:dyDescent="0.3"/>
    <row r="2114" ht="14.25" hidden="1" customHeight="1" x14ac:dyDescent="0.3"/>
    <row r="2115" ht="14.25" hidden="1" customHeight="1" x14ac:dyDescent="0.3"/>
    <row r="2116" ht="14.25" hidden="1" customHeight="1" x14ac:dyDescent="0.3"/>
    <row r="2117" ht="14.25" hidden="1" customHeight="1" x14ac:dyDescent="0.3"/>
    <row r="2118" ht="14.25" hidden="1" customHeight="1" x14ac:dyDescent="0.3"/>
    <row r="2119" ht="14.25" hidden="1" customHeight="1" x14ac:dyDescent="0.3"/>
    <row r="2120" ht="14.25" hidden="1" customHeight="1" x14ac:dyDescent="0.3"/>
    <row r="2121" ht="14.25" hidden="1" customHeight="1" x14ac:dyDescent="0.3"/>
    <row r="2122" ht="14.25" hidden="1" customHeight="1" x14ac:dyDescent="0.3"/>
    <row r="2123" ht="14.25" hidden="1" customHeight="1" x14ac:dyDescent="0.3"/>
    <row r="2124" ht="14.25" hidden="1" customHeight="1" x14ac:dyDescent="0.3"/>
    <row r="2125" ht="14.25" hidden="1" customHeight="1" x14ac:dyDescent="0.3"/>
    <row r="2126" ht="14.25" hidden="1" customHeight="1" x14ac:dyDescent="0.3"/>
    <row r="2127" ht="14.25" hidden="1" customHeight="1" x14ac:dyDescent="0.3"/>
    <row r="2128" ht="14.25" hidden="1" customHeight="1" x14ac:dyDescent="0.3"/>
    <row r="2129" ht="14.25" hidden="1" customHeight="1" x14ac:dyDescent="0.3"/>
    <row r="2130" ht="14.25" hidden="1" customHeight="1" x14ac:dyDescent="0.3"/>
    <row r="2131" ht="14.25" hidden="1" customHeight="1" x14ac:dyDescent="0.3"/>
    <row r="2132" ht="14.25" hidden="1" customHeight="1" x14ac:dyDescent="0.3"/>
    <row r="2133" ht="14.25" hidden="1" customHeight="1" x14ac:dyDescent="0.3"/>
    <row r="2134" ht="14.25" hidden="1" customHeight="1" x14ac:dyDescent="0.3"/>
    <row r="2135" ht="14.25" hidden="1" customHeight="1" x14ac:dyDescent="0.3"/>
    <row r="2136" ht="14.25" hidden="1" customHeight="1" x14ac:dyDescent="0.3"/>
    <row r="2137" ht="14.25" hidden="1" customHeight="1" x14ac:dyDescent="0.3"/>
    <row r="2138" ht="14.25" hidden="1" customHeight="1" x14ac:dyDescent="0.3"/>
    <row r="2139" ht="14.25" hidden="1" customHeight="1" x14ac:dyDescent="0.3"/>
    <row r="2140" ht="14.25" hidden="1" customHeight="1" x14ac:dyDescent="0.3"/>
    <row r="2141" ht="14.25" hidden="1" customHeight="1" x14ac:dyDescent="0.3"/>
    <row r="2142" ht="14.25" hidden="1" customHeight="1" x14ac:dyDescent="0.3"/>
    <row r="2143" ht="14.25" hidden="1" customHeight="1" x14ac:dyDescent="0.3"/>
    <row r="2144" ht="14.25" hidden="1" customHeight="1" x14ac:dyDescent="0.3"/>
    <row r="2145" ht="14.25" hidden="1" customHeight="1" x14ac:dyDescent="0.3"/>
    <row r="2146" ht="14.25" hidden="1" customHeight="1" x14ac:dyDescent="0.3"/>
    <row r="2147" ht="14.25" hidden="1" customHeight="1" x14ac:dyDescent="0.3"/>
    <row r="2148" ht="14.25" hidden="1" customHeight="1" x14ac:dyDescent="0.3"/>
    <row r="2149" ht="14.25" hidden="1" customHeight="1" x14ac:dyDescent="0.3"/>
    <row r="2150" ht="14.25" hidden="1" customHeight="1" x14ac:dyDescent="0.3"/>
    <row r="2151" ht="14.25" hidden="1" customHeight="1" x14ac:dyDescent="0.3"/>
    <row r="2152" ht="14.25" hidden="1" customHeight="1" x14ac:dyDescent="0.3"/>
    <row r="2153" ht="14.25" hidden="1" customHeight="1" x14ac:dyDescent="0.3"/>
    <row r="2154" ht="14.25" hidden="1" customHeight="1" x14ac:dyDescent="0.3"/>
    <row r="2155" ht="14.25" hidden="1" customHeight="1" x14ac:dyDescent="0.3"/>
    <row r="2156" ht="14.25" hidden="1" customHeight="1" x14ac:dyDescent="0.3"/>
    <row r="2157" ht="14.25" hidden="1" customHeight="1" x14ac:dyDescent="0.3"/>
    <row r="2158" ht="14.25" hidden="1" customHeight="1" x14ac:dyDescent="0.3"/>
    <row r="2159" ht="14.25" hidden="1" customHeight="1" x14ac:dyDescent="0.3"/>
    <row r="2160" ht="14.25" hidden="1" customHeight="1" x14ac:dyDescent="0.3"/>
    <row r="2161" ht="14.25" hidden="1" customHeight="1" x14ac:dyDescent="0.3"/>
    <row r="2162" ht="14.25" hidden="1" customHeight="1" x14ac:dyDescent="0.3"/>
    <row r="2163" ht="14.25" hidden="1" customHeight="1" x14ac:dyDescent="0.3"/>
    <row r="2164" ht="14.25" hidden="1" customHeight="1" x14ac:dyDescent="0.3"/>
    <row r="2165" ht="14.25" hidden="1" customHeight="1" x14ac:dyDescent="0.3"/>
    <row r="2166" ht="14.25" hidden="1" customHeight="1" x14ac:dyDescent="0.3"/>
    <row r="2167" ht="14.25" hidden="1" customHeight="1" x14ac:dyDescent="0.3"/>
    <row r="2168" ht="14.25" hidden="1" customHeight="1" x14ac:dyDescent="0.3"/>
    <row r="2169" ht="14.25" hidden="1" customHeight="1" x14ac:dyDescent="0.3"/>
    <row r="2170" ht="14.25" hidden="1" customHeight="1" x14ac:dyDescent="0.3"/>
    <row r="2171" ht="14.25" hidden="1" customHeight="1" x14ac:dyDescent="0.3"/>
    <row r="2172" ht="14.25" hidden="1" customHeight="1" x14ac:dyDescent="0.3"/>
    <row r="2173" ht="14.25" hidden="1" customHeight="1" x14ac:dyDescent="0.3"/>
    <row r="2174" ht="14.25" hidden="1" customHeight="1" x14ac:dyDescent="0.3"/>
    <row r="2175" ht="14.25" hidden="1" customHeight="1" x14ac:dyDescent="0.3"/>
    <row r="2176" ht="14.25" hidden="1" customHeight="1" x14ac:dyDescent="0.3"/>
    <row r="2177" ht="14.25" hidden="1" customHeight="1" x14ac:dyDescent="0.3"/>
    <row r="2178" ht="14.25" hidden="1" customHeight="1" x14ac:dyDescent="0.3"/>
    <row r="2179" ht="14.25" hidden="1" customHeight="1" x14ac:dyDescent="0.3"/>
    <row r="2180" ht="14.25" hidden="1" customHeight="1" x14ac:dyDescent="0.3"/>
    <row r="2181" ht="14.25" hidden="1" customHeight="1" x14ac:dyDescent="0.3"/>
    <row r="2182" ht="14.25" hidden="1" customHeight="1" x14ac:dyDescent="0.3"/>
    <row r="2183" ht="14.25" hidden="1" customHeight="1" x14ac:dyDescent="0.3"/>
    <row r="2184" ht="14.25" hidden="1" customHeight="1" x14ac:dyDescent="0.3"/>
    <row r="2185" ht="14.25" hidden="1" customHeight="1" x14ac:dyDescent="0.3"/>
    <row r="2186" ht="14.25" hidden="1" customHeight="1" x14ac:dyDescent="0.3"/>
    <row r="2187" ht="14.25" hidden="1" customHeight="1" x14ac:dyDescent="0.3"/>
    <row r="2188" ht="14.25" hidden="1" customHeight="1" x14ac:dyDescent="0.3"/>
    <row r="2189" ht="14.25" hidden="1" customHeight="1" x14ac:dyDescent="0.3"/>
    <row r="2190" ht="14.25" hidden="1" customHeight="1" x14ac:dyDescent="0.3"/>
    <row r="2191" ht="14.25" hidden="1" customHeight="1" x14ac:dyDescent="0.3"/>
    <row r="2192" ht="14.25" hidden="1" customHeight="1" x14ac:dyDescent="0.3"/>
    <row r="2193" ht="14.25" hidden="1" customHeight="1" x14ac:dyDescent="0.3"/>
    <row r="2194" ht="14.25" hidden="1" customHeight="1" x14ac:dyDescent="0.3"/>
    <row r="2195" ht="14.25" hidden="1" customHeight="1" x14ac:dyDescent="0.3"/>
    <row r="2196" ht="14.25" hidden="1" customHeight="1" x14ac:dyDescent="0.3"/>
    <row r="2197" ht="14.25" hidden="1" customHeight="1" x14ac:dyDescent="0.3"/>
    <row r="2198" ht="14.25" hidden="1" customHeight="1" x14ac:dyDescent="0.3"/>
    <row r="2199" ht="14.25" hidden="1" customHeight="1" x14ac:dyDescent="0.3"/>
    <row r="2200" ht="14.25" hidden="1" customHeight="1" x14ac:dyDescent="0.3"/>
    <row r="2201" ht="14.25" hidden="1" customHeight="1" x14ac:dyDescent="0.3"/>
    <row r="2202" ht="14.25" hidden="1" customHeight="1" x14ac:dyDescent="0.3"/>
    <row r="2203" ht="14.25" hidden="1" customHeight="1" x14ac:dyDescent="0.3"/>
    <row r="2204" ht="14.25" hidden="1" customHeight="1" x14ac:dyDescent="0.3"/>
    <row r="2205" ht="14.25" hidden="1" customHeight="1" x14ac:dyDescent="0.3"/>
    <row r="2206" ht="14.25" hidden="1" customHeight="1" x14ac:dyDescent="0.3"/>
    <row r="2207" ht="14.25" hidden="1" customHeight="1" x14ac:dyDescent="0.3"/>
    <row r="2208" ht="14.25" hidden="1" customHeight="1" x14ac:dyDescent="0.3"/>
    <row r="2209" ht="14.25" hidden="1" customHeight="1" x14ac:dyDescent="0.3"/>
    <row r="2210" ht="14.25" hidden="1" customHeight="1" x14ac:dyDescent="0.3"/>
    <row r="2211" ht="14.25" hidden="1" customHeight="1" x14ac:dyDescent="0.3"/>
    <row r="2212" ht="14.25" hidden="1" customHeight="1" x14ac:dyDescent="0.3"/>
    <row r="2213" ht="14.25" hidden="1" customHeight="1" x14ac:dyDescent="0.3"/>
    <row r="2214" ht="14.25" hidden="1" customHeight="1" x14ac:dyDescent="0.3"/>
    <row r="2215" ht="14.25" hidden="1" customHeight="1" x14ac:dyDescent="0.3"/>
    <row r="2216" ht="14.25" hidden="1" customHeight="1" x14ac:dyDescent="0.3"/>
    <row r="2217" ht="14.25" hidden="1" customHeight="1" x14ac:dyDescent="0.3"/>
    <row r="2218" ht="14.25" hidden="1" customHeight="1" x14ac:dyDescent="0.3"/>
    <row r="2219" ht="14.25" hidden="1" customHeight="1" x14ac:dyDescent="0.3"/>
    <row r="2220" ht="14.25" hidden="1" customHeight="1" x14ac:dyDescent="0.3"/>
    <row r="2221" ht="14.25" hidden="1" customHeight="1" x14ac:dyDescent="0.3"/>
    <row r="2222" ht="14.25" hidden="1" customHeight="1" x14ac:dyDescent="0.3"/>
    <row r="2223" ht="14.25" hidden="1" customHeight="1" x14ac:dyDescent="0.3"/>
    <row r="2224" ht="14.25" hidden="1" customHeight="1" x14ac:dyDescent="0.3"/>
    <row r="2225" ht="14.25" hidden="1" customHeight="1" x14ac:dyDescent="0.3"/>
    <row r="2226" ht="14.25" hidden="1" customHeight="1" x14ac:dyDescent="0.3"/>
    <row r="2227" ht="14.25" hidden="1" customHeight="1" x14ac:dyDescent="0.3"/>
    <row r="2228" ht="14.25" hidden="1" customHeight="1" x14ac:dyDescent="0.3"/>
    <row r="2229" ht="14.25" hidden="1" customHeight="1" x14ac:dyDescent="0.3"/>
    <row r="2230" ht="14.25" hidden="1" customHeight="1" x14ac:dyDescent="0.3"/>
    <row r="2231" ht="14.25" hidden="1" customHeight="1" x14ac:dyDescent="0.3"/>
    <row r="2232" ht="14.25" hidden="1" customHeight="1" x14ac:dyDescent="0.3"/>
    <row r="2233" ht="14.25" hidden="1" customHeight="1" x14ac:dyDescent="0.3"/>
    <row r="2234" ht="14.25" hidden="1" customHeight="1" x14ac:dyDescent="0.3"/>
    <row r="2235" ht="14.25" hidden="1" customHeight="1" x14ac:dyDescent="0.3"/>
    <row r="2236" ht="14.25" hidden="1" customHeight="1" x14ac:dyDescent="0.3"/>
    <row r="2237" ht="14.25" hidden="1" customHeight="1" x14ac:dyDescent="0.3"/>
    <row r="2238" ht="14.25" hidden="1" customHeight="1" x14ac:dyDescent="0.3"/>
    <row r="2239" ht="14.25" hidden="1" customHeight="1" x14ac:dyDescent="0.3"/>
    <row r="2240" ht="14.25" hidden="1" customHeight="1" x14ac:dyDescent="0.3"/>
    <row r="2241" ht="14.25" hidden="1" customHeight="1" x14ac:dyDescent="0.3"/>
    <row r="2242" ht="14.25" hidden="1" customHeight="1" x14ac:dyDescent="0.3"/>
    <row r="2243" ht="14.25" hidden="1" customHeight="1" x14ac:dyDescent="0.3"/>
    <row r="2244" ht="14.25" hidden="1" customHeight="1" x14ac:dyDescent="0.3"/>
    <row r="2245" ht="14.25" hidden="1" customHeight="1" x14ac:dyDescent="0.3"/>
    <row r="2246" ht="14.25" hidden="1" customHeight="1" x14ac:dyDescent="0.3"/>
    <row r="2247" ht="14.25" hidden="1" customHeight="1" x14ac:dyDescent="0.3"/>
    <row r="2248" ht="14.25" hidden="1" customHeight="1" x14ac:dyDescent="0.3"/>
    <row r="2249" ht="14.25" hidden="1" customHeight="1" x14ac:dyDescent="0.3"/>
    <row r="2250" ht="14.25" hidden="1" customHeight="1" x14ac:dyDescent="0.3"/>
    <row r="2251" ht="14.25" hidden="1" customHeight="1" x14ac:dyDescent="0.3"/>
    <row r="2252" ht="14.25" hidden="1" customHeight="1" x14ac:dyDescent="0.3"/>
    <row r="2253" ht="14.25" hidden="1" customHeight="1" x14ac:dyDescent="0.3"/>
    <row r="2254" ht="14.25" hidden="1" customHeight="1" x14ac:dyDescent="0.3"/>
    <row r="2255" ht="14.25" hidden="1" customHeight="1" x14ac:dyDescent="0.3"/>
    <row r="2256" ht="14.25" hidden="1" customHeight="1" x14ac:dyDescent="0.3"/>
    <row r="2257" ht="14.25" hidden="1" customHeight="1" x14ac:dyDescent="0.3"/>
    <row r="2258" ht="14.25" hidden="1" customHeight="1" x14ac:dyDescent="0.3"/>
    <row r="2259" ht="14.25" hidden="1" customHeight="1" x14ac:dyDescent="0.3"/>
    <row r="2260" ht="14.25" hidden="1" customHeight="1" x14ac:dyDescent="0.3"/>
    <row r="2261" ht="14.25" hidden="1" customHeight="1" x14ac:dyDescent="0.3"/>
    <row r="2262" ht="14.25" hidden="1" customHeight="1" x14ac:dyDescent="0.3"/>
    <row r="2263" ht="14.25" hidden="1" customHeight="1" x14ac:dyDescent="0.3"/>
    <row r="2264" ht="14.25" hidden="1" customHeight="1" x14ac:dyDescent="0.3"/>
    <row r="2265" ht="14.25" hidden="1" customHeight="1" x14ac:dyDescent="0.3"/>
    <row r="2266" ht="14.25" hidden="1" customHeight="1" x14ac:dyDescent="0.3"/>
    <row r="2267" ht="14.25" hidden="1" customHeight="1" x14ac:dyDescent="0.3"/>
    <row r="2268" ht="14.25" hidden="1" customHeight="1" x14ac:dyDescent="0.3"/>
    <row r="2269" ht="14.25" hidden="1" customHeight="1" x14ac:dyDescent="0.3"/>
    <row r="2270" ht="14.25" hidden="1" customHeight="1" x14ac:dyDescent="0.3"/>
    <row r="2271" ht="14.25" hidden="1" customHeight="1" x14ac:dyDescent="0.3"/>
    <row r="2272" ht="14.25" hidden="1" customHeight="1" x14ac:dyDescent="0.3"/>
    <row r="2273" ht="14.25" hidden="1" customHeight="1" x14ac:dyDescent="0.3"/>
    <row r="2274" ht="14.25" hidden="1" customHeight="1" x14ac:dyDescent="0.3"/>
    <row r="2275" ht="14.25" hidden="1" customHeight="1" x14ac:dyDescent="0.3"/>
    <row r="2276" ht="14.25" hidden="1" customHeight="1" x14ac:dyDescent="0.3"/>
    <row r="2277" ht="14.25" hidden="1" customHeight="1" x14ac:dyDescent="0.3"/>
    <row r="2278" ht="14.25" hidden="1" customHeight="1" x14ac:dyDescent="0.3"/>
    <row r="2279" ht="14.25" hidden="1" customHeight="1" x14ac:dyDescent="0.3"/>
    <row r="2280" ht="14.25" hidden="1" customHeight="1" x14ac:dyDescent="0.3"/>
    <row r="2281" ht="14.25" hidden="1" customHeight="1" x14ac:dyDescent="0.3"/>
    <row r="2282" ht="14.25" hidden="1" customHeight="1" x14ac:dyDescent="0.3"/>
    <row r="2283" ht="14.25" hidden="1" customHeight="1" x14ac:dyDescent="0.3"/>
    <row r="2284" ht="14.25" hidden="1" customHeight="1" x14ac:dyDescent="0.3"/>
    <row r="2285" ht="14.25" hidden="1" customHeight="1" x14ac:dyDescent="0.3"/>
    <row r="2286" ht="14.25" hidden="1" customHeight="1" x14ac:dyDescent="0.3"/>
    <row r="2287" ht="14.25" hidden="1" customHeight="1" x14ac:dyDescent="0.3"/>
    <row r="2288" ht="14.25" hidden="1" customHeight="1" x14ac:dyDescent="0.3"/>
    <row r="2289" ht="14.25" hidden="1" customHeight="1" x14ac:dyDescent="0.3"/>
    <row r="2290" ht="14.25" hidden="1" customHeight="1" x14ac:dyDescent="0.3"/>
    <row r="2291" ht="14.25" hidden="1" customHeight="1" x14ac:dyDescent="0.3"/>
    <row r="2292" ht="14.25" hidden="1" customHeight="1" x14ac:dyDescent="0.3"/>
    <row r="2293" ht="14.25" hidden="1" customHeight="1" x14ac:dyDescent="0.3"/>
    <row r="2294" ht="14.25" hidden="1" customHeight="1" x14ac:dyDescent="0.3"/>
    <row r="2295" ht="14.25" hidden="1" customHeight="1" x14ac:dyDescent="0.3"/>
    <row r="2296" ht="14.25" hidden="1" customHeight="1" x14ac:dyDescent="0.3"/>
    <row r="2297" ht="14.25" hidden="1" customHeight="1" x14ac:dyDescent="0.3"/>
    <row r="2298" ht="14.25" hidden="1" customHeight="1" x14ac:dyDescent="0.3"/>
    <row r="2299" ht="14.25" hidden="1" customHeight="1" x14ac:dyDescent="0.3"/>
    <row r="2300" ht="14.25" hidden="1" customHeight="1" x14ac:dyDescent="0.3"/>
    <row r="2301" ht="14.25" hidden="1" customHeight="1" x14ac:dyDescent="0.3"/>
    <row r="2302" ht="14.25" hidden="1" customHeight="1" x14ac:dyDescent="0.3"/>
    <row r="2303" ht="14.25" hidden="1" customHeight="1" x14ac:dyDescent="0.3"/>
    <row r="2304" ht="14.25" hidden="1" customHeight="1" x14ac:dyDescent="0.3"/>
    <row r="2305" ht="14.25" hidden="1" customHeight="1" x14ac:dyDescent="0.3"/>
    <row r="2306" ht="14.25" hidden="1" customHeight="1" x14ac:dyDescent="0.3"/>
    <row r="2307" ht="14.25" hidden="1" customHeight="1" x14ac:dyDescent="0.3"/>
    <row r="2308" ht="14.25" hidden="1" customHeight="1" x14ac:dyDescent="0.3"/>
    <row r="2309" ht="14.25" hidden="1" customHeight="1" x14ac:dyDescent="0.3"/>
    <row r="2310" ht="14.25" hidden="1" customHeight="1" x14ac:dyDescent="0.3"/>
    <row r="2311" ht="14.25" hidden="1" customHeight="1" x14ac:dyDescent="0.3"/>
    <row r="2312" ht="14.25" hidden="1" customHeight="1" x14ac:dyDescent="0.3"/>
    <row r="2313" ht="14.25" hidden="1" customHeight="1" x14ac:dyDescent="0.3"/>
    <row r="2314" ht="14.25" hidden="1" customHeight="1" x14ac:dyDescent="0.3"/>
    <row r="2315" ht="14.25" hidden="1" customHeight="1" x14ac:dyDescent="0.3"/>
    <row r="2316" ht="14.25" hidden="1" customHeight="1" x14ac:dyDescent="0.3"/>
    <row r="2317" ht="14.25" hidden="1" customHeight="1" x14ac:dyDescent="0.3"/>
    <row r="2318" ht="14.25" hidden="1" customHeight="1" x14ac:dyDescent="0.3"/>
    <row r="2319" ht="14.25" hidden="1" customHeight="1" x14ac:dyDescent="0.3"/>
    <row r="2320" ht="14.25" hidden="1" customHeight="1" x14ac:dyDescent="0.3"/>
    <row r="2321" ht="14.25" hidden="1" customHeight="1" x14ac:dyDescent="0.3"/>
    <row r="2322" ht="14.25" hidden="1" customHeight="1" x14ac:dyDescent="0.3"/>
    <row r="2323" ht="14.25" hidden="1" customHeight="1" x14ac:dyDescent="0.3"/>
    <row r="2324" ht="14.25" hidden="1" customHeight="1" x14ac:dyDescent="0.3"/>
    <row r="2325" ht="14.25" hidden="1" customHeight="1" x14ac:dyDescent="0.3"/>
    <row r="2326" ht="14.25" hidden="1" customHeight="1" x14ac:dyDescent="0.3"/>
    <row r="2327" ht="14.25" hidden="1" customHeight="1" x14ac:dyDescent="0.3"/>
    <row r="2328" ht="14.25" hidden="1" customHeight="1" x14ac:dyDescent="0.3"/>
    <row r="2329" ht="14.25" hidden="1" customHeight="1" x14ac:dyDescent="0.3"/>
    <row r="2330" ht="14.25" hidden="1" customHeight="1" x14ac:dyDescent="0.3"/>
    <row r="2331" ht="14.25" hidden="1" customHeight="1" x14ac:dyDescent="0.3"/>
    <row r="2332" ht="14.25" hidden="1" customHeight="1" x14ac:dyDescent="0.3"/>
    <row r="2333" ht="14.25" hidden="1" customHeight="1" x14ac:dyDescent="0.3"/>
    <row r="2334" ht="14.25" hidden="1" customHeight="1" x14ac:dyDescent="0.3"/>
    <row r="2335" ht="14.25" hidden="1" customHeight="1" x14ac:dyDescent="0.3"/>
    <row r="2336" ht="14.25" hidden="1" customHeight="1" x14ac:dyDescent="0.3"/>
    <row r="2337" ht="14.25" hidden="1" customHeight="1" x14ac:dyDescent="0.3"/>
    <row r="2338" ht="14.25" hidden="1" customHeight="1" x14ac:dyDescent="0.3"/>
    <row r="2339" ht="14.25" hidden="1" customHeight="1" x14ac:dyDescent="0.3"/>
    <row r="2340" ht="14.25" hidden="1" customHeight="1" x14ac:dyDescent="0.3"/>
    <row r="2341" ht="14.25" hidden="1" customHeight="1" x14ac:dyDescent="0.3"/>
    <row r="2342" ht="14.25" hidden="1" customHeight="1" x14ac:dyDescent="0.3"/>
    <row r="2343" ht="14.25" hidden="1" customHeight="1" x14ac:dyDescent="0.3"/>
    <row r="2344" ht="14.25" hidden="1" customHeight="1" x14ac:dyDescent="0.3"/>
    <row r="2345" ht="14.25" hidden="1" customHeight="1" x14ac:dyDescent="0.3"/>
    <row r="2346" ht="14.25" hidden="1" customHeight="1" x14ac:dyDescent="0.3"/>
    <row r="2347" ht="14.25" hidden="1" customHeight="1" x14ac:dyDescent="0.3"/>
    <row r="2348" ht="14.25" hidden="1" customHeight="1" x14ac:dyDescent="0.3"/>
    <row r="2349" ht="14.25" hidden="1" customHeight="1" x14ac:dyDescent="0.3"/>
    <row r="2350" ht="14.25" hidden="1" customHeight="1" x14ac:dyDescent="0.3"/>
    <row r="2351" ht="14.25" hidden="1" customHeight="1" x14ac:dyDescent="0.3"/>
    <row r="2352" ht="14.25" hidden="1" customHeight="1" x14ac:dyDescent="0.3"/>
    <row r="2353" ht="14.25" hidden="1" customHeight="1" x14ac:dyDescent="0.3"/>
    <row r="2354" ht="14.25" hidden="1" customHeight="1" x14ac:dyDescent="0.3"/>
    <row r="2355" ht="14.25" hidden="1" customHeight="1" x14ac:dyDescent="0.3"/>
    <row r="2356" ht="14.25" hidden="1" customHeight="1" x14ac:dyDescent="0.3"/>
    <row r="2357" ht="14.25" hidden="1" customHeight="1" x14ac:dyDescent="0.3"/>
    <row r="2358" ht="14.25" hidden="1" customHeight="1" x14ac:dyDescent="0.3"/>
    <row r="2359" ht="14.25" hidden="1" customHeight="1" x14ac:dyDescent="0.3"/>
    <row r="2360" ht="14.25" hidden="1" customHeight="1" x14ac:dyDescent="0.3"/>
    <row r="2361" ht="14.25" hidden="1" customHeight="1" x14ac:dyDescent="0.3"/>
    <row r="2362" ht="14.25" hidden="1" customHeight="1" x14ac:dyDescent="0.3"/>
    <row r="2363" ht="14.25" hidden="1" customHeight="1" x14ac:dyDescent="0.3"/>
    <row r="2364" ht="14.25" hidden="1" customHeight="1" x14ac:dyDescent="0.3"/>
    <row r="2365" ht="14.25" hidden="1" customHeight="1" x14ac:dyDescent="0.3"/>
    <row r="2366" ht="14.25" hidden="1" customHeight="1" x14ac:dyDescent="0.3"/>
    <row r="2367" ht="14.25" hidden="1" customHeight="1" x14ac:dyDescent="0.3"/>
    <row r="2368" ht="14.25" hidden="1" customHeight="1" x14ac:dyDescent="0.3"/>
    <row r="2369" ht="14.25" hidden="1" customHeight="1" x14ac:dyDescent="0.3"/>
    <row r="2370" ht="14.25" hidden="1" customHeight="1" x14ac:dyDescent="0.3"/>
    <row r="2371" ht="14.25" hidden="1" customHeight="1" x14ac:dyDescent="0.3"/>
    <row r="2372" ht="14.25" hidden="1" customHeight="1" x14ac:dyDescent="0.3"/>
    <row r="2373" ht="14.25" hidden="1" customHeight="1" x14ac:dyDescent="0.3"/>
    <row r="2374" ht="14.25" hidden="1" customHeight="1" x14ac:dyDescent="0.3"/>
    <row r="2375" ht="14.25" hidden="1" customHeight="1" x14ac:dyDescent="0.3"/>
    <row r="2376" ht="14.25" hidden="1" customHeight="1" x14ac:dyDescent="0.3"/>
    <row r="2377" ht="14.25" hidden="1" customHeight="1" x14ac:dyDescent="0.3"/>
    <row r="2378" ht="14.25" hidden="1" customHeight="1" x14ac:dyDescent="0.3"/>
    <row r="2379" ht="14.25" hidden="1" customHeight="1" x14ac:dyDescent="0.3"/>
    <row r="2380" ht="14.25" hidden="1" customHeight="1" x14ac:dyDescent="0.3"/>
    <row r="2381" ht="14.25" hidden="1" customHeight="1" x14ac:dyDescent="0.3"/>
    <row r="2382" ht="14.25" hidden="1" customHeight="1" x14ac:dyDescent="0.3"/>
    <row r="2383" ht="14.25" hidden="1" customHeight="1" x14ac:dyDescent="0.3"/>
    <row r="2384" ht="14.25" hidden="1" customHeight="1" x14ac:dyDescent="0.3"/>
    <row r="2385" ht="14.25" hidden="1" customHeight="1" x14ac:dyDescent="0.3"/>
    <row r="2386" ht="14.25" hidden="1" customHeight="1" x14ac:dyDescent="0.3"/>
    <row r="2387" ht="14.25" hidden="1" customHeight="1" x14ac:dyDescent="0.3"/>
    <row r="2388" ht="14.25" hidden="1" customHeight="1" x14ac:dyDescent="0.3"/>
    <row r="2389" ht="14.25" hidden="1" customHeight="1" x14ac:dyDescent="0.3"/>
    <row r="2390" ht="14.25" hidden="1" customHeight="1" x14ac:dyDescent="0.3"/>
    <row r="2391" ht="14.25" hidden="1" customHeight="1" x14ac:dyDescent="0.3"/>
    <row r="2392" ht="14.25" hidden="1" customHeight="1" x14ac:dyDescent="0.3"/>
    <row r="2393" ht="14.25" hidden="1" customHeight="1" x14ac:dyDescent="0.3"/>
    <row r="2394" ht="14.25" hidden="1" customHeight="1" x14ac:dyDescent="0.3"/>
    <row r="2395" ht="14.25" hidden="1" customHeight="1" x14ac:dyDescent="0.3"/>
    <row r="2396" ht="14.25" hidden="1" customHeight="1" x14ac:dyDescent="0.3"/>
    <row r="2397" ht="14.25" hidden="1" customHeight="1" x14ac:dyDescent="0.3"/>
    <row r="2398" ht="14.25" hidden="1" customHeight="1" x14ac:dyDescent="0.3"/>
    <row r="2399" ht="14.25" hidden="1" customHeight="1" x14ac:dyDescent="0.3"/>
    <row r="2400" ht="14.25" hidden="1" customHeight="1" x14ac:dyDescent="0.3"/>
    <row r="2401" ht="14.25" hidden="1" customHeight="1" x14ac:dyDescent="0.3"/>
    <row r="2402" ht="14.25" hidden="1" customHeight="1" x14ac:dyDescent="0.3"/>
    <row r="2403" ht="14.25" hidden="1" customHeight="1" x14ac:dyDescent="0.3"/>
    <row r="2404" ht="14.25" hidden="1" customHeight="1" x14ac:dyDescent="0.3"/>
    <row r="2405" ht="14.25" hidden="1" customHeight="1" x14ac:dyDescent="0.3"/>
    <row r="2406" ht="14.25" hidden="1" customHeight="1" x14ac:dyDescent="0.3"/>
    <row r="2407" ht="14.25" hidden="1" customHeight="1" x14ac:dyDescent="0.3"/>
    <row r="2408" ht="14.25" hidden="1" customHeight="1" x14ac:dyDescent="0.3"/>
    <row r="2409" ht="14.25" hidden="1" customHeight="1" x14ac:dyDescent="0.3"/>
    <row r="2410" ht="14.25" hidden="1" customHeight="1" x14ac:dyDescent="0.3"/>
    <row r="2411" ht="14.25" hidden="1" customHeight="1" x14ac:dyDescent="0.3"/>
    <row r="2412" ht="14.25" hidden="1" customHeight="1" x14ac:dyDescent="0.3"/>
    <row r="2413" ht="14.25" hidden="1" customHeight="1" x14ac:dyDescent="0.3"/>
    <row r="2414" ht="14.25" hidden="1" customHeight="1" x14ac:dyDescent="0.3"/>
    <row r="2415" ht="14.25" hidden="1" customHeight="1" x14ac:dyDescent="0.3"/>
    <row r="2416" ht="14.25" hidden="1" customHeight="1" x14ac:dyDescent="0.3"/>
    <row r="2417" ht="14.25" hidden="1" customHeight="1" x14ac:dyDescent="0.3"/>
    <row r="2418" ht="14.25" hidden="1" customHeight="1" x14ac:dyDescent="0.3"/>
    <row r="2419" ht="14.25" hidden="1" customHeight="1" x14ac:dyDescent="0.3"/>
    <row r="2420" ht="14.25" hidden="1" customHeight="1" x14ac:dyDescent="0.3"/>
    <row r="2421" ht="14.25" hidden="1" customHeight="1" x14ac:dyDescent="0.3"/>
    <row r="2422" ht="14.25" hidden="1" customHeight="1" x14ac:dyDescent="0.3"/>
    <row r="2423" ht="14.25" hidden="1" customHeight="1" x14ac:dyDescent="0.3"/>
    <row r="2424" ht="14.25" hidden="1" customHeight="1" x14ac:dyDescent="0.3"/>
    <row r="2425" ht="14.25" hidden="1" customHeight="1" x14ac:dyDescent="0.3"/>
    <row r="2426" ht="14.25" hidden="1" customHeight="1" x14ac:dyDescent="0.3"/>
    <row r="2427" ht="14.25" hidden="1" customHeight="1" x14ac:dyDescent="0.3"/>
    <row r="2428" ht="14.25" hidden="1" customHeight="1" x14ac:dyDescent="0.3"/>
    <row r="2429" ht="14.25" hidden="1" customHeight="1" x14ac:dyDescent="0.3"/>
    <row r="2430" ht="14.25" hidden="1" customHeight="1" x14ac:dyDescent="0.3"/>
    <row r="2431" ht="14.25" hidden="1" customHeight="1" x14ac:dyDescent="0.3"/>
    <row r="2432" ht="14.25" hidden="1" customHeight="1" x14ac:dyDescent="0.3"/>
    <row r="2433" ht="14.25" hidden="1" customHeight="1" x14ac:dyDescent="0.3"/>
    <row r="2434" ht="14.25" hidden="1" customHeight="1" x14ac:dyDescent="0.3"/>
    <row r="2435" ht="14.25" hidden="1" customHeight="1" x14ac:dyDescent="0.3"/>
    <row r="2436" ht="14.25" hidden="1" customHeight="1" x14ac:dyDescent="0.3"/>
    <row r="2437" ht="14.25" hidden="1" customHeight="1" x14ac:dyDescent="0.3"/>
    <row r="2438" ht="14.25" hidden="1" customHeight="1" x14ac:dyDescent="0.3"/>
    <row r="2439" ht="14.25" hidden="1" customHeight="1" x14ac:dyDescent="0.3"/>
    <row r="2440" ht="14.25" hidden="1" customHeight="1" x14ac:dyDescent="0.3"/>
    <row r="2441" ht="14.25" hidden="1" customHeight="1" x14ac:dyDescent="0.3"/>
    <row r="2442" ht="14.25" hidden="1" customHeight="1" x14ac:dyDescent="0.3"/>
    <row r="2443" ht="14.25" hidden="1" customHeight="1" x14ac:dyDescent="0.3"/>
    <row r="2444" ht="14.25" hidden="1" customHeight="1" x14ac:dyDescent="0.3"/>
    <row r="2445" ht="14.25" hidden="1" customHeight="1" x14ac:dyDescent="0.3"/>
    <row r="2446" ht="14.25" hidden="1" customHeight="1" x14ac:dyDescent="0.3"/>
    <row r="2447" ht="14.25" hidden="1" customHeight="1" x14ac:dyDescent="0.3"/>
    <row r="2448" ht="14.25" hidden="1" customHeight="1" x14ac:dyDescent="0.3"/>
    <row r="2449" ht="14.25" hidden="1" customHeight="1" x14ac:dyDescent="0.3"/>
    <row r="2450" ht="14.25" hidden="1" customHeight="1" x14ac:dyDescent="0.3"/>
    <row r="2451" ht="14.25" hidden="1" customHeight="1" x14ac:dyDescent="0.3"/>
    <row r="2452" ht="14.25" hidden="1" customHeight="1" x14ac:dyDescent="0.3"/>
    <row r="2453" ht="14.25" hidden="1" customHeight="1" x14ac:dyDescent="0.3"/>
    <row r="2454" ht="14.25" hidden="1" customHeight="1" x14ac:dyDescent="0.3"/>
    <row r="2455" ht="14.25" hidden="1" customHeight="1" x14ac:dyDescent="0.3"/>
    <row r="2456" ht="14.25" hidden="1" customHeight="1" x14ac:dyDescent="0.3"/>
    <row r="2457" ht="14.25" hidden="1" customHeight="1" x14ac:dyDescent="0.3"/>
    <row r="2458" ht="14.25" hidden="1" customHeight="1" x14ac:dyDescent="0.3"/>
    <row r="2459" ht="14.25" hidden="1" customHeight="1" x14ac:dyDescent="0.3"/>
    <row r="2460" ht="14.25" hidden="1" customHeight="1" x14ac:dyDescent="0.3"/>
    <row r="2461" ht="14.25" hidden="1" customHeight="1" x14ac:dyDescent="0.3"/>
    <row r="2462" ht="14.25" hidden="1" customHeight="1" x14ac:dyDescent="0.3"/>
    <row r="2463" ht="14.25" hidden="1" customHeight="1" x14ac:dyDescent="0.3"/>
    <row r="2464" ht="14.25" hidden="1" customHeight="1" x14ac:dyDescent="0.3"/>
    <row r="2465" ht="14.25" hidden="1" customHeight="1" x14ac:dyDescent="0.3"/>
    <row r="2466" ht="14.25" hidden="1" customHeight="1" x14ac:dyDescent="0.3"/>
    <row r="2467" ht="14.25" hidden="1" customHeight="1" x14ac:dyDescent="0.3"/>
    <row r="2468" ht="14.25" hidden="1" customHeight="1" x14ac:dyDescent="0.3"/>
    <row r="2469" ht="14.25" hidden="1" customHeight="1" x14ac:dyDescent="0.3"/>
    <row r="2470" ht="14.25" hidden="1" customHeight="1" x14ac:dyDescent="0.3"/>
    <row r="2471" ht="14.25" hidden="1" customHeight="1" x14ac:dyDescent="0.3"/>
    <row r="2472" ht="14.25" hidden="1" customHeight="1" x14ac:dyDescent="0.3"/>
    <row r="2473" ht="14.25" hidden="1" customHeight="1" x14ac:dyDescent="0.3"/>
    <row r="2474" ht="14.25" hidden="1" customHeight="1" x14ac:dyDescent="0.3"/>
    <row r="2475" ht="14.25" hidden="1" customHeight="1" x14ac:dyDescent="0.3"/>
    <row r="2476" ht="14.25" hidden="1" customHeight="1" x14ac:dyDescent="0.3"/>
    <row r="2477" ht="14.25" hidden="1" customHeight="1" x14ac:dyDescent="0.3"/>
    <row r="2478" ht="14.25" hidden="1" customHeight="1" x14ac:dyDescent="0.3"/>
    <row r="2479" ht="14.25" hidden="1" customHeight="1" x14ac:dyDescent="0.3"/>
    <row r="2480" ht="14.25" hidden="1" customHeight="1" x14ac:dyDescent="0.3"/>
    <row r="2481" ht="14.25" hidden="1" customHeight="1" x14ac:dyDescent="0.3"/>
    <row r="2482" ht="14.25" hidden="1" customHeight="1" x14ac:dyDescent="0.3"/>
    <row r="2483" ht="14.25" hidden="1" customHeight="1" x14ac:dyDescent="0.3"/>
    <row r="2484" ht="14.25" hidden="1" customHeight="1" x14ac:dyDescent="0.3"/>
    <row r="2485" ht="14.25" hidden="1" customHeight="1" x14ac:dyDescent="0.3"/>
    <row r="2486" ht="14.25" hidden="1" customHeight="1" x14ac:dyDescent="0.3"/>
    <row r="2487" ht="14.25" hidden="1" customHeight="1" x14ac:dyDescent="0.3"/>
    <row r="2488" ht="14.25" hidden="1" customHeight="1" x14ac:dyDescent="0.3"/>
    <row r="2489" ht="14.25" hidden="1" customHeight="1" x14ac:dyDescent="0.3"/>
    <row r="2490" ht="14.25" hidden="1" customHeight="1" x14ac:dyDescent="0.3"/>
    <row r="2491" ht="14.25" hidden="1" customHeight="1" x14ac:dyDescent="0.3"/>
    <row r="2492" ht="14.25" hidden="1" customHeight="1" x14ac:dyDescent="0.3"/>
    <row r="2493" ht="14.25" hidden="1" customHeight="1" x14ac:dyDescent="0.3"/>
    <row r="2494" ht="14.25" hidden="1" customHeight="1" x14ac:dyDescent="0.3"/>
    <row r="2495" ht="14.25" hidden="1" customHeight="1" x14ac:dyDescent="0.3"/>
    <row r="2496" ht="14.25" hidden="1" customHeight="1" x14ac:dyDescent="0.3"/>
    <row r="2497" ht="14.25" hidden="1" customHeight="1" x14ac:dyDescent="0.3"/>
    <row r="2498" ht="14.25" hidden="1" customHeight="1" x14ac:dyDescent="0.3"/>
    <row r="2499" ht="14.25" hidden="1" customHeight="1" x14ac:dyDescent="0.3"/>
    <row r="2500" ht="14.25" hidden="1" customHeight="1" x14ac:dyDescent="0.3"/>
    <row r="2501" ht="14.25" hidden="1" customHeight="1" x14ac:dyDescent="0.3"/>
    <row r="2502" ht="14.25" hidden="1" customHeight="1" x14ac:dyDescent="0.3"/>
    <row r="2503" ht="14.25" hidden="1" customHeight="1" x14ac:dyDescent="0.3"/>
    <row r="2504" ht="14.25" hidden="1" customHeight="1" x14ac:dyDescent="0.3"/>
    <row r="2505" ht="14.25" hidden="1" customHeight="1" x14ac:dyDescent="0.3"/>
    <row r="2506" ht="14.25" hidden="1" customHeight="1" x14ac:dyDescent="0.3"/>
    <row r="2507" ht="14.25" hidden="1" customHeight="1" x14ac:dyDescent="0.3"/>
    <row r="2508" ht="14.25" hidden="1" customHeight="1" x14ac:dyDescent="0.3"/>
    <row r="2509" ht="14.25" hidden="1" customHeight="1" x14ac:dyDescent="0.3"/>
    <row r="2510" ht="14.25" hidden="1" customHeight="1" x14ac:dyDescent="0.3"/>
    <row r="2511" ht="14.25" hidden="1" customHeight="1" x14ac:dyDescent="0.3"/>
    <row r="2512" ht="14.25" hidden="1" customHeight="1" x14ac:dyDescent="0.3"/>
    <row r="2513" ht="14.25" hidden="1" customHeight="1" x14ac:dyDescent="0.3"/>
    <row r="2514" ht="14.25" hidden="1" customHeight="1" x14ac:dyDescent="0.3"/>
    <row r="2515" ht="14.25" hidden="1" customHeight="1" x14ac:dyDescent="0.3"/>
    <row r="2516" ht="14.25" hidden="1" customHeight="1" x14ac:dyDescent="0.3"/>
    <row r="2517" ht="14.25" hidden="1" customHeight="1" x14ac:dyDescent="0.3"/>
    <row r="2518" ht="14.25" hidden="1" customHeight="1" x14ac:dyDescent="0.3"/>
    <row r="2519" ht="14.25" hidden="1" customHeight="1" x14ac:dyDescent="0.3"/>
    <row r="2520" ht="14.25" hidden="1" customHeight="1" x14ac:dyDescent="0.3"/>
    <row r="2521" ht="14.25" hidden="1" customHeight="1" x14ac:dyDescent="0.3"/>
    <row r="2522" ht="14.25" hidden="1" customHeight="1" x14ac:dyDescent="0.3"/>
    <row r="2523" ht="14.25" hidden="1" customHeight="1" x14ac:dyDescent="0.3"/>
    <row r="2524" ht="14.25" hidden="1" customHeight="1" x14ac:dyDescent="0.3"/>
    <row r="2525" ht="14.25" hidden="1" customHeight="1" x14ac:dyDescent="0.3"/>
    <row r="2526" ht="14.25" hidden="1" customHeight="1" x14ac:dyDescent="0.3"/>
    <row r="2527" ht="14.25" hidden="1" customHeight="1" x14ac:dyDescent="0.3"/>
    <row r="2528" ht="14.25" hidden="1" customHeight="1" x14ac:dyDescent="0.3"/>
    <row r="2529" ht="14.25" hidden="1" customHeight="1" x14ac:dyDescent="0.3"/>
    <row r="2530" ht="14.25" hidden="1" customHeight="1" x14ac:dyDescent="0.3"/>
    <row r="2531" ht="14.25" hidden="1" customHeight="1" x14ac:dyDescent="0.3"/>
    <row r="2532" ht="14.25" hidden="1" customHeight="1" x14ac:dyDescent="0.3"/>
    <row r="2533" ht="14.25" hidden="1" customHeight="1" x14ac:dyDescent="0.3"/>
    <row r="2534" ht="14.25" hidden="1" customHeight="1" x14ac:dyDescent="0.3"/>
    <row r="2535" ht="14.25" hidden="1" customHeight="1" x14ac:dyDescent="0.3"/>
    <row r="2536" ht="14.25" hidden="1" customHeight="1" x14ac:dyDescent="0.3"/>
    <row r="2537" ht="14.25" hidden="1" customHeight="1" x14ac:dyDescent="0.3"/>
    <row r="2538" ht="14.25" hidden="1" customHeight="1" x14ac:dyDescent="0.3"/>
    <row r="2539" ht="14.25" hidden="1" customHeight="1" x14ac:dyDescent="0.3"/>
    <row r="2540" ht="14.25" hidden="1" customHeight="1" x14ac:dyDescent="0.3"/>
    <row r="2541" ht="14.25" hidden="1" customHeight="1" x14ac:dyDescent="0.3"/>
    <row r="2542" ht="14.25" hidden="1" customHeight="1" x14ac:dyDescent="0.3"/>
    <row r="2543" ht="14.25" hidden="1" customHeight="1" x14ac:dyDescent="0.3"/>
    <row r="2544" ht="14.25" hidden="1" customHeight="1" x14ac:dyDescent="0.3"/>
    <row r="2545" ht="14.25" hidden="1" customHeight="1" x14ac:dyDescent="0.3"/>
    <row r="2546" ht="14.25" hidden="1" customHeight="1" x14ac:dyDescent="0.3"/>
    <row r="2547" ht="14.25" hidden="1" customHeight="1" x14ac:dyDescent="0.3"/>
    <row r="2548" ht="14.25" hidden="1" customHeight="1" x14ac:dyDescent="0.3"/>
    <row r="2549" ht="14.25" hidden="1" customHeight="1" x14ac:dyDescent="0.3"/>
    <row r="2550" ht="14.25" hidden="1" customHeight="1" x14ac:dyDescent="0.3"/>
    <row r="2551" ht="14.25" hidden="1" customHeight="1" x14ac:dyDescent="0.3"/>
    <row r="2552" ht="14.25" hidden="1" customHeight="1" x14ac:dyDescent="0.3"/>
    <row r="2553" ht="14.25" hidden="1" customHeight="1" x14ac:dyDescent="0.3"/>
    <row r="2554" ht="14.25" hidden="1" customHeight="1" x14ac:dyDescent="0.3"/>
    <row r="2555" ht="14.25" hidden="1" customHeight="1" x14ac:dyDescent="0.3"/>
    <row r="2556" ht="14.25" hidden="1" customHeight="1" x14ac:dyDescent="0.3"/>
    <row r="2557" ht="14.25" hidden="1" customHeight="1" x14ac:dyDescent="0.3"/>
    <row r="2558" ht="14.25" hidden="1" customHeight="1" x14ac:dyDescent="0.3"/>
    <row r="2559" ht="14.25" hidden="1" customHeight="1" x14ac:dyDescent="0.3"/>
    <row r="2560" ht="14.25" hidden="1" customHeight="1" x14ac:dyDescent="0.3"/>
    <row r="2561" ht="14.25" hidden="1" customHeight="1" x14ac:dyDescent="0.3"/>
    <row r="2562" ht="14.25" hidden="1" customHeight="1" x14ac:dyDescent="0.3"/>
    <row r="2563" ht="14.25" hidden="1" customHeight="1" x14ac:dyDescent="0.3"/>
    <row r="2564" ht="14.25" hidden="1" customHeight="1" x14ac:dyDescent="0.3"/>
    <row r="2565" ht="14.25" hidden="1" customHeight="1" x14ac:dyDescent="0.3"/>
    <row r="2566" ht="14.25" hidden="1" customHeight="1" x14ac:dyDescent="0.3"/>
    <row r="2567" ht="14.25" hidden="1" customHeight="1" x14ac:dyDescent="0.3"/>
    <row r="2568" ht="14.25" hidden="1" customHeight="1" x14ac:dyDescent="0.3"/>
    <row r="2569" ht="14.25" hidden="1" customHeight="1" x14ac:dyDescent="0.3"/>
    <row r="2570" ht="14.25" hidden="1" customHeight="1" x14ac:dyDescent="0.3"/>
    <row r="2571" ht="14.25" hidden="1" customHeight="1" x14ac:dyDescent="0.3"/>
    <row r="2572" ht="14.25" hidden="1" customHeight="1" x14ac:dyDescent="0.3"/>
    <row r="2573" ht="14.25" hidden="1" customHeight="1" x14ac:dyDescent="0.3"/>
    <row r="2574" ht="14.25" hidden="1" customHeight="1" x14ac:dyDescent="0.3"/>
    <row r="2575" ht="14.25" hidden="1" customHeight="1" x14ac:dyDescent="0.3"/>
    <row r="2576" ht="14.25" hidden="1" customHeight="1" x14ac:dyDescent="0.3"/>
    <row r="2577" ht="14.25" hidden="1" customHeight="1" x14ac:dyDescent="0.3"/>
    <row r="2578" ht="14.25" hidden="1" customHeight="1" x14ac:dyDescent="0.3"/>
    <row r="2579" ht="14.25" hidden="1" customHeight="1" x14ac:dyDescent="0.3"/>
    <row r="2580" ht="14.25" hidden="1" customHeight="1" x14ac:dyDescent="0.3"/>
    <row r="2581" ht="14.25" hidden="1" customHeight="1" x14ac:dyDescent="0.3"/>
    <row r="2582" ht="14.25" hidden="1" customHeight="1" x14ac:dyDescent="0.3"/>
    <row r="2583" ht="14.25" hidden="1" customHeight="1" x14ac:dyDescent="0.3"/>
    <row r="2584" ht="14.25" hidden="1" customHeight="1" x14ac:dyDescent="0.3"/>
    <row r="2585" ht="14.25" hidden="1" customHeight="1" x14ac:dyDescent="0.3"/>
    <row r="2586" ht="14.25" hidden="1" customHeight="1" x14ac:dyDescent="0.3"/>
    <row r="2587" ht="14.25" hidden="1" customHeight="1" x14ac:dyDescent="0.3"/>
    <row r="2588" ht="14.25" hidden="1" customHeight="1" x14ac:dyDescent="0.3"/>
    <row r="2589" ht="14.25" hidden="1" customHeight="1" x14ac:dyDescent="0.3"/>
    <row r="2590" ht="14.25" hidden="1" customHeight="1" x14ac:dyDescent="0.3"/>
    <row r="2591" ht="14.25" hidden="1" customHeight="1" x14ac:dyDescent="0.3"/>
    <row r="2592" ht="14.25" hidden="1" customHeight="1" x14ac:dyDescent="0.3"/>
    <row r="2593" ht="14.25" hidden="1" customHeight="1" x14ac:dyDescent="0.3"/>
    <row r="2594" ht="14.25" hidden="1" customHeight="1" x14ac:dyDescent="0.3"/>
    <row r="2595" ht="14.25" hidden="1" customHeight="1" x14ac:dyDescent="0.3"/>
    <row r="2596" ht="14.25" hidden="1" customHeight="1" x14ac:dyDescent="0.3"/>
    <row r="2597" ht="14.25" hidden="1" customHeight="1" x14ac:dyDescent="0.3"/>
    <row r="2598" ht="14.25" hidden="1" customHeight="1" x14ac:dyDescent="0.3"/>
    <row r="2599" ht="14.25" hidden="1" customHeight="1" x14ac:dyDescent="0.3"/>
    <row r="2600" ht="14.25" hidden="1" customHeight="1" x14ac:dyDescent="0.3"/>
    <row r="2601" ht="14.25" hidden="1" customHeight="1" x14ac:dyDescent="0.3"/>
    <row r="2602" ht="14.25" hidden="1" customHeight="1" x14ac:dyDescent="0.3"/>
    <row r="2603" ht="14.25" hidden="1" customHeight="1" x14ac:dyDescent="0.3"/>
    <row r="2604" ht="14.25" hidden="1" customHeight="1" x14ac:dyDescent="0.3"/>
    <row r="2605" ht="14.25" hidden="1" customHeight="1" x14ac:dyDescent="0.3"/>
    <row r="2606" ht="14.25" hidden="1" customHeight="1" x14ac:dyDescent="0.3"/>
    <row r="2607" ht="14.25" hidden="1" customHeight="1" x14ac:dyDescent="0.3"/>
    <row r="2608" ht="14.25" hidden="1" customHeight="1" x14ac:dyDescent="0.3"/>
    <row r="2609" ht="14.25" hidden="1" customHeight="1" x14ac:dyDescent="0.3"/>
    <row r="2610" ht="14.25" hidden="1" customHeight="1" x14ac:dyDescent="0.3"/>
    <row r="2611" ht="14.25" hidden="1" customHeight="1" x14ac:dyDescent="0.3"/>
    <row r="2612" ht="14.25" hidden="1" customHeight="1" x14ac:dyDescent="0.3"/>
    <row r="2613" ht="14.25" hidden="1" customHeight="1" x14ac:dyDescent="0.3"/>
    <row r="2614" ht="14.25" hidden="1" customHeight="1" x14ac:dyDescent="0.3"/>
    <row r="2615" ht="14.25" hidden="1" customHeight="1" x14ac:dyDescent="0.3"/>
    <row r="2616" ht="14.25" hidden="1" customHeight="1" x14ac:dyDescent="0.3"/>
    <row r="2617" ht="14.25" hidden="1" customHeight="1" x14ac:dyDescent="0.3"/>
    <row r="2618" ht="14.25" hidden="1" customHeight="1" x14ac:dyDescent="0.3"/>
    <row r="2619" ht="14.25" hidden="1" customHeight="1" x14ac:dyDescent="0.3"/>
    <row r="2620" ht="14.25" hidden="1" customHeight="1" x14ac:dyDescent="0.3"/>
    <row r="2621" ht="14.25" hidden="1" customHeight="1" x14ac:dyDescent="0.3"/>
    <row r="2622" ht="14.25" hidden="1" customHeight="1" x14ac:dyDescent="0.3"/>
    <row r="2623" ht="14.25" hidden="1" customHeight="1" x14ac:dyDescent="0.3"/>
    <row r="2624" ht="14.25" hidden="1" customHeight="1" x14ac:dyDescent="0.3"/>
    <row r="2625" ht="14.25" hidden="1" customHeight="1" x14ac:dyDescent="0.3"/>
    <row r="2626" ht="14.25" hidden="1" customHeight="1" x14ac:dyDescent="0.3"/>
    <row r="2627" ht="14.25" hidden="1" customHeight="1" x14ac:dyDescent="0.3"/>
    <row r="2628" ht="14.25" hidden="1" customHeight="1" x14ac:dyDescent="0.3"/>
    <row r="2629" ht="14.25" hidden="1" customHeight="1" x14ac:dyDescent="0.3"/>
    <row r="2630" ht="14.25" hidden="1" customHeight="1" x14ac:dyDescent="0.3"/>
    <row r="2631" ht="14.25" hidden="1" customHeight="1" x14ac:dyDescent="0.3"/>
    <row r="2632" ht="14.25" hidden="1" customHeight="1" x14ac:dyDescent="0.3"/>
    <row r="2633" ht="14.25" hidden="1" customHeight="1" x14ac:dyDescent="0.3"/>
    <row r="2634" ht="14.25" hidden="1" customHeight="1" x14ac:dyDescent="0.3"/>
    <row r="2635" ht="14.25" hidden="1" customHeight="1" x14ac:dyDescent="0.3"/>
    <row r="2636" ht="14.25" hidden="1" customHeight="1" x14ac:dyDescent="0.3"/>
    <row r="2637" ht="14.25" hidden="1" customHeight="1" x14ac:dyDescent="0.3"/>
    <row r="2638" ht="14.25" hidden="1" customHeight="1" x14ac:dyDescent="0.3"/>
    <row r="2639" ht="14.25" hidden="1" customHeight="1" x14ac:dyDescent="0.3"/>
    <row r="2640" ht="14.25" hidden="1" customHeight="1" x14ac:dyDescent="0.3"/>
    <row r="2641" ht="14.25" hidden="1" customHeight="1" x14ac:dyDescent="0.3"/>
    <row r="2642" ht="14.25" hidden="1" customHeight="1" x14ac:dyDescent="0.3"/>
    <row r="2643" ht="14.25" hidden="1" customHeight="1" x14ac:dyDescent="0.3"/>
    <row r="2644" ht="14.25" hidden="1" customHeight="1" x14ac:dyDescent="0.3"/>
    <row r="2645" ht="14.25" hidden="1" customHeight="1" x14ac:dyDescent="0.3"/>
    <row r="2646" ht="14.25" hidden="1" customHeight="1" x14ac:dyDescent="0.3"/>
    <row r="2647" ht="14.25" hidden="1" customHeight="1" x14ac:dyDescent="0.3"/>
    <row r="2648" ht="14.25" hidden="1" customHeight="1" x14ac:dyDescent="0.3"/>
    <row r="2649" ht="14.25" hidden="1" customHeight="1" x14ac:dyDescent="0.3"/>
    <row r="2650" ht="14.25" hidden="1" customHeight="1" x14ac:dyDescent="0.3"/>
    <row r="2651" ht="14.25" hidden="1" customHeight="1" x14ac:dyDescent="0.3"/>
    <row r="2652" ht="14.25" hidden="1" customHeight="1" x14ac:dyDescent="0.3"/>
    <row r="2653" ht="14.25" hidden="1" customHeight="1" x14ac:dyDescent="0.3"/>
    <row r="2654" ht="14.25" hidden="1" customHeight="1" x14ac:dyDescent="0.3"/>
    <row r="2655" ht="14.25" hidden="1" customHeight="1" x14ac:dyDescent="0.3"/>
    <row r="2656" ht="14.25" hidden="1" customHeight="1" x14ac:dyDescent="0.3"/>
    <row r="2657" ht="14.25" hidden="1" customHeight="1" x14ac:dyDescent="0.3"/>
    <row r="2658" ht="14.25" hidden="1" customHeight="1" x14ac:dyDescent="0.3"/>
    <row r="2659" ht="14.25" hidden="1" customHeight="1" x14ac:dyDescent="0.3"/>
    <row r="2660" ht="14.25" hidden="1" customHeight="1" x14ac:dyDescent="0.3"/>
    <row r="2661" ht="14.25" hidden="1" customHeight="1" x14ac:dyDescent="0.3"/>
    <row r="2662" ht="14.25" hidden="1" customHeight="1" x14ac:dyDescent="0.3"/>
    <row r="2663" ht="14.25" hidden="1" customHeight="1" x14ac:dyDescent="0.3"/>
    <row r="2664" ht="14.25" hidden="1" customHeight="1" x14ac:dyDescent="0.3"/>
    <row r="2665" ht="14.25" hidden="1" customHeight="1" x14ac:dyDescent="0.3"/>
    <row r="2666" ht="14.25" hidden="1" customHeight="1" x14ac:dyDescent="0.3"/>
    <row r="2667" ht="14.25" hidden="1" customHeight="1" x14ac:dyDescent="0.3"/>
    <row r="2668" ht="14.25" hidden="1" customHeight="1" x14ac:dyDescent="0.3"/>
    <row r="2669" ht="14.25" hidden="1" customHeight="1" x14ac:dyDescent="0.3"/>
    <row r="2670" ht="14.25" hidden="1" customHeight="1" x14ac:dyDescent="0.3"/>
    <row r="2671" ht="14.25" hidden="1" customHeight="1" x14ac:dyDescent="0.3"/>
    <row r="2672" ht="14.25" hidden="1" customHeight="1" x14ac:dyDescent="0.3"/>
    <row r="2673" ht="14.25" hidden="1" customHeight="1" x14ac:dyDescent="0.3"/>
    <row r="2674" ht="14.25" hidden="1" customHeight="1" x14ac:dyDescent="0.3"/>
    <row r="2675" ht="14.25" hidden="1" customHeight="1" x14ac:dyDescent="0.3"/>
    <row r="2676" ht="14.25" hidden="1" customHeight="1" x14ac:dyDescent="0.3"/>
    <row r="2677" ht="14.25" hidden="1" customHeight="1" x14ac:dyDescent="0.3"/>
    <row r="2678" ht="14.25" hidden="1" customHeight="1" x14ac:dyDescent="0.3"/>
    <row r="2679" ht="14.25" hidden="1" customHeight="1" x14ac:dyDescent="0.3"/>
    <row r="2680" ht="14.25" hidden="1" customHeight="1" x14ac:dyDescent="0.3"/>
    <row r="2681" ht="14.25" hidden="1" customHeight="1" x14ac:dyDescent="0.3"/>
    <row r="2682" ht="14.25" hidden="1" customHeight="1" x14ac:dyDescent="0.3"/>
    <row r="2683" ht="14.25" hidden="1" customHeight="1" x14ac:dyDescent="0.3"/>
    <row r="2684" ht="14.25" hidden="1" customHeight="1" x14ac:dyDescent="0.3"/>
    <row r="2685" ht="14.25" hidden="1" customHeight="1" x14ac:dyDescent="0.3"/>
    <row r="2686" ht="14.25" hidden="1" customHeight="1" x14ac:dyDescent="0.3"/>
    <row r="2687" ht="14.25" hidden="1" customHeight="1" x14ac:dyDescent="0.3"/>
    <row r="2688" ht="14.25" hidden="1" customHeight="1" x14ac:dyDescent="0.3"/>
    <row r="2689" ht="14.25" hidden="1" customHeight="1" x14ac:dyDescent="0.3"/>
    <row r="2690" ht="14.25" hidden="1" customHeight="1" x14ac:dyDescent="0.3"/>
    <row r="2691" ht="14.25" hidden="1" customHeight="1" x14ac:dyDescent="0.3"/>
    <row r="2692" ht="14.25" hidden="1" customHeight="1" x14ac:dyDescent="0.3"/>
    <row r="2693" ht="14.25" hidden="1" customHeight="1" x14ac:dyDescent="0.3"/>
    <row r="2694" ht="14.25" hidden="1" customHeight="1" x14ac:dyDescent="0.3"/>
    <row r="2695" ht="14.25" hidden="1" customHeight="1" x14ac:dyDescent="0.3"/>
    <row r="2696" ht="14.25" hidden="1" customHeight="1" x14ac:dyDescent="0.3"/>
    <row r="2697" ht="14.25" hidden="1" customHeight="1" x14ac:dyDescent="0.3"/>
    <row r="2698" ht="14.25" hidden="1" customHeight="1" x14ac:dyDescent="0.3"/>
    <row r="2699" ht="14.25" hidden="1" customHeight="1" x14ac:dyDescent="0.3"/>
    <row r="2700" ht="14.25" hidden="1" customHeight="1" x14ac:dyDescent="0.3"/>
    <row r="2701" ht="14.25" hidden="1" customHeight="1" x14ac:dyDescent="0.3"/>
    <row r="2702" ht="14.25" hidden="1" customHeight="1" x14ac:dyDescent="0.3"/>
    <row r="2703" ht="14.25" hidden="1" customHeight="1" x14ac:dyDescent="0.3"/>
    <row r="2704" ht="14.25" hidden="1" customHeight="1" x14ac:dyDescent="0.3"/>
    <row r="2705" ht="14.25" hidden="1" customHeight="1" x14ac:dyDescent="0.3"/>
    <row r="2706" ht="14.25" hidden="1" customHeight="1" x14ac:dyDescent="0.3"/>
    <row r="2707" ht="14.25" hidden="1" customHeight="1" x14ac:dyDescent="0.3"/>
    <row r="2708" ht="14.25" hidden="1" customHeight="1" x14ac:dyDescent="0.3"/>
    <row r="2709" ht="14.25" hidden="1" customHeight="1" x14ac:dyDescent="0.3"/>
    <row r="2710" ht="14.25" hidden="1" customHeight="1" x14ac:dyDescent="0.3"/>
    <row r="2711" ht="14.25" hidden="1" customHeight="1" x14ac:dyDescent="0.3"/>
    <row r="2712" ht="14.25" hidden="1" customHeight="1" x14ac:dyDescent="0.3"/>
    <row r="2713" ht="14.25" hidden="1" customHeight="1" x14ac:dyDescent="0.3"/>
    <row r="2714" ht="14.25" hidden="1" customHeight="1" x14ac:dyDescent="0.3"/>
    <row r="2715" ht="14.25" hidden="1" customHeight="1" x14ac:dyDescent="0.3"/>
    <row r="2716" ht="14.25" hidden="1" customHeight="1" x14ac:dyDescent="0.3"/>
    <row r="2717" ht="14.25" hidden="1" customHeight="1" x14ac:dyDescent="0.3"/>
    <row r="2718" ht="14.25" hidden="1" customHeight="1" x14ac:dyDescent="0.3"/>
    <row r="2719" ht="14.25" hidden="1" customHeight="1" x14ac:dyDescent="0.3"/>
    <row r="2720" ht="14.25" hidden="1" customHeight="1" x14ac:dyDescent="0.3"/>
    <row r="2721" ht="14.25" hidden="1" customHeight="1" x14ac:dyDescent="0.3"/>
    <row r="2722" ht="14.25" hidden="1" customHeight="1" x14ac:dyDescent="0.3"/>
    <row r="2723" ht="14.25" hidden="1" customHeight="1" x14ac:dyDescent="0.3"/>
    <row r="2724" ht="14.25" hidden="1" customHeight="1" x14ac:dyDescent="0.3"/>
    <row r="2725" ht="14.25" hidden="1" customHeight="1" x14ac:dyDescent="0.3"/>
    <row r="2726" ht="14.25" hidden="1" customHeight="1" x14ac:dyDescent="0.3"/>
    <row r="2727" ht="14.25" hidden="1" customHeight="1" x14ac:dyDescent="0.3"/>
    <row r="2728" ht="14.25" hidden="1" customHeight="1" x14ac:dyDescent="0.3"/>
    <row r="2729" ht="14.25" hidden="1" customHeight="1" x14ac:dyDescent="0.3"/>
    <row r="2730" ht="14.25" hidden="1" customHeight="1" x14ac:dyDescent="0.3"/>
    <row r="2731" ht="14.25" hidden="1" customHeight="1" x14ac:dyDescent="0.3"/>
    <row r="2732" ht="14.25" hidden="1" customHeight="1" x14ac:dyDescent="0.3"/>
    <row r="2733" ht="14.25" hidden="1" customHeight="1" x14ac:dyDescent="0.3"/>
    <row r="2734" ht="14.25" hidden="1" customHeight="1" x14ac:dyDescent="0.3"/>
    <row r="2735" ht="14.25" hidden="1" customHeight="1" x14ac:dyDescent="0.3"/>
    <row r="2736" ht="14.25" hidden="1" customHeight="1" x14ac:dyDescent="0.3"/>
    <row r="2737" ht="14.25" hidden="1" customHeight="1" x14ac:dyDescent="0.3"/>
    <row r="2738" ht="14.25" hidden="1" customHeight="1" x14ac:dyDescent="0.3"/>
    <row r="2739" ht="14.25" hidden="1" customHeight="1" x14ac:dyDescent="0.3"/>
    <row r="2740" ht="14.25" hidden="1" customHeight="1" x14ac:dyDescent="0.3"/>
    <row r="2741" ht="14.25" hidden="1" customHeight="1" x14ac:dyDescent="0.3"/>
    <row r="2742" ht="14.25" hidden="1" customHeight="1" x14ac:dyDescent="0.3"/>
    <row r="2743" ht="14.25" hidden="1" customHeight="1" x14ac:dyDescent="0.3"/>
    <row r="2744" ht="14.25" hidden="1" customHeight="1" x14ac:dyDescent="0.3"/>
    <row r="2745" ht="14.25" hidden="1" customHeight="1" x14ac:dyDescent="0.3"/>
    <row r="2746" ht="14.25" hidden="1" customHeight="1" x14ac:dyDescent="0.3"/>
    <row r="2747" ht="14.25" hidden="1" customHeight="1" x14ac:dyDescent="0.3"/>
    <row r="2748" ht="14.25" hidden="1" customHeight="1" x14ac:dyDescent="0.3"/>
    <row r="2749" ht="14.25" hidden="1" customHeight="1" x14ac:dyDescent="0.3"/>
    <row r="2750" ht="14.25" hidden="1" customHeight="1" x14ac:dyDescent="0.3"/>
    <row r="2751" ht="14.25" hidden="1" customHeight="1" x14ac:dyDescent="0.3"/>
    <row r="2752" ht="14.25" hidden="1" customHeight="1" x14ac:dyDescent="0.3"/>
    <row r="2753" ht="14.25" hidden="1" customHeight="1" x14ac:dyDescent="0.3"/>
    <row r="2754" ht="14.25" hidden="1" customHeight="1" x14ac:dyDescent="0.3"/>
    <row r="2755" ht="14.25" hidden="1" customHeight="1" x14ac:dyDescent="0.3"/>
    <row r="2756" ht="14.25" hidden="1" customHeight="1" x14ac:dyDescent="0.3"/>
    <row r="2757" ht="14.25" hidden="1" customHeight="1" x14ac:dyDescent="0.3"/>
    <row r="2758" ht="14.25" hidden="1" customHeight="1" x14ac:dyDescent="0.3"/>
    <row r="2759" ht="14.25" hidden="1" customHeight="1" x14ac:dyDescent="0.3"/>
    <row r="2760" ht="14.25" hidden="1" customHeight="1" x14ac:dyDescent="0.3"/>
    <row r="2761" ht="14.25" hidden="1" customHeight="1" x14ac:dyDescent="0.3"/>
    <row r="2762" ht="14.25" hidden="1" customHeight="1" x14ac:dyDescent="0.3"/>
    <row r="2763" ht="14.25" hidden="1" customHeight="1" x14ac:dyDescent="0.3"/>
    <row r="2764" ht="14.25" hidden="1" customHeight="1" x14ac:dyDescent="0.3"/>
    <row r="2765" ht="14.25" hidden="1" customHeight="1" x14ac:dyDescent="0.3"/>
    <row r="2766" ht="14.25" hidden="1" customHeight="1" x14ac:dyDescent="0.3"/>
    <row r="2767" ht="14.25" hidden="1" customHeight="1" x14ac:dyDescent="0.3"/>
    <row r="2768" ht="14.25" hidden="1" customHeight="1" x14ac:dyDescent="0.3"/>
    <row r="2769" ht="14.25" hidden="1" customHeight="1" x14ac:dyDescent="0.3"/>
    <row r="2770" ht="14.25" hidden="1" customHeight="1" x14ac:dyDescent="0.3"/>
    <row r="2771" ht="14.25" hidden="1" customHeight="1" x14ac:dyDescent="0.3"/>
    <row r="2772" ht="14.25" hidden="1" customHeight="1" x14ac:dyDescent="0.3"/>
    <row r="2773" ht="14.25" hidden="1" customHeight="1" x14ac:dyDescent="0.3"/>
    <row r="2774" ht="14.25" hidden="1" customHeight="1" x14ac:dyDescent="0.3"/>
    <row r="2775" ht="14.25" hidden="1" customHeight="1" x14ac:dyDescent="0.3"/>
    <row r="2776" ht="14.25" hidden="1" customHeight="1" x14ac:dyDescent="0.3"/>
    <row r="2777" ht="14.25" hidden="1" customHeight="1" x14ac:dyDescent="0.3"/>
    <row r="2778" ht="14.25" hidden="1" customHeight="1" x14ac:dyDescent="0.3"/>
    <row r="2779" ht="14.25" hidden="1" customHeight="1" x14ac:dyDescent="0.3"/>
    <row r="2780" ht="14.25" hidden="1" customHeight="1" x14ac:dyDescent="0.3"/>
    <row r="2781" ht="14.25" hidden="1" customHeight="1" x14ac:dyDescent="0.3"/>
    <row r="2782" ht="14.25" hidden="1" customHeight="1" x14ac:dyDescent="0.3"/>
    <row r="2783" ht="14.25" hidden="1" customHeight="1" x14ac:dyDescent="0.3"/>
    <row r="2784" ht="14.25" hidden="1" customHeight="1" x14ac:dyDescent="0.3"/>
    <row r="2785" ht="14.25" hidden="1" customHeight="1" x14ac:dyDescent="0.3"/>
    <row r="2786" ht="14.25" hidden="1" customHeight="1" x14ac:dyDescent="0.3"/>
    <row r="2787" ht="14.25" hidden="1" customHeight="1" x14ac:dyDescent="0.3"/>
    <row r="2788" ht="14.25" hidden="1" customHeight="1" x14ac:dyDescent="0.3"/>
    <row r="2789" ht="14.25" hidden="1" customHeight="1" x14ac:dyDescent="0.3"/>
    <row r="2790" ht="14.25" hidden="1" customHeight="1" x14ac:dyDescent="0.3"/>
    <row r="2791" ht="14.25" hidden="1" customHeight="1" x14ac:dyDescent="0.3"/>
    <row r="2792" ht="14.25" hidden="1" customHeight="1" x14ac:dyDescent="0.3"/>
    <row r="2793" ht="14.25" hidden="1" customHeight="1" x14ac:dyDescent="0.3"/>
    <row r="2794" ht="14.25" hidden="1" customHeight="1" x14ac:dyDescent="0.3"/>
    <row r="2795" ht="14.25" hidden="1" customHeight="1" x14ac:dyDescent="0.3"/>
    <row r="2796" ht="14.25" hidden="1" customHeight="1" x14ac:dyDescent="0.3"/>
    <row r="2797" ht="14.25" hidden="1" customHeight="1" x14ac:dyDescent="0.3"/>
    <row r="2798" ht="14.25" hidden="1" customHeight="1" x14ac:dyDescent="0.3"/>
    <row r="2799" ht="14.25" hidden="1" customHeight="1" x14ac:dyDescent="0.3"/>
    <row r="2800" ht="14.25" hidden="1" customHeight="1" x14ac:dyDescent="0.3"/>
    <row r="2801" ht="14.25" hidden="1" customHeight="1" x14ac:dyDescent="0.3"/>
    <row r="2802" ht="14.25" hidden="1" customHeight="1" x14ac:dyDescent="0.3"/>
    <row r="2803" ht="14.25" hidden="1" customHeight="1" x14ac:dyDescent="0.3"/>
    <row r="2804" ht="14.25" hidden="1" customHeight="1" x14ac:dyDescent="0.3"/>
    <row r="2805" ht="14.25" hidden="1" customHeight="1" x14ac:dyDescent="0.3"/>
    <row r="2806" ht="14.25" hidden="1" customHeight="1" x14ac:dyDescent="0.3"/>
    <row r="2807" ht="14.25" hidden="1" customHeight="1" x14ac:dyDescent="0.3"/>
    <row r="2808" ht="14.25" hidden="1" customHeight="1" x14ac:dyDescent="0.3"/>
    <row r="2809" ht="14.25" hidden="1" customHeight="1" x14ac:dyDescent="0.3"/>
    <row r="2810" ht="14.25" hidden="1" customHeight="1" x14ac:dyDescent="0.3"/>
    <row r="2811" ht="14.25" hidden="1" customHeight="1" x14ac:dyDescent="0.3"/>
    <row r="2812" ht="14.25" hidden="1" customHeight="1" x14ac:dyDescent="0.3"/>
    <row r="2813" ht="14.25" hidden="1" customHeight="1" x14ac:dyDescent="0.3"/>
    <row r="2814" ht="14.25" hidden="1" customHeight="1" x14ac:dyDescent="0.3"/>
    <row r="2815" ht="14.25" hidden="1" customHeight="1" x14ac:dyDescent="0.3"/>
    <row r="2816" ht="14.25" hidden="1" customHeight="1" x14ac:dyDescent="0.3"/>
    <row r="2817" ht="14.25" hidden="1" customHeight="1" x14ac:dyDescent="0.3"/>
    <row r="2818" ht="14.25" hidden="1" customHeight="1" x14ac:dyDescent="0.3"/>
    <row r="2819" ht="14.25" hidden="1" customHeight="1" x14ac:dyDescent="0.3"/>
    <row r="2820" ht="14.25" hidden="1" customHeight="1" x14ac:dyDescent="0.3"/>
    <row r="2821" ht="14.25" hidden="1" customHeight="1" x14ac:dyDescent="0.3"/>
    <row r="2822" ht="14.25" hidden="1" customHeight="1" x14ac:dyDescent="0.3"/>
    <row r="2823" ht="14.25" hidden="1" customHeight="1" x14ac:dyDescent="0.3"/>
    <row r="2824" ht="14.25" hidden="1" customHeight="1" x14ac:dyDescent="0.3"/>
    <row r="2825" ht="14.25" hidden="1" customHeight="1" x14ac:dyDescent="0.3"/>
    <row r="2826" ht="14.25" hidden="1" customHeight="1" x14ac:dyDescent="0.3"/>
    <row r="2827" ht="14.25" hidden="1" customHeight="1" x14ac:dyDescent="0.3"/>
    <row r="2828" ht="14.25" hidden="1" customHeight="1" x14ac:dyDescent="0.3"/>
    <row r="2829" ht="14.25" hidden="1" customHeight="1" x14ac:dyDescent="0.3"/>
    <row r="2830" ht="14.25" hidden="1" customHeight="1" x14ac:dyDescent="0.3"/>
    <row r="2831" ht="14.25" hidden="1" customHeight="1" x14ac:dyDescent="0.3"/>
    <row r="2832" ht="14.25" hidden="1" customHeight="1" x14ac:dyDescent="0.3"/>
    <row r="2833" ht="14.25" hidden="1" customHeight="1" x14ac:dyDescent="0.3"/>
    <row r="2834" ht="14.25" hidden="1" customHeight="1" x14ac:dyDescent="0.3"/>
    <row r="2835" ht="14.25" hidden="1" customHeight="1" x14ac:dyDescent="0.3"/>
    <row r="2836" ht="14.25" hidden="1" customHeight="1" x14ac:dyDescent="0.3"/>
    <row r="2837" ht="14.25" hidden="1" customHeight="1" x14ac:dyDescent="0.3"/>
    <row r="2838" ht="14.25" hidden="1" customHeight="1" x14ac:dyDescent="0.3"/>
    <row r="2839" ht="14.25" hidden="1" customHeight="1" x14ac:dyDescent="0.3"/>
    <row r="2840" ht="14.25" hidden="1" customHeight="1" x14ac:dyDescent="0.3"/>
    <row r="2841" ht="14.25" hidden="1" customHeight="1" x14ac:dyDescent="0.3"/>
    <row r="2842" ht="14.25" hidden="1" customHeight="1" x14ac:dyDescent="0.3"/>
    <row r="2843" ht="14.25" hidden="1" customHeight="1" x14ac:dyDescent="0.3"/>
    <row r="2844" ht="14.25" hidden="1" customHeight="1" x14ac:dyDescent="0.3"/>
    <row r="2845" ht="14.25" hidden="1" customHeight="1" x14ac:dyDescent="0.3"/>
    <row r="2846" ht="14.25" hidden="1" customHeight="1" x14ac:dyDescent="0.3"/>
    <row r="2847" ht="14.25" hidden="1" customHeight="1" x14ac:dyDescent="0.3"/>
    <row r="2848" ht="14.25" hidden="1" customHeight="1" x14ac:dyDescent="0.3"/>
    <row r="2849" ht="14.25" hidden="1" customHeight="1" x14ac:dyDescent="0.3"/>
    <row r="2850" ht="14.25" hidden="1" customHeight="1" x14ac:dyDescent="0.3"/>
    <row r="2851" ht="14.25" hidden="1" customHeight="1" x14ac:dyDescent="0.3"/>
    <row r="2852" ht="14.25" hidden="1" customHeight="1" x14ac:dyDescent="0.3"/>
    <row r="2853" ht="14.25" hidden="1" customHeight="1" x14ac:dyDescent="0.3"/>
    <row r="2854" ht="14.25" hidden="1" customHeight="1" x14ac:dyDescent="0.3"/>
    <row r="2855" ht="14.25" hidden="1" customHeight="1" x14ac:dyDescent="0.3"/>
    <row r="2856" ht="14.25" hidden="1" customHeight="1" x14ac:dyDescent="0.3"/>
    <row r="2857" ht="14.25" hidden="1" customHeight="1" x14ac:dyDescent="0.3"/>
    <row r="2858" ht="14.25" hidden="1" customHeight="1" x14ac:dyDescent="0.3"/>
    <row r="2859" ht="14.25" hidden="1" customHeight="1" x14ac:dyDescent="0.3"/>
    <row r="2860" ht="14.25" hidden="1" customHeight="1" x14ac:dyDescent="0.3"/>
    <row r="2861" ht="14.25" hidden="1" customHeight="1" x14ac:dyDescent="0.3"/>
    <row r="2862" ht="14.25" hidden="1" customHeight="1" x14ac:dyDescent="0.3"/>
    <row r="2863" ht="14.25" hidden="1" customHeight="1" x14ac:dyDescent="0.3"/>
    <row r="2864" ht="14.25" hidden="1" customHeight="1" x14ac:dyDescent="0.3"/>
    <row r="2865" ht="14.25" hidden="1" customHeight="1" x14ac:dyDescent="0.3"/>
    <row r="2866" ht="14.25" hidden="1" customHeight="1" x14ac:dyDescent="0.3"/>
    <row r="2867" ht="14.25" hidden="1" customHeight="1" x14ac:dyDescent="0.3"/>
    <row r="2868" ht="14.25" hidden="1" customHeight="1" x14ac:dyDescent="0.3"/>
    <row r="2869" ht="14.25" hidden="1" customHeight="1" x14ac:dyDescent="0.3"/>
    <row r="2870" ht="14.25" hidden="1" customHeight="1" x14ac:dyDescent="0.3"/>
    <row r="2871" ht="14.25" hidden="1" customHeight="1" x14ac:dyDescent="0.3"/>
    <row r="2872" ht="14.25" hidden="1" customHeight="1" x14ac:dyDescent="0.3"/>
    <row r="2873" ht="14.25" hidden="1" customHeight="1" x14ac:dyDescent="0.3"/>
    <row r="2874" ht="14.25" hidden="1" customHeight="1" x14ac:dyDescent="0.3"/>
    <row r="2875" ht="14.25" hidden="1" customHeight="1" x14ac:dyDescent="0.3"/>
    <row r="2876" ht="14.25" hidden="1" customHeight="1" x14ac:dyDescent="0.3"/>
    <row r="2877" ht="14.25" hidden="1" customHeight="1" x14ac:dyDescent="0.3"/>
    <row r="2878" ht="14.25" hidden="1" customHeight="1" x14ac:dyDescent="0.3"/>
    <row r="2879" ht="14.25" hidden="1" customHeight="1" x14ac:dyDescent="0.3"/>
    <row r="2880" ht="14.25" hidden="1" customHeight="1" x14ac:dyDescent="0.3"/>
    <row r="2881" ht="14.25" hidden="1" customHeight="1" x14ac:dyDescent="0.3"/>
    <row r="2882" ht="14.25" hidden="1" customHeight="1" x14ac:dyDescent="0.3"/>
    <row r="2883" ht="14.25" hidden="1" customHeight="1" x14ac:dyDescent="0.3"/>
    <row r="2884" ht="14.25" hidden="1" customHeight="1" x14ac:dyDescent="0.3"/>
    <row r="2885" ht="14" hidden="1" x14ac:dyDescent="0.3"/>
    <row r="2886" ht="14" hidden="1" x14ac:dyDescent="0.3"/>
    <row r="2887" ht="14" hidden="1" x14ac:dyDescent="0.3"/>
    <row r="2888" ht="14" hidden="1" x14ac:dyDescent="0.3"/>
    <row r="2889" ht="14" hidden="1" x14ac:dyDescent="0.3"/>
    <row r="2890" ht="14" hidden="1" x14ac:dyDescent="0.3"/>
    <row r="2891" ht="14" hidden="1" x14ac:dyDescent="0.3"/>
    <row r="2892" ht="14" hidden="1" x14ac:dyDescent="0.3"/>
    <row r="2893" ht="14" hidden="1" x14ac:dyDescent="0.3"/>
    <row r="2894" ht="14" hidden="1" x14ac:dyDescent="0.3"/>
    <row r="2895" ht="14" hidden="1" x14ac:dyDescent="0.3"/>
    <row r="2896" ht="14" hidden="1" x14ac:dyDescent="0.3"/>
    <row r="2897" ht="14" hidden="1" x14ac:dyDescent="0.3"/>
    <row r="2898" ht="14" hidden="1" x14ac:dyDescent="0.3"/>
    <row r="2899" ht="14" hidden="1" x14ac:dyDescent="0.3"/>
    <row r="2900" ht="14" hidden="1" x14ac:dyDescent="0.3"/>
    <row r="2901" ht="14" hidden="1" x14ac:dyDescent="0.3"/>
    <row r="2902" ht="14.25" hidden="1" customHeight="1" x14ac:dyDescent="0.3"/>
    <row r="2903" ht="14.25" hidden="1" customHeight="1" x14ac:dyDescent="0.3"/>
    <row r="2904" ht="14.25" hidden="1" customHeight="1" x14ac:dyDescent="0.3"/>
    <row r="2905" ht="14.25" hidden="1" customHeight="1" x14ac:dyDescent="0.3"/>
    <row r="2906" ht="14.25" hidden="1" customHeight="1" x14ac:dyDescent="0.3"/>
    <row r="2907" ht="14.25" hidden="1" customHeight="1" x14ac:dyDescent="0.3"/>
    <row r="2908" ht="14.25" hidden="1" customHeight="1" x14ac:dyDescent="0.3"/>
    <row r="2909" ht="14.25" hidden="1" customHeight="1" x14ac:dyDescent="0.3"/>
    <row r="2910" ht="14.25" hidden="1" customHeight="1" x14ac:dyDescent="0.3"/>
    <row r="2911" ht="14.25" hidden="1" customHeight="1" x14ac:dyDescent="0.3"/>
    <row r="2912" ht="14.25" hidden="1" customHeight="1" x14ac:dyDescent="0.3"/>
    <row r="2913" ht="14.25" hidden="1" customHeight="1" x14ac:dyDescent="0.3"/>
    <row r="2914" ht="14.25" hidden="1" customHeight="1" x14ac:dyDescent="0.3"/>
    <row r="2915" ht="14.25" hidden="1" customHeight="1" x14ac:dyDescent="0.3"/>
    <row r="2916" ht="14.25" hidden="1" customHeight="1" x14ac:dyDescent="0.3"/>
    <row r="2917" ht="14.25" hidden="1" customHeight="1" x14ac:dyDescent="0.3"/>
  </sheetData>
  <sheetProtection algorithmName="SHA-512" hashValue="Y0IBPdQ9ZxBIyCEEpolFxX9Wp91y42De2igDQxZaj9l3wbjnWVMJZNf8X1L5Brzw4nndYaztiNcAnOkeiqT8Cw==" saltValue="RMCcduHeV1eAvENg+unNqg==" spinCount="100000" sheet="1" formatCells="0" formatColumns="0" formatRows="0" insertHyperlinks="0"/>
  <mergeCells count="163">
    <mergeCell ref="B244:Q244"/>
    <mergeCell ref="CG18:CH18"/>
    <mergeCell ref="CI18:CJ18"/>
    <mergeCell ref="CK18:CL18"/>
    <mergeCell ref="CM18:CN18"/>
    <mergeCell ref="CJ51:CJ52"/>
    <mergeCell ref="CM51:CM52"/>
    <mergeCell ref="BN9:BP9"/>
    <mergeCell ref="BR9:BU9"/>
    <mergeCell ref="BW9:BZ9"/>
    <mergeCell ref="BQ18:BR18"/>
    <mergeCell ref="BS18:BT18"/>
    <mergeCell ref="AH14:BC14"/>
    <mergeCell ref="BN14:CI14"/>
    <mergeCell ref="AH9:AJ9"/>
    <mergeCell ref="AL9:AO9"/>
    <mergeCell ref="AQ9:AT9"/>
    <mergeCell ref="BX151:BX152"/>
    <mergeCell ref="CA151:CA152"/>
    <mergeCell ref="CD151:CD152"/>
    <mergeCell ref="CG151:CG152"/>
    <mergeCell ref="CE18:CF18"/>
    <mergeCell ref="BO51:BO52"/>
    <mergeCell ref="BR51:BR52"/>
    <mergeCell ref="BX51:BX52"/>
    <mergeCell ref="CA51:CA52"/>
    <mergeCell ref="CD51:CD52"/>
    <mergeCell ref="CG51:CG52"/>
    <mergeCell ref="BO18:BP18"/>
    <mergeCell ref="BU18:BV18"/>
    <mergeCell ref="BW18:BX18"/>
    <mergeCell ref="BY18:BZ18"/>
    <mergeCell ref="CA18:CB18"/>
    <mergeCell ref="CC18:CD18"/>
    <mergeCell ref="BN18:BN19"/>
    <mergeCell ref="CA184:CA185"/>
    <mergeCell ref="CD184:CD185"/>
    <mergeCell ref="CG184:CG185"/>
    <mergeCell ref="BO84:BO85"/>
    <mergeCell ref="BR84:BR85"/>
    <mergeCell ref="BU84:BU85"/>
    <mergeCell ref="BX84:BX85"/>
    <mergeCell ref="CA84:CA85"/>
    <mergeCell ref="CD84:CD85"/>
    <mergeCell ref="CG84:CG85"/>
    <mergeCell ref="BO151:BO152"/>
    <mergeCell ref="BR151:BR152"/>
    <mergeCell ref="BU151:BU152"/>
    <mergeCell ref="CE117:CH117"/>
    <mergeCell ref="BO117:BR117"/>
    <mergeCell ref="BS117:BV117"/>
    <mergeCell ref="BW117:BZ117"/>
    <mergeCell ref="CA117:CD117"/>
    <mergeCell ref="BO184:BO185"/>
    <mergeCell ref="BR184:BR185"/>
    <mergeCell ref="BU184:BU185"/>
    <mergeCell ref="BX184:BX185"/>
    <mergeCell ref="BU51:BU52"/>
    <mergeCell ref="BG51:BG52"/>
    <mergeCell ref="BC18:BD18"/>
    <mergeCell ref="BE18:BF18"/>
    <mergeCell ref="BG18:BH18"/>
    <mergeCell ref="BD51:BD52"/>
    <mergeCell ref="AH18:AH19"/>
    <mergeCell ref="AY18:AZ18"/>
    <mergeCell ref="AI18:AJ18"/>
    <mergeCell ref="AK18:AL18"/>
    <mergeCell ref="AM18:AN18"/>
    <mergeCell ref="AU51:AU52"/>
    <mergeCell ref="AU18:AV18"/>
    <mergeCell ref="AS18:AT18"/>
    <mergeCell ref="U181:U182"/>
    <mergeCell ref="O181:O182"/>
    <mergeCell ref="U148:U149"/>
    <mergeCell ref="AI51:AI52"/>
    <mergeCell ref="AL51:AL52"/>
    <mergeCell ref="AO51:AO52"/>
    <mergeCell ref="AR51:AR52"/>
    <mergeCell ref="AI84:AI85"/>
    <mergeCell ref="AL84:AL85"/>
    <mergeCell ref="AO84:AO85"/>
    <mergeCell ref="AR84:AR85"/>
    <mergeCell ref="AM117:AP117"/>
    <mergeCell ref="AQ117:AT117"/>
    <mergeCell ref="AR151:AR152"/>
    <mergeCell ref="X48:X49"/>
    <mergeCell ref="AA48:AA49"/>
    <mergeCell ref="AO151:AO152"/>
    <mergeCell ref="L81:L82"/>
    <mergeCell ref="R81:R82"/>
    <mergeCell ref="R48:R49"/>
    <mergeCell ref="S114:V114"/>
    <mergeCell ref="AI151:AI152"/>
    <mergeCell ref="AI117:AL117"/>
    <mergeCell ref="AL151:AL152"/>
    <mergeCell ref="U48:U49"/>
    <mergeCell ref="U81:U82"/>
    <mergeCell ref="B147:B149"/>
    <mergeCell ref="C148:C149"/>
    <mergeCell ref="I148:I149"/>
    <mergeCell ref="O148:O149"/>
    <mergeCell ref="F148:F149"/>
    <mergeCell ref="F181:F182"/>
    <mergeCell ref="B180:B182"/>
    <mergeCell ref="G114:J114"/>
    <mergeCell ref="B113:B116"/>
    <mergeCell ref="C181:C182"/>
    <mergeCell ref="I181:I182"/>
    <mergeCell ref="C114:F114"/>
    <mergeCell ref="O114:R114"/>
    <mergeCell ref="K114:N114"/>
    <mergeCell ref="R148:R149"/>
    <mergeCell ref="R181:R182"/>
    <mergeCell ref="L148:L149"/>
    <mergeCell ref="L181:L182"/>
    <mergeCell ref="I81:I82"/>
    <mergeCell ref="O81:O82"/>
    <mergeCell ref="F81:F82"/>
    <mergeCell ref="AY117:BB117"/>
    <mergeCell ref="O15:P15"/>
    <mergeCell ref="M15:N15"/>
    <mergeCell ref="B47:B49"/>
    <mergeCell ref="C48:C49"/>
    <mergeCell ref="I48:I49"/>
    <mergeCell ref="O48:O49"/>
    <mergeCell ref="F48:F49"/>
    <mergeCell ref="C15:D15"/>
    <mergeCell ref="B14:B16"/>
    <mergeCell ref="K15:L15"/>
    <mergeCell ref="I15:J15"/>
    <mergeCell ref="G15:H15"/>
    <mergeCell ref="E15:F15"/>
    <mergeCell ref="L48:L49"/>
    <mergeCell ref="U15:V15"/>
    <mergeCell ref="W15:X15"/>
    <mergeCell ref="Y15:Z15"/>
    <mergeCell ref="BA18:BB18"/>
    <mergeCell ref="AO18:AP18"/>
    <mergeCell ref="AQ18:AR18"/>
    <mergeCell ref="E9:G9"/>
    <mergeCell ref="I9:K9"/>
    <mergeCell ref="B9:C9"/>
    <mergeCell ref="BA184:BA185"/>
    <mergeCell ref="AX51:AX52"/>
    <mergeCell ref="BA51:BA52"/>
    <mergeCell ref="AI184:AI185"/>
    <mergeCell ref="AL184:AL185"/>
    <mergeCell ref="AO184:AO185"/>
    <mergeCell ref="AR184:AR185"/>
    <mergeCell ref="AU184:AU185"/>
    <mergeCell ref="AX184:AX185"/>
    <mergeCell ref="BA151:BA152"/>
    <mergeCell ref="AX151:AX152"/>
    <mergeCell ref="AU151:AU152"/>
    <mergeCell ref="BA84:BA85"/>
    <mergeCell ref="AU84:AU85"/>
    <mergeCell ref="S15:T15"/>
    <mergeCell ref="Q15:R15"/>
    <mergeCell ref="AU117:AX117"/>
    <mergeCell ref="AX84:AX85"/>
    <mergeCell ref="AW18:AX18"/>
    <mergeCell ref="B80:B82"/>
    <mergeCell ref="C81:C82"/>
  </mergeCells>
  <dataValidations count="2">
    <dataValidation type="decimal" operator="greaterThanOrEqual" allowBlank="1" showInputMessage="1" showErrorMessage="1" error="Please enter non-negative number." sqref="BO39:CD40 C154:T172 C21:Z39 C219:Q237 C54:Z72 C187:T205 AI39:AX40 C87:T105 C121:R139">
      <formula1>0</formula1>
    </dataValidation>
    <dataValidation operator="greaterThanOrEqual" allowBlank="1" showInputMessage="1" showErrorMessage="1" error="Please enter non-negative number." sqref="AH108:AH109 AI108:BC112 AH172:BC179 AI208:AS212 AH205:AH212 BC113:BC141 AH148 BN108:BN109 BO108:CI112 BN172:CI179 BO208:BY212 BN205:BN212 BN214 AH214 AH181 BN148 BN181 AH118:BB118 AH142:BC146 BZ208:CD215 AF144:AG228 CE208:CI228 BN142:CI146 AY208:BC228 X113:X141 AF49:AG111 AS113:AX114 AT208:AX215 Z142:AA143 AI88 BD51:BI71 AH50:AH77 AI49:BC79 BN50:BN77 BO49:CI79 CJ51:CO71"/>
  </dataValidations>
  <hyperlinks>
    <hyperlink ref="E9" location="'1 macro-mapping'!A55" display="In floating exchange rates"/>
    <hyperlink ref="I9" location="'1 macro-mapping'!A83" display="In constant (from 2016) exchange rates"/>
    <hyperlink ref="I9:K9" location="'4 classification'!BN14" display="in USD million (constant 2017 exchange rate)"/>
    <hyperlink ref="E9:F9" location="'1 macro-mapping'!A57" display="In floating exchange rates"/>
    <hyperlink ref="E9:G9" location="'4 classification'!AH14" display="in USD million (floating exchange rates)"/>
    <hyperlink ref="B9" location="'1 macro-mapping'!B16" display="In reported currency"/>
    <hyperlink ref="B9:C9" location="'4 classification'!A8:A37" display="in reported currency (domestic currency)"/>
    <hyperlink ref="AH9" location="'1 macro-mapping'!B16" display="In reported currency"/>
    <hyperlink ref="AH9:AI9" location="'4 classification'!A8:A37" display="in reported currency (domestic currency)"/>
    <hyperlink ref="AL9" location="'1 macro-mapping'!A55" display="In floating exchange rates"/>
    <hyperlink ref="AQ9" location="'1 macro-mapping'!A83" display="In constant (from 2016) exchange rates"/>
    <hyperlink ref="AQ9:AS9" location="'4 classification'!BH13" display="in USD million (costant 2016 exchange rate)"/>
    <hyperlink ref="AL9:AM9" location="'1 macro-mapping'!A57" display="In floating exchange rates"/>
    <hyperlink ref="AL9:AN9" location="'4 classification'!AE13" display="in USD million (floating exchange rates)"/>
    <hyperlink ref="BN9" location="'1 macro-mapping'!B16" display="In reported currency"/>
    <hyperlink ref="BN9:BO9" location="'4 classification'!A8:A37" display="in reported currency (domestic currency)"/>
    <hyperlink ref="BR9" location="'1 macro-mapping'!A55" display="In floating exchange rates"/>
    <hyperlink ref="BW9" location="'1 macro-mapping'!A83" display="In constant (from 2016) exchange rates"/>
    <hyperlink ref="BW9:BY9" location="'4 classification'!BH13" display="in USD million (costant 2016 exchange rate)"/>
    <hyperlink ref="BR9:BS9" location="'1 macro-mapping'!A57" display="In floating exchange rates"/>
    <hyperlink ref="BR9:BT9" location="'4 classification'!AE13" display="in USD million (floating exchange rates)"/>
    <hyperlink ref="AL9:AO9" location="'4 classification'!AH14" display="in USD million (floating exchange rates)"/>
    <hyperlink ref="BR9:BU9" location="'4 classification'!AH14" display="in USD million (floating exchange rates)"/>
    <hyperlink ref="BW9:BZ9" location="'4 classification'!BN14" display="in USD million (constant 2017 exchange rate)"/>
    <hyperlink ref="AQ9:AT9" location="'4 classification'!BN14" display="in USD million (constant 2017 exchange rate)"/>
  </hyperlinks>
  <pageMargins left="0.70866141732283472" right="0.70866141732283472" top="0.74803149606299213" bottom="0.74803149606299213" header="0.31496062992125984" footer="0.31496062992125984"/>
  <pageSetup paperSize="8" scale="48" orientation="landscape" cellComments="asDisplayed" r:id="rId1"/>
  <headerFooter>
    <oddHeader>&amp;RConfidential when completed&amp;L&amp;"Times New Roman,Regular"&amp;12&amp;K000000Central Bank of Ireland - RESTRICTED</oddHeader>
    <oddFooter>&amp;C&amp;P of &amp;N</oddFooter>
    <evenHeader>&amp;L&amp;"Times New Roman,Regular"&amp;12&amp;K000000Central Bank of Ireland - RESTRICTED</evenHeader>
    <firstHeader>&amp;L&amp;"Times New Roman,Regular"&amp;12&amp;K000000Central Bank of Ireland - RESTRICTED</firstHeader>
  </headerFooter>
  <colBreaks count="7" manualBreakCount="7">
    <brk id="9" min="11" max="89" man="1"/>
    <brk id="9" min="44" max="68" man="1"/>
    <brk id="9" min="77" max="101" man="1"/>
    <brk id="9" min="110" max="134" man="1"/>
    <brk id="9" min="144" max="168" man="1"/>
    <brk id="9" min="177" max="201" man="1"/>
    <brk id="9" min="210" max="24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Y290"/>
  <sheetViews>
    <sheetView zoomScale="85" zoomScaleNormal="85" workbookViewId="0">
      <pane xSplit="3" ySplit="7" topLeftCell="CV196" activePane="bottomRight" state="frozen"/>
      <selection pane="topRight" activeCell="D1" sqref="D1"/>
      <selection pane="bottomLeft" activeCell="A8" sqref="A8"/>
      <selection pane="bottomRight" activeCell="BQ15" sqref="BQ15:DX196"/>
    </sheetView>
  </sheetViews>
  <sheetFormatPr defaultColWidth="0" defaultRowHeight="14" zeroHeight="1" x14ac:dyDescent="0.3"/>
  <cols>
    <col min="1" max="1" width="3.58203125" style="3" customWidth="1"/>
    <col min="2" max="2" width="4.5" style="3" customWidth="1"/>
    <col min="3" max="3" width="28.58203125" style="3" customWidth="1"/>
    <col min="4" max="16" width="8.75" style="3" customWidth="1"/>
    <col min="17" max="17" width="8.75" style="1625" customWidth="1"/>
    <col min="18" max="31" width="8.75" style="3" customWidth="1"/>
    <col min="32" max="32" width="8.75" style="1625" customWidth="1"/>
    <col min="33" max="43" width="8.75" style="3" customWidth="1"/>
    <col min="44" max="46" width="8.75" style="20" customWidth="1"/>
    <col min="47" max="47" width="8.75" style="1628" customWidth="1"/>
    <col min="48" max="48" width="8.75" style="20" customWidth="1"/>
    <col min="49" max="49" width="28.83203125" style="20" customWidth="1"/>
    <col min="50" max="50" width="8.75" style="20" customWidth="1"/>
    <col min="51" max="61" width="8.75" style="3" customWidth="1"/>
    <col min="62" max="62" width="8.75" style="1625" customWidth="1"/>
    <col min="63" max="63" width="8.75" style="3" customWidth="1"/>
    <col min="64" max="64" width="22.75" style="3" customWidth="1"/>
    <col min="65" max="65" width="12.5" style="3" customWidth="1"/>
    <col min="66" max="66" width="37.33203125" style="3" customWidth="1"/>
    <col min="67" max="67" width="22.75" style="3" customWidth="1"/>
    <col min="68" max="68" width="58.83203125" style="3" customWidth="1"/>
    <col min="69" max="81" width="8.08203125" style="3" customWidth="1"/>
    <col min="82" max="82" width="8.08203125" style="1625" customWidth="1"/>
    <col min="83" max="96" width="8.08203125" style="3" customWidth="1"/>
    <col min="97" max="97" width="8.08203125" style="1625" customWidth="1"/>
    <col min="98" max="111" width="8.08203125" style="3" customWidth="1"/>
    <col min="112" max="112" width="8.08203125" style="1625" customWidth="1"/>
    <col min="113" max="126" width="8.08203125" style="3" customWidth="1"/>
    <col min="127" max="127" width="8.08203125" style="1625" customWidth="1"/>
    <col min="128" max="128" width="8.08203125" style="3" customWidth="1"/>
    <col min="129" max="129" width="8.58203125" style="3" customWidth="1"/>
    <col min="130" max="16384" width="8.58203125" style="3" hidden="1"/>
  </cols>
  <sheetData>
    <row r="1" spans="1:128" s="2" customFormat="1" ht="14.25" customHeight="1" x14ac:dyDescent="0.3">
      <c r="A1" s="45"/>
      <c r="B1" s="45"/>
      <c r="C1" s="35"/>
      <c r="D1" s="35"/>
      <c r="E1" s="35"/>
      <c r="F1" s="35"/>
      <c r="G1" s="35"/>
      <c r="H1" s="35"/>
      <c r="I1" s="35"/>
      <c r="J1" s="35"/>
      <c r="K1" s="35"/>
      <c r="L1" s="35"/>
      <c r="M1" s="35"/>
      <c r="N1" s="35"/>
      <c r="O1" s="35"/>
      <c r="P1" s="35"/>
      <c r="Q1" s="1630"/>
      <c r="R1" s="35"/>
      <c r="S1" s="35"/>
      <c r="T1" s="35"/>
      <c r="U1" s="35"/>
      <c r="V1" s="35"/>
      <c r="W1" s="35"/>
      <c r="X1" s="35"/>
      <c r="Y1" s="35"/>
      <c r="Z1" s="35"/>
      <c r="AA1" s="35"/>
      <c r="AB1" s="35"/>
      <c r="AC1" s="35"/>
      <c r="AD1" s="35"/>
      <c r="AE1" s="35"/>
      <c r="AF1" s="1630"/>
      <c r="AG1" s="35"/>
      <c r="AH1" s="35"/>
      <c r="AI1" s="35"/>
      <c r="AJ1" s="35"/>
      <c r="AK1" s="35"/>
      <c r="AL1" s="35"/>
      <c r="AM1" s="35"/>
      <c r="AN1" s="35"/>
      <c r="AO1" s="35"/>
      <c r="AP1" s="35"/>
      <c r="AQ1" s="35"/>
      <c r="AU1" s="1624"/>
      <c r="BJ1" s="1624"/>
      <c r="CD1" s="1624"/>
      <c r="CS1" s="1624"/>
      <c r="DH1" s="1624"/>
      <c r="DW1" s="1624"/>
    </row>
    <row r="2" spans="1:128" s="2" customFormat="1" ht="19.5" customHeight="1" x14ac:dyDescent="0.3">
      <c r="B2" s="67" t="s">
        <v>47</v>
      </c>
      <c r="C2" s="67"/>
      <c r="D2" s="67"/>
      <c r="E2" s="67"/>
      <c r="F2" s="67"/>
      <c r="G2" s="67"/>
      <c r="H2" s="67"/>
      <c r="I2" s="67"/>
      <c r="J2" s="67"/>
      <c r="K2" s="67"/>
      <c r="L2" s="67"/>
      <c r="M2" s="67"/>
      <c r="N2" s="67"/>
      <c r="O2" s="67"/>
      <c r="P2" s="67"/>
      <c r="Q2" s="1636"/>
      <c r="R2" s="67"/>
      <c r="S2" s="67"/>
      <c r="T2" s="67"/>
      <c r="U2" s="67"/>
      <c r="V2" s="67"/>
      <c r="W2" s="67"/>
      <c r="X2" s="67"/>
      <c r="Y2" s="67"/>
      <c r="Z2" s="67"/>
      <c r="AA2" s="67"/>
      <c r="AB2" s="67"/>
      <c r="AC2" s="67"/>
      <c r="AD2" s="67"/>
      <c r="AE2" s="67"/>
      <c r="AF2" s="1636"/>
      <c r="AG2" s="67"/>
      <c r="AH2" s="67"/>
      <c r="AI2" s="67"/>
      <c r="AJ2" s="67"/>
      <c r="AK2" s="67"/>
      <c r="AL2" s="67"/>
      <c r="AM2" s="67"/>
      <c r="AN2" s="67"/>
      <c r="AO2" s="67"/>
      <c r="AP2" s="67"/>
      <c r="AQ2" s="67"/>
      <c r="AR2" s="67"/>
      <c r="AS2" s="67"/>
      <c r="AT2" s="67"/>
      <c r="AU2" s="1636"/>
      <c r="AV2" s="67"/>
      <c r="AW2" s="67"/>
      <c r="AX2" s="67"/>
      <c r="AY2" s="67"/>
      <c r="AZ2" s="67"/>
      <c r="BA2" s="67"/>
      <c r="BB2" s="67"/>
      <c r="BC2" s="67"/>
      <c r="BD2" s="67"/>
      <c r="BE2" s="67"/>
      <c r="BF2" s="67"/>
      <c r="BG2" s="67"/>
      <c r="BH2" s="67"/>
      <c r="BI2" s="67"/>
      <c r="BJ2" s="1636"/>
      <c r="BK2" s="67"/>
      <c r="BL2" s="67"/>
      <c r="BM2" s="67"/>
      <c r="BN2" s="67"/>
      <c r="BO2" s="67"/>
      <c r="BP2" s="67"/>
      <c r="BQ2" s="67"/>
      <c r="BR2" s="67"/>
      <c r="BS2" s="67"/>
      <c r="BT2" s="67"/>
      <c r="BU2" s="67"/>
      <c r="BV2" s="67"/>
      <c r="BW2" s="67"/>
      <c r="BX2" s="67"/>
      <c r="BY2" s="67"/>
      <c r="BZ2" s="67"/>
      <c r="CA2" s="67"/>
      <c r="CB2" s="67"/>
      <c r="CC2" s="67"/>
      <c r="CD2" s="1636"/>
      <c r="CE2" s="67"/>
      <c r="CF2" s="67"/>
      <c r="CG2" s="67"/>
      <c r="CH2" s="67"/>
      <c r="CI2" s="67"/>
      <c r="CJ2" s="67"/>
      <c r="CK2" s="67"/>
      <c r="CL2" s="67"/>
      <c r="CM2" s="67"/>
      <c r="CN2" s="67"/>
      <c r="CO2" s="67"/>
      <c r="CP2" s="67"/>
      <c r="CQ2" s="67"/>
      <c r="CR2" s="67"/>
      <c r="CS2" s="1636"/>
      <c r="CT2" s="67"/>
      <c r="CU2" s="67"/>
      <c r="CV2" s="67"/>
      <c r="CW2" s="67"/>
      <c r="CX2" s="67"/>
      <c r="CY2" s="67"/>
      <c r="CZ2" s="67"/>
      <c r="DA2" s="67"/>
      <c r="DB2" s="67"/>
      <c r="DC2" s="67"/>
      <c r="DD2" s="67"/>
      <c r="DE2" s="67"/>
      <c r="DF2" s="67"/>
      <c r="DG2" s="67"/>
      <c r="DH2" s="1636"/>
      <c r="DI2" s="67"/>
      <c r="DJ2" s="67"/>
      <c r="DK2" s="67"/>
      <c r="DL2" s="67"/>
      <c r="DM2" s="67"/>
      <c r="DN2" s="67"/>
      <c r="DO2" s="67"/>
      <c r="DP2" s="67"/>
      <c r="DQ2" s="67"/>
      <c r="DR2" s="67"/>
      <c r="DS2" s="67"/>
      <c r="DT2" s="67"/>
      <c r="DU2" s="67"/>
      <c r="DV2" s="67"/>
      <c r="DW2" s="1636"/>
      <c r="DX2" s="67"/>
    </row>
    <row r="3" spans="1:128" ht="10" customHeight="1" x14ac:dyDescent="0.3">
      <c r="B3" s="4"/>
      <c r="C3" s="4"/>
      <c r="D3" s="4"/>
      <c r="E3" s="4"/>
      <c r="F3" s="4"/>
      <c r="G3" s="4"/>
      <c r="H3" s="4"/>
      <c r="I3" s="4"/>
      <c r="J3" s="4"/>
      <c r="K3" s="4"/>
      <c r="L3" s="4"/>
      <c r="M3" s="4"/>
      <c r="N3" s="4"/>
      <c r="O3" s="4"/>
      <c r="P3" s="4"/>
      <c r="Q3" s="1626"/>
      <c r="R3" s="4"/>
      <c r="S3" s="4"/>
      <c r="T3" s="4"/>
      <c r="U3" s="4"/>
      <c r="V3" s="4"/>
      <c r="W3" s="4"/>
      <c r="X3" s="4"/>
      <c r="Y3" s="4"/>
      <c r="Z3" s="4"/>
      <c r="AA3" s="4"/>
      <c r="AB3" s="4"/>
      <c r="AC3" s="4"/>
      <c r="AD3" s="4"/>
      <c r="AE3" s="4"/>
      <c r="AF3" s="1626"/>
      <c r="AG3" s="4"/>
      <c r="AH3" s="4"/>
      <c r="AI3" s="4"/>
      <c r="AJ3" s="4"/>
      <c r="AK3" s="4"/>
      <c r="AL3" s="4"/>
      <c r="AM3" s="4"/>
      <c r="AN3" s="4"/>
      <c r="AO3" s="4"/>
      <c r="AP3" s="4"/>
      <c r="AQ3" s="4"/>
      <c r="AR3" s="4"/>
      <c r="AS3" s="4"/>
      <c r="AT3" s="4"/>
      <c r="AU3" s="1626"/>
      <c r="AV3" s="4"/>
      <c r="AW3" s="4"/>
      <c r="AX3" s="4"/>
      <c r="AY3" s="4"/>
      <c r="AZ3" s="4"/>
      <c r="BA3" s="4"/>
      <c r="BB3" s="4"/>
      <c r="BC3" s="4"/>
      <c r="BD3" s="4"/>
      <c r="BE3" s="4"/>
      <c r="BF3" s="4"/>
      <c r="BG3" s="4"/>
      <c r="BH3" s="4"/>
      <c r="BI3" s="4"/>
      <c r="BJ3" s="1626"/>
      <c r="BK3" s="4"/>
      <c r="BL3" s="4"/>
      <c r="BM3" s="4"/>
      <c r="BN3" s="4"/>
      <c r="BO3" s="4"/>
      <c r="BP3" s="4"/>
      <c r="BQ3" s="4"/>
      <c r="BR3" s="4"/>
      <c r="BS3" s="4"/>
      <c r="BT3" s="4"/>
      <c r="BU3" s="4"/>
      <c r="BV3" s="4"/>
      <c r="BW3" s="4"/>
      <c r="BX3" s="4"/>
      <c r="BY3" s="4"/>
      <c r="BZ3" s="4"/>
      <c r="CA3" s="4"/>
      <c r="CB3" s="4"/>
      <c r="CC3" s="4"/>
      <c r="CD3" s="1626"/>
      <c r="CE3" s="4"/>
      <c r="CF3" s="4"/>
      <c r="CG3" s="4"/>
      <c r="CH3" s="4"/>
      <c r="CI3" s="4"/>
      <c r="CJ3" s="4"/>
      <c r="CK3" s="4"/>
      <c r="CL3" s="4"/>
      <c r="CM3" s="4"/>
      <c r="CN3" s="4"/>
      <c r="CO3" s="4"/>
      <c r="CP3" s="4"/>
      <c r="CQ3" s="4"/>
      <c r="CR3" s="4"/>
      <c r="CS3" s="1626"/>
      <c r="CT3" s="4"/>
    </row>
    <row r="4" spans="1:128" s="2" customFormat="1" ht="39.65" customHeight="1" x14ac:dyDescent="0.3">
      <c r="B4" s="2095" t="s">
        <v>1676</v>
      </c>
      <c r="C4" s="2095"/>
      <c r="D4" s="2095"/>
      <c r="E4" s="2095"/>
      <c r="F4" s="2095"/>
      <c r="G4" s="2095"/>
      <c r="H4" s="2095"/>
      <c r="I4" s="2095"/>
      <c r="J4" s="2095"/>
      <c r="K4" s="2095"/>
      <c r="L4" s="2095"/>
      <c r="M4" s="2095"/>
      <c r="N4" s="2095"/>
      <c r="O4" s="2095"/>
      <c r="P4" s="2095"/>
      <c r="Q4" s="1709"/>
      <c r="R4" s="66"/>
      <c r="S4" s="66"/>
      <c r="T4" s="66"/>
      <c r="U4" s="66"/>
      <c r="V4" s="66"/>
      <c r="W4" s="66"/>
      <c r="X4" s="66"/>
      <c r="Y4" s="66"/>
      <c r="Z4" s="66"/>
      <c r="AA4" s="66"/>
      <c r="AB4" s="66"/>
      <c r="AC4" s="66"/>
      <c r="AD4" s="66"/>
      <c r="AE4" s="66"/>
      <c r="AF4" s="1635"/>
      <c r="AG4" s="66"/>
      <c r="AH4" s="66"/>
      <c r="AI4" s="66"/>
      <c r="AJ4" s="66"/>
      <c r="AK4" s="66"/>
      <c r="AL4" s="66"/>
      <c r="AM4" s="66"/>
      <c r="AN4" s="66"/>
      <c r="AO4" s="66"/>
      <c r="AP4" s="66"/>
      <c r="AQ4" s="66"/>
      <c r="AR4" s="66"/>
      <c r="AS4" s="66"/>
      <c r="AT4" s="66"/>
      <c r="AU4" s="1635"/>
      <c r="AV4" s="66"/>
      <c r="AW4" s="66"/>
      <c r="AX4" s="66"/>
      <c r="AY4" s="66"/>
      <c r="AZ4" s="66"/>
      <c r="BA4" s="66"/>
      <c r="BB4" s="66"/>
      <c r="BC4" s="66"/>
      <c r="BD4" s="66"/>
      <c r="BE4" s="66"/>
      <c r="BF4" s="66"/>
      <c r="BG4" s="66"/>
      <c r="BH4" s="66"/>
      <c r="BI4" s="66"/>
      <c r="BJ4" s="1635"/>
      <c r="BK4" s="66"/>
      <c r="BL4" s="66"/>
      <c r="BM4" s="66"/>
      <c r="BN4" s="66"/>
      <c r="BO4" s="66"/>
      <c r="BP4" s="66"/>
      <c r="BQ4" s="66"/>
      <c r="BR4" s="66"/>
      <c r="BS4" s="66"/>
      <c r="BT4" s="66"/>
      <c r="BU4" s="66"/>
      <c r="BV4" s="66"/>
      <c r="BW4" s="66"/>
      <c r="BX4" s="66"/>
      <c r="BY4" s="66"/>
      <c r="BZ4" s="66"/>
      <c r="CA4" s="66"/>
      <c r="CB4" s="66"/>
      <c r="CC4" s="66"/>
      <c r="CD4" s="1635"/>
      <c r="CE4" s="66"/>
      <c r="CF4" s="66"/>
      <c r="CG4" s="66"/>
      <c r="CH4" s="66"/>
      <c r="CI4" s="66"/>
      <c r="CJ4" s="66"/>
      <c r="CK4" s="66"/>
      <c r="CL4" s="66"/>
      <c r="CM4" s="66"/>
      <c r="CN4" s="66"/>
      <c r="CO4" s="66"/>
      <c r="CP4" s="66"/>
      <c r="CQ4" s="66"/>
      <c r="CR4" s="66"/>
      <c r="CS4" s="1635"/>
      <c r="CT4" s="66"/>
      <c r="DH4" s="1624"/>
      <c r="DW4" s="1624"/>
    </row>
    <row r="5" spans="1:128" s="2" customFormat="1" ht="26.15" customHeight="1" x14ac:dyDescent="0.3">
      <c r="B5" s="2095" t="s">
        <v>530</v>
      </c>
      <c r="C5" s="2095"/>
      <c r="D5" s="2095"/>
      <c r="E5" s="2095"/>
      <c r="F5" s="2095"/>
      <c r="G5" s="2095"/>
      <c r="H5" s="2095"/>
      <c r="I5" s="2095"/>
      <c r="J5" s="2095"/>
      <c r="K5" s="2095"/>
      <c r="L5" s="2095"/>
      <c r="M5" s="2095"/>
      <c r="N5" s="2095"/>
      <c r="O5" s="2095"/>
      <c r="P5" s="2095"/>
      <c r="Q5" s="1709"/>
      <c r="R5" s="66"/>
      <c r="S5" s="66"/>
      <c r="T5" s="66"/>
      <c r="U5" s="66"/>
      <c r="V5" s="66"/>
      <c r="W5" s="66"/>
      <c r="X5" s="66"/>
      <c r="Y5" s="66"/>
      <c r="Z5" s="66"/>
      <c r="AA5" s="66"/>
      <c r="AB5" s="66"/>
      <c r="AC5" s="66"/>
      <c r="AD5" s="66"/>
      <c r="AE5" s="66"/>
      <c r="AF5" s="1635"/>
      <c r="AG5" s="66"/>
      <c r="AH5" s="66"/>
      <c r="AI5" s="66"/>
      <c r="AJ5" s="66"/>
      <c r="AK5" s="66"/>
      <c r="AL5" s="66"/>
      <c r="AM5" s="66"/>
      <c r="AN5" s="66"/>
      <c r="AO5" s="66"/>
      <c r="AP5" s="66"/>
      <c r="AQ5" s="66"/>
      <c r="AR5" s="66"/>
      <c r="AS5" s="66"/>
      <c r="AT5" s="66"/>
      <c r="AU5" s="1635"/>
      <c r="AV5" s="66"/>
      <c r="AW5" s="66"/>
      <c r="AX5" s="66"/>
      <c r="AY5" s="66"/>
      <c r="AZ5" s="66"/>
      <c r="BA5" s="66"/>
      <c r="BB5" s="66"/>
      <c r="BC5" s="66"/>
      <c r="BD5" s="66"/>
      <c r="BE5" s="66"/>
      <c r="BF5" s="66"/>
      <c r="BG5" s="66"/>
      <c r="BH5" s="66"/>
      <c r="BI5" s="66"/>
      <c r="BJ5" s="1635"/>
      <c r="BK5" s="66"/>
      <c r="BL5" s="66"/>
      <c r="BM5" s="66"/>
      <c r="BN5" s="66"/>
      <c r="BO5" s="66"/>
      <c r="BP5" s="66"/>
      <c r="BQ5" s="66"/>
      <c r="BR5" s="66"/>
      <c r="BS5" s="66"/>
      <c r="BT5" s="66"/>
      <c r="BU5" s="66"/>
      <c r="BV5" s="66"/>
      <c r="BW5" s="66"/>
      <c r="BX5" s="66"/>
      <c r="BY5" s="66"/>
      <c r="BZ5" s="66"/>
      <c r="CA5" s="66"/>
      <c r="CB5" s="66"/>
      <c r="CC5" s="66"/>
      <c r="CD5" s="1635"/>
      <c r="CE5" s="66"/>
      <c r="CF5" s="66"/>
      <c r="CG5" s="66"/>
      <c r="CH5" s="66"/>
      <c r="CI5" s="66"/>
      <c r="CJ5" s="66"/>
      <c r="CK5" s="66"/>
      <c r="CL5" s="66"/>
      <c r="CM5" s="66"/>
      <c r="CN5" s="66"/>
      <c r="CO5" s="66"/>
      <c r="CP5" s="66"/>
      <c r="CQ5" s="66"/>
      <c r="CR5" s="66"/>
      <c r="CS5" s="1635"/>
      <c r="CT5" s="66"/>
      <c r="DH5" s="1624"/>
      <c r="DW5" s="1624"/>
    </row>
    <row r="6" spans="1:128" s="2" customFormat="1" ht="12" customHeight="1" x14ac:dyDescent="0.3">
      <c r="C6" s="66"/>
      <c r="D6" s="66"/>
      <c r="E6" s="66"/>
      <c r="F6" s="66"/>
      <c r="G6" s="66"/>
      <c r="H6" s="66"/>
      <c r="I6" s="66"/>
      <c r="J6" s="66"/>
      <c r="K6" s="66"/>
      <c r="L6" s="66"/>
      <c r="M6" s="66"/>
      <c r="N6" s="66"/>
      <c r="O6" s="66"/>
      <c r="P6" s="66"/>
      <c r="Q6" s="1635"/>
      <c r="R6" s="66"/>
      <c r="S6" s="66"/>
      <c r="T6" s="66"/>
      <c r="U6" s="66"/>
      <c r="V6" s="66"/>
      <c r="W6" s="66"/>
      <c r="X6" s="66"/>
      <c r="Y6" s="66"/>
      <c r="Z6" s="66"/>
      <c r="AA6" s="66"/>
      <c r="AB6" s="66"/>
      <c r="AC6" s="66"/>
      <c r="AD6" s="66"/>
      <c r="AE6" s="66"/>
      <c r="AF6" s="1635"/>
      <c r="AG6" s="66"/>
      <c r="AH6" s="66"/>
      <c r="AI6" s="66"/>
      <c r="AJ6" s="66"/>
      <c r="AK6" s="66"/>
      <c r="AL6" s="66"/>
      <c r="AM6" s="66"/>
      <c r="AN6" s="66"/>
      <c r="AO6" s="66"/>
      <c r="AP6" s="66"/>
      <c r="AQ6" s="66"/>
      <c r="AR6" s="66"/>
      <c r="AS6" s="66"/>
      <c r="AT6" s="66"/>
      <c r="AU6" s="1635"/>
      <c r="AV6" s="66"/>
      <c r="AW6" s="66"/>
      <c r="AX6" s="66"/>
      <c r="AY6" s="66"/>
      <c r="AZ6" s="66"/>
      <c r="BA6" s="66"/>
      <c r="BB6" s="66"/>
      <c r="BC6" s="66"/>
      <c r="BD6" s="66"/>
      <c r="BE6" s="66"/>
      <c r="BF6" s="66"/>
      <c r="BG6" s="66"/>
      <c r="BH6" s="66"/>
      <c r="BI6" s="66"/>
      <c r="BJ6" s="1635"/>
      <c r="BK6" s="66"/>
      <c r="BL6" s="66"/>
      <c r="BM6" s="66"/>
      <c r="BN6" s="66"/>
      <c r="BO6" s="66"/>
      <c r="BP6" s="66"/>
      <c r="BQ6" s="66"/>
      <c r="BR6" s="66"/>
      <c r="BS6" s="66"/>
      <c r="BT6" s="66"/>
      <c r="BU6" s="66"/>
      <c r="BV6" s="66"/>
      <c r="BW6" s="66"/>
      <c r="BX6" s="66"/>
      <c r="BY6" s="66"/>
      <c r="BZ6" s="66"/>
      <c r="CA6" s="66"/>
      <c r="CB6" s="66"/>
      <c r="CC6" s="66"/>
      <c r="CD6" s="1635"/>
      <c r="CE6" s="66"/>
      <c r="CF6" s="66"/>
      <c r="CG6" s="66"/>
      <c r="CH6" s="66"/>
      <c r="CI6" s="66"/>
      <c r="CJ6" s="66"/>
      <c r="CK6" s="66"/>
      <c r="CL6" s="66"/>
      <c r="CM6" s="66"/>
      <c r="CN6" s="66"/>
      <c r="CO6" s="66"/>
      <c r="CP6" s="66"/>
      <c r="CQ6" s="66"/>
      <c r="CR6" s="66"/>
      <c r="CS6" s="1635"/>
      <c r="CT6" s="66"/>
      <c r="DH6" s="1624"/>
      <c r="DW6" s="1624"/>
    </row>
    <row r="7" spans="1:128" s="2" customFormat="1" ht="24" customHeight="1" x14ac:dyDescent="0.3">
      <c r="C7" s="66"/>
      <c r="D7" s="66"/>
      <c r="E7" s="66"/>
      <c r="F7" s="66"/>
      <c r="G7" s="66"/>
      <c r="H7" s="66"/>
      <c r="I7" s="66"/>
      <c r="J7" s="66"/>
      <c r="K7" s="66"/>
      <c r="L7" s="66"/>
      <c r="M7" s="66"/>
      <c r="N7" s="66"/>
      <c r="O7" s="66"/>
      <c r="P7" s="66"/>
      <c r="Q7" s="1635"/>
      <c r="R7" s="66"/>
      <c r="S7" s="66"/>
      <c r="T7" s="66"/>
      <c r="U7" s="66"/>
      <c r="V7" s="66"/>
      <c r="W7" s="66"/>
      <c r="X7" s="66"/>
      <c r="Y7" s="66"/>
      <c r="Z7" s="66"/>
      <c r="AA7" s="66"/>
      <c r="AB7" s="66"/>
      <c r="AC7" s="66"/>
      <c r="AD7" s="66"/>
      <c r="AE7" s="66"/>
      <c r="AF7" s="1635"/>
      <c r="AG7" s="66"/>
      <c r="AH7" s="66"/>
      <c r="AI7" s="66"/>
      <c r="AJ7" s="66"/>
      <c r="AK7" s="66"/>
      <c r="AL7" s="66"/>
      <c r="AM7" s="66"/>
      <c r="AN7" s="66"/>
      <c r="AO7" s="66"/>
      <c r="AP7" s="66"/>
      <c r="AQ7" s="66"/>
      <c r="AR7" s="66"/>
      <c r="AS7" s="66"/>
      <c r="AT7" s="66"/>
      <c r="AU7" s="1635"/>
      <c r="AV7" s="66"/>
      <c r="AW7" s="66"/>
      <c r="AX7" s="66"/>
      <c r="AY7" s="66"/>
      <c r="AZ7" s="66"/>
      <c r="BA7" s="66"/>
      <c r="BB7" s="66"/>
      <c r="BC7" s="66"/>
      <c r="BD7" s="66"/>
      <c r="BE7" s="66"/>
      <c r="BF7" s="66"/>
      <c r="BG7" s="66"/>
      <c r="BH7" s="66"/>
      <c r="BI7" s="66"/>
      <c r="BJ7" s="1635"/>
      <c r="BK7" s="66"/>
      <c r="BL7" s="66"/>
      <c r="BM7" s="66"/>
      <c r="BN7" s="66"/>
      <c r="BO7" s="66"/>
      <c r="BP7" s="66"/>
      <c r="BQ7" s="66"/>
      <c r="BR7" s="66"/>
      <c r="BS7" s="66"/>
      <c r="BT7" s="66"/>
      <c r="BU7" s="66"/>
      <c r="BV7" s="66"/>
      <c r="BW7" s="66"/>
      <c r="BX7" s="66"/>
      <c r="BY7" s="66"/>
      <c r="BZ7" s="66"/>
      <c r="CA7" s="66"/>
      <c r="CB7" s="66"/>
      <c r="CC7" s="66"/>
      <c r="CD7" s="1635"/>
      <c r="CE7" s="66"/>
      <c r="CF7" s="66"/>
      <c r="CG7" s="66"/>
      <c r="CH7" s="66"/>
      <c r="CI7" s="66"/>
      <c r="CJ7" s="66"/>
      <c r="CK7" s="66"/>
      <c r="CL7" s="66"/>
      <c r="CM7" s="66"/>
      <c r="CN7" s="66"/>
      <c r="CO7" s="66"/>
      <c r="CP7" s="66"/>
      <c r="CQ7" s="66"/>
      <c r="CR7" s="66"/>
      <c r="CS7" s="1635"/>
      <c r="CT7" s="66"/>
      <c r="DH7" s="1624"/>
      <c r="DW7" s="1624"/>
    </row>
    <row r="8" spans="1:128" s="2" customFormat="1" x14ac:dyDescent="0.3">
      <c r="C8" s="7"/>
      <c r="D8" s="7"/>
      <c r="E8" s="7"/>
      <c r="F8" s="7"/>
      <c r="G8" s="7"/>
      <c r="H8" s="7"/>
      <c r="I8" s="7"/>
      <c r="J8" s="7"/>
      <c r="K8" s="7"/>
      <c r="L8" s="7"/>
      <c r="M8" s="7"/>
      <c r="N8" s="7"/>
      <c r="O8" s="7"/>
      <c r="P8" s="7"/>
      <c r="Q8" s="1627"/>
      <c r="R8" s="7"/>
      <c r="S8" s="7"/>
      <c r="T8" s="7"/>
      <c r="U8" s="7"/>
      <c r="V8" s="7"/>
      <c r="W8" s="7"/>
      <c r="X8" s="7"/>
      <c r="Y8" s="7"/>
      <c r="Z8" s="7"/>
      <c r="AA8" s="7"/>
      <c r="AB8" s="7"/>
      <c r="AC8" s="7"/>
      <c r="AD8" s="7"/>
      <c r="AE8" s="7"/>
      <c r="AF8" s="1627"/>
      <c r="AG8" s="7"/>
      <c r="AH8" s="7"/>
      <c r="AI8" s="7"/>
      <c r="AJ8" s="7"/>
      <c r="AK8" s="7"/>
      <c r="AL8" s="7"/>
      <c r="AM8" s="7"/>
      <c r="AN8" s="7"/>
      <c r="AO8" s="7"/>
      <c r="AP8" s="7"/>
      <c r="AQ8" s="7"/>
      <c r="AR8" s="7"/>
      <c r="AS8" s="7"/>
      <c r="AT8" s="7"/>
      <c r="AU8" s="1627"/>
      <c r="AV8" s="7"/>
      <c r="AW8" s="7"/>
      <c r="AX8" s="7"/>
      <c r="AY8" s="7"/>
      <c r="AZ8" s="7"/>
      <c r="BA8" s="7"/>
      <c r="BB8" s="7"/>
      <c r="BC8" s="7"/>
      <c r="BD8" s="7"/>
      <c r="BE8" s="7"/>
      <c r="BF8" s="7"/>
      <c r="BG8" s="7"/>
      <c r="BH8" s="7"/>
      <c r="BI8" s="7"/>
      <c r="BJ8" s="1627"/>
      <c r="BK8" s="7"/>
      <c r="BL8" s="7"/>
      <c r="BM8" s="7"/>
      <c r="BN8" s="7"/>
      <c r="BO8" s="7"/>
      <c r="BP8" s="7"/>
      <c r="BQ8" s="7"/>
      <c r="BR8" s="7"/>
      <c r="BS8" s="7"/>
      <c r="BT8" s="7"/>
      <c r="BU8" s="7"/>
      <c r="BV8" s="7"/>
      <c r="BW8" s="7"/>
      <c r="BX8" s="7"/>
      <c r="BY8" s="7"/>
      <c r="BZ8" s="7"/>
      <c r="CA8" s="7"/>
      <c r="CB8" s="7"/>
      <c r="CC8" s="7"/>
      <c r="CD8" s="1627"/>
      <c r="CE8" s="7"/>
      <c r="CF8" s="7"/>
      <c r="CG8" s="7"/>
      <c r="CH8" s="7"/>
      <c r="CI8" s="7"/>
      <c r="CJ8" s="7"/>
      <c r="CK8" s="7"/>
      <c r="CL8" s="7"/>
      <c r="CM8" s="7"/>
      <c r="CN8" s="7"/>
      <c r="CO8" s="7"/>
      <c r="CP8" s="7"/>
      <c r="CQ8" s="7"/>
      <c r="CR8" s="7"/>
      <c r="CS8" s="1627"/>
      <c r="CT8" s="7"/>
      <c r="DH8" s="1624"/>
      <c r="DW8" s="1624"/>
    </row>
    <row r="9" spans="1:128" s="2" customFormat="1" ht="20.149999999999999" customHeight="1" x14ac:dyDescent="0.3">
      <c r="B9" s="355"/>
      <c r="C9" s="7"/>
      <c r="D9" s="7"/>
      <c r="E9" s="7"/>
      <c r="F9" s="7"/>
      <c r="G9" s="7"/>
      <c r="H9" s="7"/>
      <c r="I9" s="7"/>
      <c r="J9" s="7"/>
      <c r="K9" s="7"/>
      <c r="L9" s="7"/>
      <c r="M9" s="7"/>
      <c r="N9" s="7"/>
      <c r="O9" s="7"/>
      <c r="P9" s="7"/>
      <c r="Q9" s="1627"/>
      <c r="R9" s="7"/>
      <c r="S9" s="7"/>
      <c r="T9" s="7"/>
      <c r="U9" s="7"/>
      <c r="V9" s="7"/>
      <c r="W9" s="7"/>
      <c r="X9" s="7"/>
      <c r="Y9" s="7"/>
      <c r="Z9" s="7"/>
      <c r="AA9" s="7"/>
      <c r="AB9" s="7"/>
      <c r="AC9" s="7"/>
      <c r="AD9" s="7"/>
      <c r="AE9" s="7"/>
      <c r="AF9" s="1627"/>
      <c r="AG9" s="7"/>
      <c r="AH9" s="7"/>
      <c r="AI9" s="7"/>
      <c r="AJ9" s="7"/>
      <c r="AK9" s="7"/>
      <c r="AL9" s="7"/>
      <c r="AM9" s="7"/>
      <c r="AN9" s="7"/>
      <c r="AO9" s="7"/>
      <c r="AP9" s="7"/>
      <c r="AQ9" s="7"/>
      <c r="AR9" s="7"/>
      <c r="AS9" s="7"/>
      <c r="AT9" s="7"/>
      <c r="AU9" s="1627"/>
      <c r="AV9" s="7"/>
      <c r="AW9" s="7"/>
      <c r="AX9" s="7"/>
      <c r="AY9" s="7"/>
      <c r="AZ9" s="7"/>
      <c r="BA9" s="7"/>
      <c r="BB9" s="7"/>
      <c r="BC9" s="7"/>
      <c r="BD9" s="7"/>
      <c r="BE9" s="7"/>
      <c r="BF9" s="7"/>
      <c r="BG9" s="7"/>
      <c r="BH9" s="7"/>
      <c r="BI9" s="7"/>
      <c r="BJ9" s="1627"/>
      <c r="BK9" s="7"/>
      <c r="BL9" s="7"/>
      <c r="BM9" s="7"/>
      <c r="BN9" s="7"/>
      <c r="BO9" s="7"/>
      <c r="BP9" s="7"/>
      <c r="BQ9" s="7"/>
      <c r="BR9" s="7"/>
      <c r="BS9" s="7"/>
      <c r="BT9" s="7"/>
      <c r="BU9" s="7"/>
      <c r="BV9" s="7"/>
      <c r="BW9" s="7"/>
      <c r="BX9" s="7"/>
      <c r="BY9" s="7"/>
      <c r="BZ9" s="7"/>
      <c r="CA9" s="7"/>
      <c r="CB9" s="7"/>
      <c r="CC9" s="7"/>
      <c r="CD9" s="1627"/>
      <c r="CE9" s="7"/>
      <c r="CF9" s="7"/>
      <c r="CG9" s="7"/>
      <c r="CH9" s="7"/>
      <c r="CI9" s="7"/>
      <c r="CJ9" s="7"/>
      <c r="CK9" s="7"/>
      <c r="CL9" s="7"/>
      <c r="CM9" s="7"/>
      <c r="CN9" s="7"/>
      <c r="CO9" s="7"/>
      <c r="CP9" s="7"/>
      <c r="CQ9" s="7"/>
      <c r="CR9" s="7"/>
      <c r="CS9" s="1627"/>
      <c r="CT9" s="7"/>
      <c r="DH9" s="1624"/>
      <c r="DW9" s="1624"/>
    </row>
    <row r="10" spans="1:128" s="2" customFormat="1" ht="14.25" customHeight="1" x14ac:dyDescent="0.35">
      <c r="B10" s="87" t="s">
        <v>138</v>
      </c>
      <c r="C10" s="87"/>
      <c r="D10" s="87"/>
      <c r="E10" s="87"/>
      <c r="F10" s="87"/>
      <c r="G10" s="87"/>
      <c r="H10" s="87"/>
      <c r="I10" s="87"/>
      <c r="J10" s="87"/>
      <c r="K10" s="87"/>
      <c r="L10" s="87"/>
      <c r="M10" s="87"/>
      <c r="N10" s="87"/>
      <c r="O10" s="87"/>
      <c r="P10" s="87"/>
      <c r="Q10" s="1637"/>
      <c r="R10" s="87"/>
      <c r="S10" s="87"/>
      <c r="T10" s="87"/>
      <c r="U10" s="87"/>
      <c r="V10" s="87"/>
      <c r="W10" s="87"/>
      <c r="X10" s="87"/>
      <c r="Y10" s="87"/>
      <c r="Z10" s="87"/>
      <c r="AA10" s="87"/>
      <c r="AB10" s="87"/>
      <c r="AC10" s="87"/>
      <c r="AD10" s="87"/>
      <c r="AE10" s="87"/>
      <c r="AF10" s="1637"/>
      <c r="AG10" s="87"/>
      <c r="AH10" s="87"/>
      <c r="AI10" s="87"/>
      <c r="AJ10" s="87"/>
      <c r="AK10" s="87"/>
      <c r="AL10" s="87"/>
      <c r="AM10" s="87"/>
      <c r="AN10" s="87"/>
      <c r="AO10" s="87"/>
      <c r="AP10" s="87"/>
      <c r="AQ10" s="87"/>
      <c r="AR10" s="7"/>
      <c r="AS10" s="7"/>
      <c r="AT10" s="7"/>
      <c r="AU10" s="1627"/>
      <c r="AV10" s="7"/>
      <c r="AW10" s="7"/>
      <c r="AX10" s="7"/>
      <c r="AY10" s="7"/>
      <c r="AZ10" s="7"/>
      <c r="BA10" s="7"/>
      <c r="BB10" s="7"/>
      <c r="BC10" s="7"/>
      <c r="BD10" s="7"/>
      <c r="BE10" s="7"/>
      <c r="BF10" s="7"/>
      <c r="BG10" s="7"/>
      <c r="BH10" s="7"/>
      <c r="BI10" s="7"/>
      <c r="BJ10" s="1627"/>
      <c r="BK10" s="7"/>
      <c r="BL10" s="7"/>
      <c r="BM10" s="7"/>
      <c r="BN10" s="7"/>
      <c r="BO10" s="7"/>
      <c r="BP10" s="7"/>
      <c r="BQ10" s="7"/>
      <c r="BR10" s="7"/>
      <c r="BS10" s="7"/>
      <c r="BT10" s="7"/>
      <c r="BU10" s="7"/>
      <c r="BV10" s="7"/>
      <c r="BW10" s="7"/>
      <c r="BX10" s="7"/>
      <c r="BY10" s="7"/>
      <c r="BZ10" s="7"/>
      <c r="CA10" s="7"/>
      <c r="CB10" s="7"/>
      <c r="CC10" s="7"/>
      <c r="CD10" s="1627"/>
      <c r="CE10" s="7"/>
      <c r="CF10" s="7"/>
      <c r="CG10" s="7"/>
      <c r="CH10" s="7"/>
      <c r="CI10" s="7"/>
      <c r="CJ10" s="7"/>
      <c r="CK10" s="7"/>
      <c r="CL10" s="7"/>
      <c r="CM10" s="7"/>
      <c r="CN10" s="7"/>
      <c r="CO10" s="7"/>
      <c r="CP10" s="7"/>
      <c r="CQ10" s="7"/>
      <c r="CR10" s="7"/>
      <c r="CS10" s="1627"/>
      <c r="CT10" s="7"/>
      <c r="DH10" s="1624"/>
      <c r="DW10" s="1624"/>
    </row>
    <row r="11" spans="1:128" s="2" customFormat="1" ht="10" customHeight="1" x14ac:dyDescent="0.3">
      <c r="C11" s="7"/>
      <c r="D11" s="7"/>
      <c r="E11" s="7"/>
      <c r="F11" s="7"/>
      <c r="G11" s="7"/>
      <c r="H11" s="7"/>
      <c r="I11" s="7"/>
      <c r="J11" s="7"/>
      <c r="K11" s="7"/>
      <c r="L11" s="7"/>
      <c r="M11" s="7"/>
      <c r="N11" s="7"/>
      <c r="O11" s="7"/>
      <c r="P11" s="7"/>
      <c r="Q11" s="1627"/>
      <c r="R11" s="7"/>
      <c r="S11" s="7"/>
      <c r="T11" s="7"/>
      <c r="U11" s="7"/>
      <c r="V11" s="7"/>
      <c r="W11" s="7"/>
      <c r="X11" s="7"/>
      <c r="Y11" s="7"/>
      <c r="Z11" s="7"/>
      <c r="AA11" s="7"/>
      <c r="AB11" s="7"/>
      <c r="AC11" s="7"/>
      <c r="AD11" s="7"/>
      <c r="AE11" s="7"/>
      <c r="AF11" s="1627"/>
      <c r="AG11" s="7"/>
      <c r="AH11" s="7"/>
      <c r="AI11" s="7"/>
      <c r="AJ11" s="7"/>
      <c r="AK11" s="7"/>
      <c r="AL11" s="7"/>
      <c r="AM11" s="7"/>
      <c r="AN11" s="7"/>
      <c r="AO11" s="7"/>
      <c r="AP11" s="7"/>
      <c r="AQ11" s="7"/>
      <c r="AR11" s="7"/>
      <c r="AS11" s="7"/>
      <c r="AT11" s="7"/>
      <c r="AU11" s="1627"/>
      <c r="AV11" s="7"/>
      <c r="AW11" s="7"/>
      <c r="AX11" s="7"/>
      <c r="AY11" s="7"/>
      <c r="AZ11" s="7"/>
      <c r="BA11" s="7"/>
      <c r="BB11" s="7"/>
      <c r="BC11" s="7"/>
      <c r="BD11" s="7"/>
      <c r="BE11" s="7"/>
      <c r="BF11" s="7"/>
      <c r="BG11" s="7"/>
      <c r="BH11" s="7"/>
      <c r="BI11" s="7"/>
      <c r="BJ11" s="1627"/>
      <c r="BK11" s="7"/>
      <c r="BL11" s="7"/>
      <c r="BM11" s="7"/>
      <c r="BN11" s="7"/>
      <c r="BO11" s="7"/>
      <c r="BP11" s="7"/>
      <c r="BQ11" s="7"/>
      <c r="BR11" s="7"/>
      <c r="BS11" s="7"/>
      <c r="BT11" s="7"/>
      <c r="BU11" s="7"/>
      <c r="BV11" s="7"/>
      <c r="BW11" s="7"/>
      <c r="BX11" s="7"/>
      <c r="BY11" s="7"/>
      <c r="BZ11" s="7"/>
      <c r="CA11" s="7"/>
      <c r="CB11" s="7"/>
      <c r="CC11" s="7"/>
      <c r="CD11" s="1627"/>
      <c r="CE11" s="7"/>
      <c r="CF11" s="7"/>
      <c r="CG11" s="7"/>
      <c r="CH11" s="7"/>
      <c r="CI11" s="7"/>
      <c r="CJ11" s="7"/>
      <c r="CK11" s="7"/>
      <c r="CL11" s="7"/>
      <c r="CM11" s="7"/>
      <c r="CN11" s="7"/>
      <c r="CO11" s="7"/>
      <c r="CP11" s="7"/>
      <c r="CQ11" s="7"/>
      <c r="CR11" s="7"/>
      <c r="CS11" s="1627"/>
      <c r="CT11" s="7"/>
      <c r="DH11" s="1624"/>
      <c r="DW11" s="1624"/>
    </row>
    <row r="12" spans="1:128" s="2" customFormat="1" ht="34.4" customHeight="1" x14ac:dyDescent="0.3">
      <c r="B12" s="203" t="s">
        <v>160</v>
      </c>
      <c r="C12" s="201"/>
      <c r="D12" s="201"/>
      <c r="E12" s="201"/>
      <c r="F12" s="201"/>
      <c r="G12" s="201"/>
      <c r="H12" s="201"/>
      <c r="I12" s="201"/>
      <c r="J12" s="201"/>
      <c r="K12" s="201"/>
      <c r="L12" s="201"/>
      <c r="M12" s="201"/>
      <c r="N12" s="201"/>
      <c r="O12" s="201"/>
      <c r="P12" s="201"/>
      <c r="Q12" s="1642"/>
      <c r="R12" s="201"/>
      <c r="S12" s="201"/>
      <c r="T12" s="201"/>
      <c r="U12" s="201"/>
      <c r="V12" s="201"/>
      <c r="W12" s="201"/>
      <c r="X12" s="201"/>
      <c r="Y12" s="201"/>
      <c r="Z12" s="201"/>
      <c r="AA12" s="201"/>
      <c r="AB12" s="201"/>
      <c r="AC12" s="201"/>
      <c r="AD12" s="201"/>
      <c r="AE12" s="201"/>
      <c r="AF12" s="1642"/>
      <c r="AG12" s="201"/>
      <c r="AH12" s="201"/>
      <c r="AI12" s="201"/>
      <c r="AJ12" s="201"/>
      <c r="AK12" s="201"/>
      <c r="AL12" s="201"/>
      <c r="AM12" s="201"/>
      <c r="AN12" s="201"/>
      <c r="AO12" s="201"/>
      <c r="AP12" s="201"/>
      <c r="AQ12" s="201"/>
      <c r="AR12" s="204"/>
      <c r="AS12" s="204"/>
      <c r="AT12" s="204"/>
      <c r="AU12" s="1643"/>
      <c r="AV12" s="204"/>
      <c r="AW12" s="204"/>
      <c r="AX12" s="205"/>
      <c r="AY12" s="1316" t="s">
        <v>81</v>
      </c>
      <c r="AZ12" s="205"/>
      <c r="BA12" s="205"/>
      <c r="BB12" s="205"/>
      <c r="BC12" s="205"/>
      <c r="BD12" s="205"/>
      <c r="BE12" s="205"/>
      <c r="BF12" s="205"/>
      <c r="BG12" s="205"/>
      <c r="BH12" s="205"/>
      <c r="BI12" s="205"/>
      <c r="BJ12" s="1644"/>
      <c r="BK12" s="205"/>
      <c r="BL12" s="205"/>
      <c r="BM12" s="53"/>
      <c r="BN12" s="53"/>
      <c r="BO12" s="53"/>
      <c r="BP12" s="53"/>
      <c r="BQ12" s="205"/>
      <c r="BR12" s="205"/>
      <c r="BS12" s="205"/>
      <c r="BT12" s="205"/>
      <c r="BU12" s="205"/>
      <c r="BV12" s="205"/>
      <c r="BW12" s="205"/>
      <c r="BX12" s="205"/>
      <c r="BY12" s="205"/>
      <c r="BZ12" s="205"/>
      <c r="CA12" s="205"/>
      <c r="CB12" s="205"/>
      <c r="CC12" s="205"/>
      <c r="CD12" s="1644"/>
      <c r="CE12" s="205"/>
      <c r="CF12" s="205"/>
      <c r="CG12" s="205"/>
      <c r="CH12" s="205"/>
      <c r="CI12" s="205"/>
      <c r="CJ12" s="205"/>
      <c r="CK12" s="205"/>
      <c r="CL12" s="205"/>
      <c r="CM12" s="204"/>
      <c r="CN12" s="204"/>
      <c r="CO12" s="204"/>
      <c r="CP12" s="1348"/>
      <c r="CQ12" s="53"/>
      <c r="CS12" s="1624"/>
      <c r="DH12" s="1624"/>
      <c r="DW12" s="1624"/>
    </row>
    <row r="13" spans="1:128" s="2" customFormat="1" ht="14.25" customHeight="1" x14ac:dyDescent="0.3">
      <c r="B13" s="203"/>
      <c r="C13" s="201"/>
      <c r="D13" s="1293" t="s">
        <v>1</v>
      </c>
      <c r="E13" s="1293" t="s">
        <v>2</v>
      </c>
      <c r="F13" s="1293" t="s">
        <v>3</v>
      </c>
      <c r="G13" s="1293" t="s">
        <v>85</v>
      </c>
      <c r="H13" s="1293" t="s">
        <v>4</v>
      </c>
      <c r="I13" s="1293" t="s">
        <v>5</v>
      </c>
      <c r="J13" s="1293" t="s">
        <v>6</v>
      </c>
      <c r="K13" s="1293" t="s">
        <v>7</v>
      </c>
      <c r="L13" s="1293" t="s">
        <v>8</v>
      </c>
      <c r="M13" s="1293" t="s">
        <v>9</v>
      </c>
      <c r="N13" s="1293" t="s">
        <v>10</v>
      </c>
      <c r="O13" s="1293" t="s">
        <v>11</v>
      </c>
      <c r="P13" s="1293" t="s">
        <v>12</v>
      </c>
      <c r="Q13" s="1660" t="s">
        <v>13</v>
      </c>
      <c r="R13" s="1660" t="s">
        <v>14</v>
      </c>
      <c r="S13" s="1660" t="s">
        <v>15</v>
      </c>
      <c r="T13" s="1660" t="s">
        <v>16</v>
      </c>
      <c r="U13" s="1660" t="s">
        <v>17</v>
      </c>
      <c r="V13" s="1660" t="s">
        <v>18</v>
      </c>
      <c r="W13" s="1660" t="s">
        <v>19</v>
      </c>
      <c r="X13" s="1660" t="s">
        <v>20</v>
      </c>
      <c r="Y13" s="1660" t="s">
        <v>21</v>
      </c>
      <c r="Z13" s="1660" t="s">
        <v>22</v>
      </c>
      <c r="AA13" s="1660" t="s">
        <v>23</v>
      </c>
      <c r="AB13" s="1660" t="s">
        <v>24</v>
      </c>
      <c r="AC13" s="1660" t="s">
        <v>25</v>
      </c>
      <c r="AD13" s="1660" t="s">
        <v>26</v>
      </c>
      <c r="AE13" s="1660" t="s">
        <v>27</v>
      </c>
      <c r="AF13" s="1660" t="s">
        <v>28</v>
      </c>
      <c r="AG13" s="1660" t="s">
        <v>29</v>
      </c>
      <c r="AH13" s="1660" t="s">
        <v>30</v>
      </c>
      <c r="AI13" s="1660" t="s">
        <v>31</v>
      </c>
      <c r="AJ13" s="1660" t="s">
        <v>32</v>
      </c>
      <c r="AK13" s="1660" t="s">
        <v>33</v>
      </c>
      <c r="AL13" s="1660" t="s">
        <v>34</v>
      </c>
      <c r="AM13" s="1660" t="s">
        <v>35</v>
      </c>
      <c r="AN13" s="1660" t="s">
        <v>87</v>
      </c>
      <c r="AO13" s="1660" t="s">
        <v>111</v>
      </c>
      <c r="AP13" s="1660" t="s">
        <v>112</v>
      </c>
      <c r="AQ13" s="1660" t="s">
        <v>216</v>
      </c>
      <c r="AR13" s="1660" t="s">
        <v>402</v>
      </c>
      <c r="AS13" s="1660" t="s">
        <v>1068</v>
      </c>
      <c r="AT13" s="1660" t="s">
        <v>1079</v>
      </c>
      <c r="AU13" s="1660" t="s">
        <v>1567</v>
      </c>
      <c r="AV13" s="1660" t="s">
        <v>1592</v>
      </c>
      <c r="AW13" s="1660" t="s">
        <v>1593</v>
      </c>
      <c r="AX13" s="1660" t="s">
        <v>1594</v>
      </c>
      <c r="AY13" s="1660" t="s">
        <v>1595</v>
      </c>
      <c r="AZ13" s="1660" t="s">
        <v>1596</v>
      </c>
      <c r="BA13" s="1660" t="s">
        <v>1597</v>
      </c>
      <c r="BB13" s="1660" t="s">
        <v>1686</v>
      </c>
      <c r="BC13" s="1660" t="s">
        <v>1687</v>
      </c>
      <c r="BD13" s="1660" t="s">
        <v>1688</v>
      </c>
      <c r="BE13" s="1660" t="s">
        <v>1689</v>
      </c>
      <c r="BF13" s="1660" t="s">
        <v>1598</v>
      </c>
      <c r="BG13" s="1660" t="s">
        <v>1599</v>
      </c>
      <c r="BH13" s="1660" t="s">
        <v>1600</v>
      </c>
      <c r="BI13" s="1660" t="s">
        <v>1601</v>
      </c>
      <c r="BJ13" s="1660" t="s">
        <v>1690</v>
      </c>
      <c r="BK13" s="1660" t="s">
        <v>1691</v>
      </c>
      <c r="BL13" s="1660" t="s">
        <v>1692</v>
      </c>
      <c r="BM13" s="1086"/>
      <c r="BN13" s="1593"/>
      <c r="BO13" s="1593"/>
      <c r="BP13" s="1593"/>
      <c r="BQ13" s="200"/>
      <c r="BR13" s="200"/>
      <c r="BS13" s="200"/>
      <c r="BT13" s="200"/>
      <c r="BU13" s="200"/>
      <c r="BV13" s="200"/>
      <c r="BW13" s="200"/>
      <c r="BX13" s="200"/>
      <c r="BY13" s="200"/>
      <c r="BZ13" s="200"/>
      <c r="CA13" s="200"/>
      <c r="CB13" s="200"/>
      <c r="CC13" s="200"/>
      <c r="CD13" s="1641"/>
      <c r="CE13" s="200"/>
      <c r="CF13" s="200"/>
      <c r="CG13" s="200"/>
      <c r="CH13" s="200"/>
      <c r="CI13" s="200"/>
      <c r="CJ13" s="200"/>
      <c r="CK13" s="200"/>
      <c r="CL13" s="200"/>
      <c r="CM13" s="200"/>
      <c r="CN13" s="200"/>
      <c r="CO13" s="200"/>
      <c r="CP13" s="1609"/>
      <c r="CQ13" s="1609"/>
      <c r="CR13" s="1609"/>
      <c r="CS13" s="1609"/>
      <c r="CT13" s="1609"/>
      <c r="CU13" s="1609"/>
      <c r="CV13" s="1609"/>
      <c r="CW13" s="1609"/>
      <c r="CX13" s="1609"/>
      <c r="CY13" s="1609"/>
      <c r="CZ13" s="1609"/>
      <c r="DA13" s="1610"/>
      <c r="DB13" s="1610"/>
      <c r="DC13" s="1610"/>
      <c r="DD13" s="1610"/>
      <c r="DE13" s="1610"/>
      <c r="DF13" s="1610"/>
      <c r="DG13" s="1609"/>
      <c r="DH13" s="1609"/>
      <c r="DI13" s="1611"/>
      <c r="DJ13" s="1611"/>
      <c r="DK13" s="1611"/>
      <c r="DL13" s="1611"/>
      <c r="DM13" s="1611"/>
      <c r="DN13" s="1611"/>
      <c r="DO13" s="1611"/>
      <c r="DP13" s="1611"/>
      <c r="DQ13" s="1611"/>
      <c r="DR13" s="1611"/>
      <c r="DS13" s="1611"/>
      <c r="DT13" s="1611"/>
      <c r="DU13" s="1611"/>
      <c r="DV13" s="1611"/>
      <c r="DW13" s="1611"/>
      <c r="DX13" s="1611"/>
    </row>
    <row r="14" spans="1:128" s="2" customFormat="1" ht="32.25" customHeight="1" x14ac:dyDescent="0.3">
      <c r="C14" s="202"/>
      <c r="D14" s="2060" t="s">
        <v>45</v>
      </c>
      <c r="E14" s="2061"/>
      <c r="F14" s="2061"/>
      <c r="G14" s="2061"/>
      <c r="H14" s="2061"/>
      <c r="I14" s="2061"/>
      <c r="J14" s="2061"/>
      <c r="K14" s="2061"/>
      <c r="L14" s="2061"/>
      <c r="M14" s="2061"/>
      <c r="N14" s="2061"/>
      <c r="O14" s="2061"/>
      <c r="P14" s="2061"/>
      <c r="Q14" s="2061"/>
      <c r="R14" s="2104"/>
      <c r="S14" s="2105" t="s">
        <v>57</v>
      </c>
      <c r="T14" s="2061"/>
      <c r="U14" s="2061"/>
      <c r="V14" s="2061"/>
      <c r="W14" s="2061"/>
      <c r="X14" s="2061"/>
      <c r="Y14" s="2061"/>
      <c r="Z14" s="2061"/>
      <c r="AA14" s="2061"/>
      <c r="AB14" s="2061"/>
      <c r="AC14" s="2061"/>
      <c r="AD14" s="2061"/>
      <c r="AE14" s="2061"/>
      <c r="AF14" s="2061"/>
      <c r="AG14" s="2104"/>
      <c r="AH14" s="2105" t="s">
        <v>63</v>
      </c>
      <c r="AI14" s="2061"/>
      <c r="AJ14" s="2061"/>
      <c r="AK14" s="2061"/>
      <c r="AL14" s="2061"/>
      <c r="AM14" s="2061"/>
      <c r="AN14" s="2061"/>
      <c r="AO14" s="2061"/>
      <c r="AP14" s="2061"/>
      <c r="AQ14" s="2061"/>
      <c r="AR14" s="2061"/>
      <c r="AS14" s="2061"/>
      <c r="AT14" s="2061"/>
      <c r="AU14" s="2061"/>
      <c r="AV14" s="2104"/>
      <c r="AW14" s="2105" t="s">
        <v>101</v>
      </c>
      <c r="AX14" s="2061"/>
      <c r="AY14" s="2061"/>
      <c r="AZ14" s="2061"/>
      <c r="BA14" s="2061"/>
      <c r="BB14" s="2061"/>
      <c r="BC14" s="2061"/>
      <c r="BD14" s="2061"/>
      <c r="BE14" s="2061"/>
      <c r="BF14" s="2061"/>
      <c r="BG14" s="2061"/>
      <c r="BH14" s="2061"/>
      <c r="BI14" s="2061"/>
      <c r="BJ14" s="2061"/>
      <c r="BK14" s="2104"/>
      <c r="BL14" s="2106" t="s">
        <v>1520</v>
      </c>
      <c r="BM14" s="1086"/>
      <c r="BN14" s="14"/>
      <c r="BQ14" s="2114" t="s">
        <v>45</v>
      </c>
      <c r="BR14" s="2096"/>
      <c r="BS14" s="2096"/>
      <c r="BT14" s="2096"/>
      <c r="BU14" s="2096"/>
      <c r="BV14" s="2096"/>
      <c r="BW14" s="2096"/>
      <c r="BX14" s="2096"/>
      <c r="BY14" s="2096"/>
      <c r="BZ14" s="2096"/>
      <c r="CA14" s="2096"/>
      <c r="CB14" s="2096"/>
      <c r="CC14" s="2096"/>
      <c r="CD14" s="2096"/>
      <c r="CE14" s="2097"/>
      <c r="CF14" s="2114" t="s">
        <v>57</v>
      </c>
      <c r="CG14" s="2096"/>
      <c r="CH14" s="2096"/>
      <c r="CI14" s="2096"/>
      <c r="CJ14" s="2096"/>
      <c r="CK14" s="2096"/>
      <c r="CL14" s="2096"/>
      <c r="CM14" s="2096"/>
      <c r="CN14" s="2096"/>
      <c r="CO14" s="2096"/>
      <c r="CP14" s="2096"/>
      <c r="CQ14" s="2096"/>
      <c r="CR14" s="2096"/>
      <c r="CS14" s="2096"/>
      <c r="CT14" s="2097"/>
      <c r="CU14" s="2096" t="s">
        <v>63</v>
      </c>
      <c r="CV14" s="2096"/>
      <c r="CW14" s="2096"/>
      <c r="CX14" s="2096"/>
      <c r="CY14" s="2096"/>
      <c r="CZ14" s="2096"/>
      <c r="DA14" s="2096"/>
      <c r="DB14" s="2096"/>
      <c r="DC14" s="2096"/>
      <c r="DD14" s="2096"/>
      <c r="DE14" s="2096"/>
      <c r="DF14" s="2096"/>
      <c r="DG14" s="2096"/>
      <c r="DH14" s="2096"/>
      <c r="DI14" s="2097"/>
      <c r="DJ14" s="2096" t="s">
        <v>101</v>
      </c>
      <c r="DK14" s="2096"/>
      <c r="DL14" s="2096"/>
      <c r="DM14" s="2096"/>
      <c r="DN14" s="2096"/>
      <c r="DO14" s="2096"/>
      <c r="DP14" s="2096"/>
      <c r="DQ14" s="2096"/>
      <c r="DR14" s="2096"/>
      <c r="DS14" s="2096"/>
      <c r="DT14" s="2096"/>
      <c r="DU14" s="2096"/>
      <c r="DV14" s="2096"/>
      <c r="DW14" s="2096"/>
      <c r="DX14" s="2097"/>
    </row>
    <row r="15" spans="1:128" s="2" customFormat="1" ht="51" thickBot="1" x14ac:dyDescent="0.35">
      <c r="C15" s="202"/>
      <c r="D15" s="1548" t="s">
        <v>1055</v>
      </c>
      <c r="E15" s="1549" t="s">
        <v>1056</v>
      </c>
      <c r="F15" s="1548" t="s">
        <v>1057</v>
      </c>
      <c r="G15" s="1549" t="s">
        <v>1058</v>
      </c>
      <c r="H15" s="1548" t="s">
        <v>1059</v>
      </c>
      <c r="I15" s="1549" t="s">
        <v>1060</v>
      </c>
      <c r="J15" s="1548" t="s">
        <v>1061</v>
      </c>
      <c r="K15" s="1549" t="s">
        <v>1062</v>
      </c>
      <c r="L15" s="1548" t="s">
        <v>1063</v>
      </c>
      <c r="M15" s="1549" t="s">
        <v>1064</v>
      </c>
      <c r="N15" s="1550">
        <v>2016</v>
      </c>
      <c r="O15" s="1551">
        <v>2017</v>
      </c>
      <c r="P15" s="1552">
        <v>2018</v>
      </c>
      <c r="Q15" s="1652">
        <v>2019</v>
      </c>
      <c r="R15" s="1553" t="s">
        <v>1065</v>
      </c>
      <c r="S15" s="1548" t="s">
        <v>1055</v>
      </c>
      <c r="T15" s="1549" t="s">
        <v>1056</v>
      </c>
      <c r="U15" s="1548" t="s">
        <v>1057</v>
      </c>
      <c r="V15" s="1549" t="s">
        <v>1058</v>
      </c>
      <c r="W15" s="1548" t="s">
        <v>1059</v>
      </c>
      <c r="X15" s="1549" t="s">
        <v>1060</v>
      </c>
      <c r="Y15" s="1548" t="s">
        <v>1061</v>
      </c>
      <c r="Z15" s="1549" t="s">
        <v>1062</v>
      </c>
      <c r="AA15" s="1548" t="s">
        <v>1063</v>
      </c>
      <c r="AB15" s="1549" t="s">
        <v>1064</v>
      </c>
      <c r="AC15" s="1550">
        <v>2016</v>
      </c>
      <c r="AD15" s="1551">
        <v>2017</v>
      </c>
      <c r="AE15" s="1552">
        <v>2018</v>
      </c>
      <c r="AF15" s="1652">
        <v>2019</v>
      </c>
      <c r="AG15" s="1553" t="s">
        <v>1065</v>
      </c>
      <c r="AH15" s="1548" t="s">
        <v>1055</v>
      </c>
      <c r="AI15" s="1549" t="s">
        <v>1056</v>
      </c>
      <c r="AJ15" s="1548" t="s">
        <v>1057</v>
      </c>
      <c r="AK15" s="1549" t="s">
        <v>1058</v>
      </c>
      <c r="AL15" s="1548" t="s">
        <v>1059</v>
      </c>
      <c r="AM15" s="1549" t="s">
        <v>1060</v>
      </c>
      <c r="AN15" s="1548" t="s">
        <v>1061</v>
      </c>
      <c r="AO15" s="1549" t="s">
        <v>1062</v>
      </c>
      <c r="AP15" s="1548" t="s">
        <v>1063</v>
      </c>
      <c r="AQ15" s="1549" t="s">
        <v>1064</v>
      </c>
      <c r="AR15" s="1550">
        <v>2016</v>
      </c>
      <c r="AS15" s="1551">
        <v>2017</v>
      </c>
      <c r="AT15" s="1552">
        <v>2018</v>
      </c>
      <c r="AU15" s="1652">
        <v>2019</v>
      </c>
      <c r="AV15" s="1553" t="s">
        <v>1065</v>
      </c>
      <c r="AW15" s="1548" t="s">
        <v>1055</v>
      </c>
      <c r="AX15" s="1549" t="s">
        <v>1056</v>
      </c>
      <c r="AY15" s="1548" t="s">
        <v>1057</v>
      </c>
      <c r="AZ15" s="1549" t="s">
        <v>1058</v>
      </c>
      <c r="BA15" s="1548" t="s">
        <v>1059</v>
      </c>
      <c r="BB15" s="1549" t="s">
        <v>1060</v>
      </c>
      <c r="BC15" s="1548" t="s">
        <v>1061</v>
      </c>
      <c r="BD15" s="1549" t="s">
        <v>1062</v>
      </c>
      <c r="BE15" s="1548" t="s">
        <v>1063</v>
      </c>
      <c r="BF15" s="1673" t="s">
        <v>1064</v>
      </c>
      <c r="BG15" s="1673" t="s">
        <v>1708</v>
      </c>
      <c r="BH15" s="1673" t="s">
        <v>1709</v>
      </c>
      <c r="BI15" s="1673" t="s">
        <v>1711</v>
      </c>
      <c r="BJ15" s="1673" t="s">
        <v>1710</v>
      </c>
      <c r="BK15" s="1661" t="s">
        <v>1065</v>
      </c>
      <c r="BL15" s="2107"/>
      <c r="BM15" s="44"/>
      <c r="BO15" s="941" t="s">
        <v>162</v>
      </c>
      <c r="BP15" s="897" t="s">
        <v>189</v>
      </c>
      <c r="BQ15" s="1301">
        <v>2006</v>
      </c>
      <c r="BR15" s="1302">
        <v>2007</v>
      </c>
      <c r="BS15" s="1302">
        <v>2008</v>
      </c>
      <c r="BT15" s="1302">
        <v>2009</v>
      </c>
      <c r="BU15" s="1302">
        <v>2010</v>
      </c>
      <c r="BV15" s="1302">
        <v>2011</v>
      </c>
      <c r="BW15" s="1302">
        <v>2012</v>
      </c>
      <c r="BX15" s="1302">
        <v>2013</v>
      </c>
      <c r="BY15" s="1302">
        <v>2014</v>
      </c>
      <c r="BZ15" s="1302">
        <v>2015</v>
      </c>
      <c r="CA15" s="1302">
        <v>2016</v>
      </c>
      <c r="CB15" s="1302">
        <v>2017</v>
      </c>
      <c r="CC15" s="1302">
        <v>2018</v>
      </c>
      <c r="CD15" s="1714">
        <v>2019</v>
      </c>
      <c r="CE15" s="1303" t="s">
        <v>831</v>
      </c>
      <c r="CF15" s="1301">
        <v>2006</v>
      </c>
      <c r="CG15" s="1302">
        <v>2007</v>
      </c>
      <c r="CH15" s="1302">
        <v>2008</v>
      </c>
      <c r="CI15" s="1302">
        <v>2009</v>
      </c>
      <c r="CJ15" s="1302">
        <v>2010</v>
      </c>
      <c r="CK15" s="1302">
        <v>2011</v>
      </c>
      <c r="CL15" s="1302">
        <v>2012</v>
      </c>
      <c r="CM15" s="1302">
        <v>2013</v>
      </c>
      <c r="CN15" s="1302">
        <v>2014</v>
      </c>
      <c r="CO15" s="1302">
        <v>2015</v>
      </c>
      <c r="CP15" s="1302">
        <v>2016</v>
      </c>
      <c r="CQ15" s="1302">
        <v>2017</v>
      </c>
      <c r="CR15" s="1302">
        <v>2018</v>
      </c>
      <c r="CS15" s="1714">
        <v>2019</v>
      </c>
      <c r="CT15" s="1303" t="s">
        <v>831</v>
      </c>
      <c r="CU15" s="1318">
        <v>2006</v>
      </c>
      <c r="CV15" s="1302">
        <v>2007</v>
      </c>
      <c r="CW15" s="1302">
        <v>2008</v>
      </c>
      <c r="CX15" s="1302">
        <v>2009</v>
      </c>
      <c r="CY15" s="1302">
        <v>2010</v>
      </c>
      <c r="CZ15" s="1302">
        <v>2011</v>
      </c>
      <c r="DA15" s="1302">
        <v>2012</v>
      </c>
      <c r="DB15" s="1302">
        <v>2013</v>
      </c>
      <c r="DC15" s="1302">
        <v>2014</v>
      </c>
      <c r="DD15" s="1302">
        <v>2015</v>
      </c>
      <c r="DE15" s="1302">
        <v>2016</v>
      </c>
      <c r="DF15" s="1302">
        <v>2017</v>
      </c>
      <c r="DG15" s="1302">
        <v>2018</v>
      </c>
      <c r="DH15" s="1721">
        <v>2019</v>
      </c>
      <c r="DI15" s="1320" t="s">
        <v>831</v>
      </c>
      <c r="DJ15" s="1318">
        <v>2006</v>
      </c>
      <c r="DK15" s="1302">
        <v>2007</v>
      </c>
      <c r="DL15" s="1302">
        <v>2008</v>
      </c>
      <c r="DM15" s="1302">
        <v>2009</v>
      </c>
      <c r="DN15" s="1302">
        <v>2010</v>
      </c>
      <c r="DO15" s="1302">
        <v>2011</v>
      </c>
      <c r="DP15" s="1302">
        <v>2012</v>
      </c>
      <c r="DQ15" s="1302">
        <v>2013</v>
      </c>
      <c r="DR15" s="1302">
        <v>2014</v>
      </c>
      <c r="DS15" s="1302">
        <v>2015</v>
      </c>
      <c r="DT15" s="1302">
        <v>2016</v>
      </c>
      <c r="DU15" s="1302">
        <v>2017</v>
      </c>
      <c r="DV15" s="1302">
        <v>2018</v>
      </c>
      <c r="DW15" s="1721">
        <v>2019</v>
      </c>
      <c r="DX15" s="1320" t="s">
        <v>831</v>
      </c>
    </row>
    <row r="16" spans="1:128" s="2" customFormat="1" ht="28.5" customHeight="1" x14ac:dyDescent="0.3">
      <c r="B16" s="1410" t="s">
        <v>139</v>
      </c>
      <c r="C16" s="163"/>
      <c r="D16" s="1290"/>
      <c r="E16" s="1291"/>
      <c r="F16" s="1291"/>
      <c r="G16" s="1291"/>
      <c r="H16" s="1291"/>
      <c r="I16" s="1291"/>
      <c r="J16" s="1291"/>
      <c r="K16" s="1291"/>
      <c r="L16" s="1291"/>
      <c r="M16" s="976"/>
      <c r="N16" s="976"/>
      <c r="O16" s="976"/>
      <c r="P16" s="160"/>
      <c r="Q16" s="1638"/>
      <c r="R16" s="86"/>
      <c r="S16" s="1393"/>
      <c r="T16" s="1394"/>
      <c r="U16" s="1394"/>
      <c r="V16" s="1394"/>
      <c r="W16" s="1394"/>
      <c r="X16" s="1394"/>
      <c r="Y16" s="1394"/>
      <c r="Z16" s="1394"/>
      <c r="AA16" s="1394"/>
      <c r="AB16" s="1395"/>
      <c r="AC16" s="976"/>
      <c r="AD16" s="976"/>
      <c r="AE16" s="160"/>
      <c r="AF16" s="1638"/>
      <c r="AG16" s="86"/>
      <c r="AH16" s="1290"/>
      <c r="AI16" s="1291"/>
      <c r="AJ16" s="1291"/>
      <c r="AK16" s="1291"/>
      <c r="AL16" s="1291"/>
      <c r="AM16" s="1291"/>
      <c r="AN16" s="1291"/>
      <c r="AO16" s="1291"/>
      <c r="AP16" s="1291"/>
      <c r="AQ16" s="976"/>
      <c r="AR16" s="976"/>
      <c r="AS16" s="976"/>
      <c r="AT16" s="160"/>
      <c r="AU16" s="1638"/>
      <c r="AV16" s="86"/>
      <c r="AW16" s="1290"/>
      <c r="AX16" s="1291"/>
      <c r="AY16" s="1291"/>
      <c r="AZ16" s="1291"/>
      <c r="BA16" s="1291"/>
      <c r="BB16" s="1291"/>
      <c r="BC16" s="1291"/>
      <c r="BD16" s="1291"/>
      <c r="BE16" s="1291"/>
      <c r="BF16" s="1658"/>
      <c r="BG16" s="1658"/>
      <c r="BH16" s="1658"/>
      <c r="BI16" s="1658"/>
      <c r="BJ16" s="1658"/>
      <c r="BK16" s="1725"/>
      <c r="BL16" s="1411"/>
      <c r="BM16" s="1518"/>
      <c r="BN16" s="1312" t="s">
        <v>80</v>
      </c>
      <c r="BO16" s="206"/>
      <c r="BP16" s="1594"/>
      <c r="BQ16" s="1310"/>
      <c r="BR16" s="1308"/>
      <c r="BS16" s="1308"/>
      <c r="BT16" s="1308"/>
      <c r="BU16" s="1308"/>
      <c r="BV16" s="1308"/>
      <c r="BW16" s="1308"/>
      <c r="BX16" s="1308"/>
      <c r="BY16" s="976"/>
      <c r="BZ16" s="976"/>
      <c r="CA16" s="976"/>
      <c r="CB16" s="976"/>
      <c r="CC16" s="976"/>
      <c r="CD16" s="1638"/>
      <c r="CE16" s="86"/>
      <c r="CF16" s="1304"/>
      <c r="CG16" s="1304"/>
      <c r="CH16" s="1304"/>
      <c r="CI16" s="1304"/>
      <c r="CJ16" s="1304"/>
      <c r="CK16" s="1304"/>
      <c r="CL16" s="1304"/>
      <c r="CM16" s="1304"/>
      <c r="CN16" s="1304"/>
      <c r="CO16" s="1304"/>
      <c r="CP16" s="1304"/>
      <c r="CQ16" s="1304"/>
      <c r="CR16" s="1304"/>
      <c r="CS16" s="1718"/>
      <c r="CT16" s="981"/>
      <c r="CU16" s="1310"/>
      <c r="CV16" s="1308"/>
      <c r="CW16" s="1308"/>
      <c r="CX16" s="1308"/>
      <c r="CY16" s="1308"/>
      <c r="CZ16" s="1308"/>
      <c r="DA16" s="1308"/>
      <c r="DB16" s="1308"/>
      <c r="DC16" s="976"/>
      <c r="DD16" s="976"/>
      <c r="DE16" s="976"/>
      <c r="DF16" s="976"/>
      <c r="DG16" s="976"/>
      <c r="DH16" s="1638"/>
      <c r="DI16" s="86"/>
      <c r="DJ16" s="1310"/>
      <c r="DK16" s="1308"/>
      <c r="DL16" s="1308"/>
      <c r="DM16" s="1308"/>
      <c r="DN16" s="1308"/>
      <c r="DO16" s="1308"/>
      <c r="DP16" s="1308"/>
      <c r="DQ16" s="1308"/>
      <c r="DR16" s="976"/>
      <c r="DS16" s="976"/>
      <c r="DT16" s="976"/>
      <c r="DU16" s="976"/>
      <c r="DV16" s="976"/>
      <c r="DW16" s="1638"/>
      <c r="DX16" s="86"/>
    </row>
    <row r="17" spans="1:128" s="2" customFormat="1" ht="28.5" customHeight="1" x14ac:dyDescent="0.3">
      <c r="B17" s="1412" t="s">
        <v>140</v>
      </c>
      <c r="C17" s="192" t="s">
        <v>51</v>
      </c>
      <c r="D17" s="1400"/>
      <c r="E17" s="1401"/>
      <c r="F17" s="1401"/>
      <c r="G17" s="1401"/>
      <c r="H17" s="1299"/>
      <c r="I17" s="1299"/>
      <c r="J17" s="1299"/>
      <c r="K17" s="1299"/>
      <c r="L17" s="1299"/>
      <c r="M17" s="1299"/>
      <c r="N17" s="1289"/>
      <c r="O17" s="1289"/>
      <c r="P17" s="1292"/>
      <c r="Q17" s="1659"/>
      <c r="R17" s="1057"/>
      <c r="S17" s="1400"/>
      <c r="T17" s="1401"/>
      <c r="U17" s="1401"/>
      <c r="V17" s="1401"/>
      <c r="W17" s="1299"/>
      <c r="X17" s="1299"/>
      <c r="Y17" s="1299"/>
      <c r="Z17" s="1299"/>
      <c r="AA17" s="1299"/>
      <c r="AB17" s="1299"/>
      <c r="AC17" s="1289"/>
      <c r="AD17" s="1289"/>
      <c r="AE17" s="1292"/>
      <c r="AF17" s="1659"/>
      <c r="AG17" s="1057"/>
      <c r="AH17" s="1400"/>
      <c r="AI17" s="1401"/>
      <c r="AJ17" s="1401"/>
      <c r="AK17" s="1401"/>
      <c r="AL17" s="1299"/>
      <c r="AM17" s="1299"/>
      <c r="AN17" s="1299"/>
      <c r="AO17" s="1299"/>
      <c r="AP17" s="1299"/>
      <c r="AQ17" s="1299"/>
      <c r="AR17" s="1289"/>
      <c r="AS17" s="1289"/>
      <c r="AT17" s="1292"/>
      <c r="AU17" s="1659"/>
      <c r="AV17" s="1057"/>
      <c r="AW17" s="1400"/>
      <c r="AX17" s="1401"/>
      <c r="AY17" s="1401"/>
      <c r="AZ17" s="1401"/>
      <c r="BA17" s="1299"/>
      <c r="BB17" s="1299"/>
      <c r="BC17" s="1299"/>
      <c r="BD17" s="1299"/>
      <c r="BE17" s="1299"/>
      <c r="BF17" s="1664"/>
      <c r="BG17" s="1664"/>
      <c r="BH17" s="1664"/>
      <c r="BI17" s="1677"/>
      <c r="BJ17" s="1677"/>
      <c r="BK17" s="1654"/>
      <c r="BL17" s="1413"/>
      <c r="BM17" s="1518"/>
      <c r="BN17" s="1313" t="s">
        <v>68</v>
      </c>
      <c r="BO17" s="208" t="s">
        <v>163</v>
      </c>
      <c r="BP17" s="1595" t="s">
        <v>182</v>
      </c>
      <c r="BQ17" s="1305" t="str">
        <f>IF(SUM(COUNTBLANK(D17),COUNTBLANK(D19))=0,D19/D17,"-")</f>
        <v>-</v>
      </c>
      <c r="BR17" s="1305" t="str">
        <f t="shared" ref="BR17:DX17" si="0">IF(SUM(COUNTBLANK(E17),COUNTBLANK(E19))=0,E19/E17,"-")</f>
        <v>-</v>
      </c>
      <c r="BS17" s="1305" t="str">
        <f t="shared" si="0"/>
        <v>-</v>
      </c>
      <c r="BT17" s="1305" t="str">
        <f t="shared" si="0"/>
        <v>-</v>
      </c>
      <c r="BU17" s="1305" t="str">
        <f t="shared" si="0"/>
        <v>-</v>
      </c>
      <c r="BV17" s="1305" t="str">
        <f t="shared" si="0"/>
        <v>-</v>
      </c>
      <c r="BW17" s="1305" t="str">
        <f t="shared" si="0"/>
        <v>-</v>
      </c>
      <c r="BX17" s="1305" t="str">
        <f t="shared" si="0"/>
        <v>-</v>
      </c>
      <c r="BY17" s="1305" t="str">
        <f t="shared" si="0"/>
        <v>-</v>
      </c>
      <c r="BZ17" s="1305" t="str">
        <f t="shared" si="0"/>
        <v>-</v>
      </c>
      <c r="CA17" s="1305" t="str">
        <f t="shared" si="0"/>
        <v>-</v>
      </c>
      <c r="CB17" s="1305" t="str">
        <f t="shared" si="0"/>
        <v>-</v>
      </c>
      <c r="CC17" s="1305" t="str">
        <f t="shared" si="0"/>
        <v>-</v>
      </c>
      <c r="CD17" s="1305" t="str">
        <f t="shared" si="0"/>
        <v>-</v>
      </c>
      <c r="CE17" s="1305" t="str">
        <f t="shared" si="0"/>
        <v>-</v>
      </c>
      <c r="CF17" s="1305" t="str">
        <f t="shared" si="0"/>
        <v>-</v>
      </c>
      <c r="CG17" s="1305" t="str">
        <f t="shared" si="0"/>
        <v>-</v>
      </c>
      <c r="CH17" s="1305" t="str">
        <f t="shared" si="0"/>
        <v>-</v>
      </c>
      <c r="CI17" s="1305" t="str">
        <f t="shared" si="0"/>
        <v>-</v>
      </c>
      <c r="CJ17" s="1305" t="str">
        <f t="shared" si="0"/>
        <v>-</v>
      </c>
      <c r="CK17" s="1305" t="str">
        <f t="shared" si="0"/>
        <v>-</v>
      </c>
      <c r="CL17" s="1305" t="str">
        <f t="shared" si="0"/>
        <v>-</v>
      </c>
      <c r="CM17" s="1305" t="str">
        <f t="shared" si="0"/>
        <v>-</v>
      </c>
      <c r="CN17" s="1305" t="str">
        <f t="shared" si="0"/>
        <v>-</v>
      </c>
      <c r="CO17" s="1305" t="str">
        <f t="shared" si="0"/>
        <v>-</v>
      </c>
      <c r="CP17" s="1305" t="str">
        <f t="shared" si="0"/>
        <v>-</v>
      </c>
      <c r="CQ17" s="1305" t="str">
        <f t="shared" si="0"/>
        <v>-</v>
      </c>
      <c r="CR17" s="1305" t="str">
        <f t="shared" si="0"/>
        <v>-</v>
      </c>
      <c r="CS17" s="1305" t="str">
        <f t="shared" si="0"/>
        <v>-</v>
      </c>
      <c r="CT17" s="1305" t="str">
        <f t="shared" si="0"/>
        <v>-</v>
      </c>
      <c r="CU17" s="1305" t="str">
        <f t="shared" si="0"/>
        <v>-</v>
      </c>
      <c r="CV17" s="1305" t="str">
        <f t="shared" si="0"/>
        <v>-</v>
      </c>
      <c r="CW17" s="1305" t="str">
        <f t="shared" si="0"/>
        <v>-</v>
      </c>
      <c r="CX17" s="1305" t="str">
        <f t="shared" si="0"/>
        <v>-</v>
      </c>
      <c r="CY17" s="1305" t="str">
        <f t="shared" si="0"/>
        <v>-</v>
      </c>
      <c r="CZ17" s="1305" t="str">
        <f t="shared" si="0"/>
        <v>-</v>
      </c>
      <c r="DA17" s="1305" t="str">
        <f t="shared" si="0"/>
        <v>-</v>
      </c>
      <c r="DB17" s="1305" t="str">
        <f t="shared" si="0"/>
        <v>-</v>
      </c>
      <c r="DC17" s="1305" t="str">
        <f t="shared" si="0"/>
        <v>-</v>
      </c>
      <c r="DD17" s="1305" t="str">
        <f t="shared" si="0"/>
        <v>-</v>
      </c>
      <c r="DE17" s="1305" t="str">
        <f t="shared" si="0"/>
        <v>-</v>
      </c>
      <c r="DF17" s="1305" t="str">
        <f t="shared" si="0"/>
        <v>-</v>
      </c>
      <c r="DG17" s="1305" t="str">
        <f t="shared" si="0"/>
        <v>-</v>
      </c>
      <c r="DH17" s="1305" t="str">
        <f t="shared" si="0"/>
        <v>-</v>
      </c>
      <c r="DI17" s="1305" t="str">
        <f t="shared" si="0"/>
        <v>-</v>
      </c>
      <c r="DJ17" s="1305" t="str">
        <f t="shared" si="0"/>
        <v>-</v>
      </c>
      <c r="DK17" s="1305" t="str">
        <f t="shared" si="0"/>
        <v>-</v>
      </c>
      <c r="DL17" s="1305" t="str">
        <f t="shared" si="0"/>
        <v>-</v>
      </c>
      <c r="DM17" s="1305" t="str">
        <f t="shared" si="0"/>
        <v>-</v>
      </c>
      <c r="DN17" s="1305" t="str">
        <f t="shared" si="0"/>
        <v>-</v>
      </c>
      <c r="DO17" s="1305" t="str">
        <f t="shared" si="0"/>
        <v>-</v>
      </c>
      <c r="DP17" s="1305" t="str">
        <f t="shared" si="0"/>
        <v>-</v>
      </c>
      <c r="DQ17" s="1305" t="str">
        <f t="shared" si="0"/>
        <v>-</v>
      </c>
      <c r="DR17" s="1305" t="str">
        <f t="shared" si="0"/>
        <v>-</v>
      </c>
      <c r="DS17" s="1305" t="str">
        <f t="shared" si="0"/>
        <v>-</v>
      </c>
      <c r="DT17" s="1305" t="str">
        <f t="shared" si="0"/>
        <v>-</v>
      </c>
      <c r="DU17" s="1305" t="str">
        <f t="shared" si="0"/>
        <v>-</v>
      </c>
      <c r="DV17" s="1305" t="str">
        <f t="shared" si="0"/>
        <v>-</v>
      </c>
      <c r="DW17" s="1305" t="str">
        <f t="shared" si="0"/>
        <v>-</v>
      </c>
      <c r="DX17" s="1305" t="str">
        <f t="shared" si="0"/>
        <v>-</v>
      </c>
    </row>
    <row r="18" spans="1:128" s="2" customFormat="1" ht="28.5" customHeight="1" x14ac:dyDescent="0.3">
      <c r="B18" s="1412" t="s">
        <v>141</v>
      </c>
      <c r="C18" s="192" t="s">
        <v>531</v>
      </c>
      <c r="D18" s="1400"/>
      <c r="E18" s="1401"/>
      <c r="F18" s="1401"/>
      <c r="G18" s="1401"/>
      <c r="H18" s="1299"/>
      <c r="I18" s="1299"/>
      <c r="J18" s="1299"/>
      <c r="K18" s="1299"/>
      <c r="L18" s="1299"/>
      <c r="M18" s="1299"/>
      <c r="N18" s="1289"/>
      <c r="O18" s="1289"/>
      <c r="P18" s="1292"/>
      <c r="Q18" s="1659"/>
      <c r="R18" s="1057"/>
      <c r="S18" s="1400"/>
      <c r="T18" s="1401"/>
      <c r="U18" s="1401"/>
      <c r="V18" s="1401"/>
      <c r="W18" s="1299"/>
      <c r="X18" s="1299"/>
      <c r="Y18" s="1299"/>
      <c r="Z18" s="1299"/>
      <c r="AA18" s="1299"/>
      <c r="AB18" s="1299"/>
      <c r="AC18" s="1289"/>
      <c r="AD18" s="1289"/>
      <c r="AE18" s="1292"/>
      <c r="AF18" s="1659"/>
      <c r="AG18" s="1057"/>
      <c r="AH18" s="1400"/>
      <c r="AI18" s="1401"/>
      <c r="AJ18" s="1401"/>
      <c r="AK18" s="1401"/>
      <c r="AL18" s="1299"/>
      <c r="AM18" s="1299"/>
      <c r="AN18" s="1299"/>
      <c r="AO18" s="1299"/>
      <c r="AP18" s="1299"/>
      <c r="AQ18" s="1299"/>
      <c r="AR18" s="1289"/>
      <c r="AS18" s="1289"/>
      <c r="AT18" s="1292"/>
      <c r="AU18" s="1659"/>
      <c r="AV18" s="1057"/>
      <c r="AW18" s="1400"/>
      <c r="AX18" s="1401"/>
      <c r="AY18" s="1401"/>
      <c r="AZ18" s="1401"/>
      <c r="BA18" s="1299"/>
      <c r="BB18" s="1299"/>
      <c r="BC18" s="1299"/>
      <c r="BD18" s="1299"/>
      <c r="BE18" s="1299"/>
      <c r="BF18" s="1664"/>
      <c r="BG18" s="1664"/>
      <c r="BH18" s="1664"/>
      <c r="BI18" s="1677"/>
      <c r="BJ18" s="1677"/>
      <c r="BK18" s="1654"/>
      <c r="BL18" s="1413"/>
      <c r="BM18" s="1518"/>
      <c r="BN18" s="1313" t="s">
        <v>70</v>
      </c>
      <c r="BO18" s="208" t="s">
        <v>164</v>
      </c>
      <c r="BP18" s="1595" t="s">
        <v>183</v>
      </c>
      <c r="BQ18" s="1305" t="str">
        <f>IF(SUM(COUNTBLANK(D17),COUNTBLANK(D20))=0,D20/D17,"-")</f>
        <v>-</v>
      </c>
      <c r="BR18" s="1305" t="str">
        <f t="shared" ref="BR18:DX18" si="1">IF(SUM(COUNTBLANK(E17),COUNTBLANK(E20))=0,E20/E17,"-")</f>
        <v>-</v>
      </c>
      <c r="BS18" s="1305" t="str">
        <f t="shared" si="1"/>
        <v>-</v>
      </c>
      <c r="BT18" s="1305" t="str">
        <f t="shared" si="1"/>
        <v>-</v>
      </c>
      <c r="BU18" s="1305" t="str">
        <f t="shared" si="1"/>
        <v>-</v>
      </c>
      <c r="BV18" s="1305" t="str">
        <f t="shared" si="1"/>
        <v>-</v>
      </c>
      <c r="BW18" s="1305" t="str">
        <f t="shared" si="1"/>
        <v>-</v>
      </c>
      <c r="BX18" s="1305" t="str">
        <f t="shared" si="1"/>
        <v>-</v>
      </c>
      <c r="BY18" s="1305" t="str">
        <f t="shared" si="1"/>
        <v>-</v>
      </c>
      <c r="BZ18" s="1305" t="str">
        <f t="shared" si="1"/>
        <v>-</v>
      </c>
      <c r="CA18" s="1305" t="str">
        <f t="shared" si="1"/>
        <v>-</v>
      </c>
      <c r="CB18" s="1305" t="str">
        <f t="shared" si="1"/>
        <v>-</v>
      </c>
      <c r="CC18" s="1305" t="str">
        <f t="shared" si="1"/>
        <v>-</v>
      </c>
      <c r="CD18" s="1305" t="str">
        <f t="shared" si="1"/>
        <v>-</v>
      </c>
      <c r="CE18" s="1305" t="str">
        <f t="shared" si="1"/>
        <v>-</v>
      </c>
      <c r="CF18" s="1305" t="str">
        <f t="shared" si="1"/>
        <v>-</v>
      </c>
      <c r="CG18" s="1305" t="str">
        <f t="shared" si="1"/>
        <v>-</v>
      </c>
      <c r="CH18" s="1305" t="str">
        <f t="shared" si="1"/>
        <v>-</v>
      </c>
      <c r="CI18" s="1305" t="str">
        <f t="shared" si="1"/>
        <v>-</v>
      </c>
      <c r="CJ18" s="1305" t="str">
        <f t="shared" si="1"/>
        <v>-</v>
      </c>
      <c r="CK18" s="1305" t="str">
        <f t="shared" si="1"/>
        <v>-</v>
      </c>
      <c r="CL18" s="1305" t="str">
        <f t="shared" si="1"/>
        <v>-</v>
      </c>
      <c r="CM18" s="1305" t="str">
        <f t="shared" si="1"/>
        <v>-</v>
      </c>
      <c r="CN18" s="1305" t="str">
        <f t="shared" si="1"/>
        <v>-</v>
      </c>
      <c r="CO18" s="1305" t="str">
        <f t="shared" si="1"/>
        <v>-</v>
      </c>
      <c r="CP18" s="1305" t="str">
        <f t="shared" si="1"/>
        <v>-</v>
      </c>
      <c r="CQ18" s="1305" t="str">
        <f t="shared" si="1"/>
        <v>-</v>
      </c>
      <c r="CR18" s="1305" t="str">
        <f t="shared" si="1"/>
        <v>-</v>
      </c>
      <c r="CS18" s="1305" t="str">
        <f t="shared" si="1"/>
        <v>-</v>
      </c>
      <c r="CT18" s="1305" t="str">
        <f t="shared" si="1"/>
        <v>-</v>
      </c>
      <c r="CU18" s="1305" t="str">
        <f t="shared" si="1"/>
        <v>-</v>
      </c>
      <c r="CV18" s="1305" t="str">
        <f t="shared" si="1"/>
        <v>-</v>
      </c>
      <c r="CW18" s="1305" t="str">
        <f t="shared" si="1"/>
        <v>-</v>
      </c>
      <c r="CX18" s="1305" t="str">
        <f t="shared" si="1"/>
        <v>-</v>
      </c>
      <c r="CY18" s="1305" t="str">
        <f t="shared" si="1"/>
        <v>-</v>
      </c>
      <c r="CZ18" s="1305" t="str">
        <f t="shared" si="1"/>
        <v>-</v>
      </c>
      <c r="DA18" s="1305" t="str">
        <f t="shared" si="1"/>
        <v>-</v>
      </c>
      <c r="DB18" s="1305" t="str">
        <f t="shared" si="1"/>
        <v>-</v>
      </c>
      <c r="DC18" s="1305" t="str">
        <f t="shared" si="1"/>
        <v>-</v>
      </c>
      <c r="DD18" s="1305" t="str">
        <f t="shared" si="1"/>
        <v>-</v>
      </c>
      <c r="DE18" s="1305" t="str">
        <f t="shared" si="1"/>
        <v>-</v>
      </c>
      <c r="DF18" s="1305" t="str">
        <f t="shared" si="1"/>
        <v>-</v>
      </c>
      <c r="DG18" s="1305" t="str">
        <f t="shared" si="1"/>
        <v>-</v>
      </c>
      <c r="DH18" s="1305" t="str">
        <f t="shared" si="1"/>
        <v>-</v>
      </c>
      <c r="DI18" s="1305" t="str">
        <f t="shared" si="1"/>
        <v>-</v>
      </c>
      <c r="DJ18" s="1305" t="str">
        <f t="shared" si="1"/>
        <v>-</v>
      </c>
      <c r="DK18" s="1305" t="str">
        <f t="shared" si="1"/>
        <v>-</v>
      </c>
      <c r="DL18" s="1305" t="str">
        <f t="shared" si="1"/>
        <v>-</v>
      </c>
      <c r="DM18" s="1305" t="str">
        <f t="shared" si="1"/>
        <v>-</v>
      </c>
      <c r="DN18" s="1305" t="str">
        <f t="shared" si="1"/>
        <v>-</v>
      </c>
      <c r="DO18" s="1305" t="str">
        <f t="shared" si="1"/>
        <v>-</v>
      </c>
      <c r="DP18" s="1305" t="str">
        <f t="shared" si="1"/>
        <v>-</v>
      </c>
      <c r="DQ18" s="1305" t="str">
        <f t="shared" si="1"/>
        <v>-</v>
      </c>
      <c r="DR18" s="1305" t="str">
        <f t="shared" si="1"/>
        <v>-</v>
      </c>
      <c r="DS18" s="1305" t="str">
        <f t="shared" si="1"/>
        <v>-</v>
      </c>
      <c r="DT18" s="1305" t="str">
        <f t="shared" si="1"/>
        <v>-</v>
      </c>
      <c r="DU18" s="1305" t="str">
        <f t="shared" si="1"/>
        <v>-</v>
      </c>
      <c r="DV18" s="1305" t="str">
        <f t="shared" si="1"/>
        <v>-</v>
      </c>
      <c r="DW18" s="1305" t="str">
        <f t="shared" si="1"/>
        <v>-</v>
      </c>
      <c r="DX18" s="1305" t="str">
        <f t="shared" si="1"/>
        <v>-</v>
      </c>
    </row>
    <row r="19" spans="1:128" s="2" customFormat="1" ht="28.5" customHeight="1" x14ac:dyDescent="0.3">
      <c r="B19" s="1412" t="s">
        <v>142</v>
      </c>
      <c r="C19" s="192" t="s">
        <v>175</v>
      </c>
      <c r="D19" s="1400"/>
      <c r="E19" s="1401"/>
      <c r="F19" s="1401"/>
      <c r="G19" s="1401"/>
      <c r="H19" s="1299"/>
      <c r="I19" s="1299"/>
      <c r="J19" s="1299"/>
      <c r="K19" s="1299"/>
      <c r="L19" s="1299"/>
      <c r="M19" s="1299"/>
      <c r="N19" s="1289"/>
      <c r="O19" s="1289"/>
      <c r="P19" s="1292"/>
      <c r="Q19" s="1659"/>
      <c r="R19" s="1057"/>
      <c r="S19" s="1400"/>
      <c r="T19" s="1401"/>
      <c r="U19" s="1401"/>
      <c r="V19" s="1401"/>
      <c r="W19" s="1299"/>
      <c r="X19" s="1299"/>
      <c r="Y19" s="1299"/>
      <c r="Z19" s="1299"/>
      <c r="AA19" s="1299"/>
      <c r="AB19" s="1299"/>
      <c r="AC19" s="1289"/>
      <c r="AD19" s="1289"/>
      <c r="AE19" s="1292"/>
      <c r="AF19" s="1659"/>
      <c r="AG19" s="1057"/>
      <c r="AH19" s="1400"/>
      <c r="AI19" s="1401"/>
      <c r="AJ19" s="1401"/>
      <c r="AK19" s="1401"/>
      <c r="AL19" s="1299"/>
      <c r="AM19" s="1299"/>
      <c r="AN19" s="1299"/>
      <c r="AO19" s="1299"/>
      <c r="AP19" s="1299"/>
      <c r="AQ19" s="1299"/>
      <c r="AR19" s="1289"/>
      <c r="AS19" s="1289"/>
      <c r="AT19" s="1292"/>
      <c r="AU19" s="1659"/>
      <c r="AV19" s="1057"/>
      <c r="AW19" s="1400"/>
      <c r="AX19" s="1401"/>
      <c r="AY19" s="1401"/>
      <c r="AZ19" s="1401"/>
      <c r="BA19" s="1299"/>
      <c r="BB19" s="1299"/>
      <c r="BC19" s="1299"/>
      <c r="BD19" s="1299"/>
      <c r="BE19" s="1299"/>
      <c r="BF19" s="1664"/>
      <c r="BG19" s="1664"/>
      <c r="BH19" s="1664"/>
      <c r="BI19" s="1677"/>
      <c r="BJ19" s="1677"/>
      <c r="BK19" s="1654"/>
      <c r="BL19" s="1413"/>
      <c r="BM19" s="1518"/>
      <c r="BN19" s="1612" t="s">
        <v>69</v>
      </c>
      <c r="BO19" s="213" t="s">
        <v>1665</v>
      </c>
      <c r="BP19" s="1613" t="s">
        <v>187</v>
      </c>
      <c r="BQ19" s="1358" t="str">
        <f>IF(SUM(COUNTBLANK(D19),COUNTBLANK(D17),COUNTBLANK(D35),COUNTBLANK(D36))=0,(D19+D36)/(D17+D35),"-")</f>
        <v>-</v>
      </c>
      <c r="BR19" s="1358" t="str">
        <f t="shared" ref="BR19:DX19" si="2">IF(SUM(COUNTBLANK(E19),COUNTBLANK(E17),COUNTBLANK(E35),COUNTBLANK(E36))=0,(E19+E36)/(E17+E35),"-")</f>
        <v>-</v>
      </c>
      <c r="BS19" s="1358" t="str">
        <f t="shared" si="2"/>
        <v>-</v>
      </c>
      <c r="BT19" s="1358" t="str">
        <f t="shared" si="2"/>
        <v>-</v>
      </c>
      <c r="BU19" s="1358" t="str">
        <f t="shared" si="2"/>
        <v>-</v>
      </c>
      <c r="BV19" s="1358" t="str">
        <f t="shared" si="2"/>
        <v>-</v>
      </c>
      <c r="BW19" s="1358" t="str">
        <f t="shared" si="2"/>
        <v>-</v>
      </c>
      <c r="BX19" s="1358" t="str">
        <f t="shared" si="2"/>
        <v>-</v>
      </c>
      <c r="BY19" s="1358" t="str">
        <f t="shared" si="2"/>
        <v>-</v>
      </c>
      <c r="BZ19" s="1358" t="str">
        <f t="shared" si="2"/>
        <v>-</v>
      </c>
      <c r="CA19" s="1358" t="str">
        <f t="shared" si="2"/>
        <v>-</v>
      </c>
      <c r="CB19" s="1358" t="str">
        <f t="shared" si="2"/>
        <v>-</v>
      </c>
      <c r="CC19" s="1358" t="str">
        <f t="shared" si="2"/>
        <v>-</v>
      </c>
      <c r="CD19" s="1358" t="str">
        <f t="shared" si="2"/>
        <v>-</v>
      </c>
      <c r="CE19" s="1358" t="str">
        <f t="shared" si="2"/>
        <v>-</v>
      </c>
      <c r="CF19" s="1358" t="str">
        <f t="shared" si="2"/>
        <v>-</v>
      </c>
      <c r="CG19" s="1358" t="str">
        <f t="shared" si="2"/>
        <v>-</v>
      </c>
      <c r="CH19" s="1358" t="str">
        <f t="shared" si="2"/>
        <v>-</v>
      </c>
      <c r="CI19" s="1358" t="str">
        <f t="shared" si="2"/>
        <v>-</v>
      </c>
      <c r="CJ19" s="1358" t="str">
        <f t="shared" si="2"/>
        <v>-</v>
      </c>
      <c r="CK19" s="1358" t="str">
        <f t="shared" si="2"/>
        <v>-</v>
      </c>
      <c r="CL19" s="1358" t="str">
        <f t="shared" si="2"/>
        <v>-</v>
      </c>
      <c r="CM19" s="1358" t="str">
        <f t="shared" si="2"/>
        <v>-</v>
      </c>
      <c r="CN19" s="1358" t="str">
        <f t="shared" si="2"/>
        <v>-</v>
      </c>
      <c r="CO19" s="1358" t="str">
        <f t="shared" si="2"/>
        <v>-</v>
      </c>
      <c r="CP19" s="1358" t="str">
        <f t="shared" si="2"/>
        <v>-</v>
      </c>
      <c r="CQ19" s="1358" t="str">
        <f t="shared" si="2"/>
        <v>-</v>
      </c>
      <c r="CR19" s="1358" t="str">
        <f t="shared" si="2"/>
        <v>-</v>
      </c>
      <c r="CS19" s="1358" t="str">
        <f t="shared" si="2"/>
        <v>-</v>
      </c>
      <c r="CT19" s="1358" t="str">
        <f t="shared" si="2"/>
        <v>-</v>
      </c>
      <c r="CU19" s="1358" t="str">
        <f t="shared" si="2"/>
        <v>-</v>
      </c>
      <c r="CV19" s="1358" t="str">
        <f t="shared" si="2"/>
        <v>-</v>
      </c>
      <c r="CW19" s="1358" t="str">
        <f t="shared" si="2"/>
        <v>-</v>
      </c>
      <c r="CX19" s="1358" t="str">
        <f t="shared" si="2"/>
        <v>-</v>
      </c>
      <c r="CY19" s="1358" t="str">
        <f t="shared" si="2"/>
        <v>-</v>
      </c>
      <c r="CZ19" s="1358" t="str">
        <f t="shared" si="2"/>
        <v>-</v>
      </c>
      <c r="DA19" s="1358" t="str">
        <f t="shared" si="2"/>
        <v>-</v>
      </c>
      <c r="DB19" s="1358" t="str">
        <f t="shared" si="2"/>
        <v>-</v>
      </c>
      <c r="DC19" s="1358" t="str">
        <f t="shared" si="2"/>
        <v>-</v>
      </c>
      <c r="DD19" s="1358" t="str">
        <f t="shared" si="2"/>
        <v>-</v>
      </c>
      <c r="DE19" s="1358" t="str">
        <f t="shared" si="2"/>
        <v>-</v>
      </c>
      <c r="DF19" s="1358" t="str">
        <f t="shared" si="2"/>
        <v>-</v>
      </c>
      <c r="DG19" s="1358" t="str">
        <f t="shared" si="2"/>
        <v>-</v>
      </c>
      <c r="DH19" s="1358" t="str">
        <f t="shared" si="2"/>
        <v>-</v>
      </c>
      <c r="DI19" s="1358" t="str">
        <f t="shared" si="2"/>
        <v>-</v>
      </c>
      <c r="DJ19" s="1358" t="str">
        <f t="shared" si="2"/>
        <v>-</v>
      </c>
      <c r="DK19" s="1358" t="str">
        <f t="shared" si="2"/>
        <v>-</v>
      </c>
      <c r="DL19" s="1358" t="str">
        <f t="shared" si="2"/>
        <v>-</v>
      </c>
      <c r="DM19" s="1358" t="str">
        <f t="shared" si="2"/>
        <v>-</v>
      </c>
      <c r="DN19" s="1358" t="str">
        <f t="shared" si="2"/>
        <v>-</v>
      </c>
      <c r="DO19" s="1358" t="str">
        <f t="shared" si="2"/>
        <v>-</v>
      </c>
      <c r="DP19" s="1358" t="str">
        <f t="shared" si="2"/>
        <v>-</v>
      </c>
      <c r="DQ19" s="1358" t="str">
        <f t="shared" si="2"/>
        <v>-</v>
      </c>
      <c r="DR19" s="1358" t="str">
        <f t="shared" si="2"/>
        <v>-</v>
      </c>
      <c r="DS19" s="1358" t="str">
        <f t="shared" si="2"/>
        <v>-</v>
      </c>
      <c r="DT19" s="1358" t="str">
        <f t="shared" si="2"/>
        <v>-</v>
      </c>
      <c r="DU19" s="1358" t="str">
        <f t="shared" si="2"/>
        <v>-</v>
      </c>
      <c r="DV19" s="1358" t="str">
        <f t="shared" si="2"/>
        <v>-</v>
      </c>
      <c r="DW19" s="1358" t="str">
        <f t="shared" si="2"/>
        <v>-</v>
      </c>
      <c r="DX19" s="1358" t="str">
        <f t="shared" si="2"/>
        <v>-</v>
      </c>
    </row>
    <row r="20" spans="1:128" s="2" customFormat="1" ht="28.5" customHeight="1" x14ac:dyDescent="0.3">
      <c r="B20" s="1412" t="s">
        <v>143</v>
      </c>
      <c r="C20" s="192" t="s">
        <v>179</v>
      </c>
      <c r="D20" s="1400"/>
      <c r="E20" s="1401"/>
      <c r="F20" s="1401"/>
      <c r="G20" s="1401"/>
      <c r="H20" s="1299"/>
      <c r="I20" s="1299"/>
      <c r="J20" s="1299"/>
      <c r="K20" s="1299"/>
      <c r="L20" s="1299"/>
      <c r="M20" s="1299"/>
      <c r="N20" s="1289"/>
      <c r="O20" s="1289"/>
      <c r="P20" s="1292"/>
      <c r="Q20" s="1659"/>
      <c r="R20" s="1057"/>
      <c r="S20" s="1400"/>
      <c r="T20" s="1401"/>
      <c r="U20" s="1401"/>
      <c r="V20" s="1401"/>
      <c r="W20" s="1299"/>
      <c r="X20" s="1299"/>
      <c r="Y20" s="1299"/>
      <c r="Z20" s="1299"/>
      <c r="AA20" s="1299"/>
      <c r="AB20" s="1299"/>
      <c r="AC20" s="1289"/>
      <c r="AD20" s="1289"/>
      <c r="AE20" s="1292"/>
      <c r="AF20" s="1659"/>
      <c r="AG20" s="1057"/>
      <c r="AH20" s="1400"/>
      <c r="AI20" s="1401"/>
      <c r="AJ20" s="1401"/>
      <c r="AK20" s="1401"/>
      <c r="AL20" s="1299"/>
      <c r="AM20" s="1299"/>
      <c r="AN20" s="1299"/>
      <c r="AO20" s="1299"/>
      <c r="AP20" s="1299"/>
      <c r="AQ20" s="1299"/>
      <c r="AR20" s="1289"/>
      <c r="AS20" s="1289"/>
      <c r="AT20" s="1292"/>
      <c r="AU20" s="1659"/>
      <c r="AV20" s="1057"/>
      <c r="AW20" s="1400"/>
      <c r="AX20" s="1401"/>
      <c r="AY20" s="1401"/>
      <c r="AZ20" s="1401"/>
      <c r="BA20" s="1299"/>
      <c r="BB20" s="1299"/>
      <c r="BC20" s="1299"/>
      <c r="BD20" s="1299"/>
      <c r="BE20" s="1299"/>
      <c r="BF20" s="1664"/>
      <c r="BG20" s="1664"/>
      <c r="BH20" s="1664"/>
      <c r="BI20" s="1677"/>
      <c r="BJ20" s="1677"/>
      <c r="BK20" s="1654"/>
      <c r="BL20" s="1413"/>
      <c r="BM20" s="1518"/>
      <c r="BN20" s="1314" t="s">
        <v>79</v>
      </c>
      <c r="BO20" s="207"/>
      <c r="BP20" s="1596"/>
      <c r="BQ20" s="1311"/>
      <c r="BR20" s="1309"/>
      <c r="BS20" s="1309"/>
      <c r="BT20" s="1309"/>
      <c r="BU20" s="1309"/>
      <c r="BV20" s="1309"/>
      <c r="BW20" s="1309"/>
      <c r="BX20" s="1309"/>
      <c r="BY20" s="1666"/>
      <c r="BZ20" s="1666"/>
      <c r="CA20" s="1666"/>
      <c r="CB20" s="1666"/>
      <c r="CC20" s="1666"/>
      <c r="CD20" s="1666"/>
      <c r="CE20" s="1321"/>
      <c r="CF20" s="1667"/>
      <c r="CG20" s="1667"/>
      <c r="CH20" s="1667"/>
      <c r="CI20" s="1667"/>
      <c r="CJ20" s="1667"/>
      <c r="CK20" s="1667"/>
      <c r="CL20" s="1667"/>
      <c r="CM20" s="1667"/>
      <c r="CN20" s="1667"/>
      <c r="CO20" s="1667"/>
      <c r="CP20" s="1667"/>
      <c r="CQ20" s="1667"/>
      <c r="CR20" s="1667"/>
      <c r="CS20" s="1666"/>
      <c r="CT20" s="1319"/>
      <c r="CU20" s="1311"/>
      <c r="CV20" s="1309"/>
      <c r="CW20" s="1309"/>
      <c r="CX20" s="1309"/>
      <c r="CY20" s="1309"/>
      <c r="CZ20" s="1309"/>
      <c r="DA20" s="1309"/>
      <c r="DB20" s="1309"/>
      <c r="DC20" s="1666"/>
      <c r="DD20" s="1666"/>
      <c r="DE20" s="1666"/>
      <c r="DF20" s="1666"/>
      <c r="DG20" s="1666"/>
      <c r="DH20" s="1666"/>
      <c r="DI20" s="1321"/>
      <c r="DJ20" s="1311"/>
      <c r="DK20" s="1309"/>
      <c r="DL20" s="1309"/>
      <c r="DM20" s="1309"/>
      <c r="DN20" s="1309"/>
      <c r="DO20" s="1309"/>
      <c r="DP20" s="1309"/>
      <c r="DQ20" s="1309"/>
      <c r="DR20" s="1666"/>
      <c r="DS20" s="1666"/>
      <c r="DT20" s="1666"/>
      <c r="DU20" s="1666"/>
      <c r="DV20" s="1666"/>
      <c r="DW20" s="1666"/>
      <c r="DX20" s="1321"/>
    </row>
    <row r="21" spans="1:128" s="2" customFormat="1" ht="28.5" customHeight="1" x14ac:dyDescent="0.3">
      <c r="B21" s="1412" t="s">
        <v>144</v>
      </c>
      <c r="C21" s="192" t="s">
        <v>176</v>
      </c>
      <c r="D21" s="1400"/>
      <c r="E21" s="1401"/>
      <c r="F21" s="1401"/>
      <c r="G21" s="1401"/>
      <c r="H21" s="1299"/>
      <c r="I21" s="1299"/>
      <c r="J21" s="1299"/>
      <c r="K21" s="1299"/>
      <c r="L21" s="1299"/>
      <c r="M21" s="1299"/>
      <c r="N21" s="1289"/>
      <c r="O21" s="1289"/>
      <c r="P21" s="1292"/>
      <c r="Q21" s="1659"/>
      <c r="R21" s="1057"/>
      <c r="S21" s="1400"/>
      <c r="T21" s="1401"/>
      <c r="U21" s="1401"/>
      <c r="V21" s="1401"/>
      <c r="W21" s="1299"/>
      <c r="X21" s="1299"/>
      <c r="Y21" s="1299"/>
      <c r="Z21" s="1299"/>
      <c r="AA21" s="1299"/>
      <c r="AB21" s="1299"/>
      <c r="AC21" s="1289"/>
      <c r="AD21" s="1289"/>
      <c r="AE21" s="1292"/>
      <c r="AF21" s="1659"/>
      <c r="AG21" s="1057"/>
      <c r="AH21" s="1400"/>
      <c r="AI21" s="1401"/>
      <c r="AJ21" s="1401"/>
      <c r="AK21" s="1401"/>
      <c r="AL21" s="1299"/>
      <c r="AM21" s="1299"/>
      <c r="AN21" s="1299"/>
      <c r="AO21" s="1299"/>
      <c r="AP21" s="1299"/>
      <c r="AQ21" s="1299"/>
      <c r="AR21" s="1289"/>
      <c r="AS21" s="1289"/>
      <c r="AT21" s="1292"/>
      <c r="AU21" s="1659"/>
      <c r="AV21" s="1057"/>
      <c r="AW21" s="1400"/>
      <c r="AX21" s="1401"/>
      <c r="AY21" s="1401"/>
      <c r="AZ21" s="1401"/>
      <c r="BA21" s="1299"/>
      <c r="BB21" s="1299"/>
      <c r="BC21" s="1299"/>
      <c r="BD21" s="1299"/>
      <c r="BE21" s="1299"/>
      <c r="BF21" s="1664"/>
      <c r="BG21" s="1664"/>
      <c r="BH21" s="1664"/>
      <c r="BI21" s="1677"/>
      <c r="BJ21" s="1677"/>
      <c r="BK21" s="1654"/>
      <c r="BL21" s="1413"/>
      <c r="BM21" s="1518"/>
      <c r="BN21" s="1313" t="s">
        <v>71</v>
      </c>
      <c r="BO21" s="208" t="s">
        <v>1666</v>
      </c>
      <c r="BP21" s="1595" t="s">
        <v>188</v>
      </c>
      <c r="BQ21" s="1305" t="str">
        <f t="shared" ref="BQ21:DX21" si="3">IF(SUM(COUNTBLANK(D21),COUNTBLANK(D27),COUNTBLANK(D31),COUNTBLANK(D17))=0,(D21-D27-D31)/(D17),"-")</f>
        <v>-</v>
      </c>
      <c r="BR21" s="1305" t="str">
        <f t="shared" si="3"/>
        <v>-</v>
      </c>
      <c r="BS21" s="1305" t="str">
        <f t="shared" si="3"/>
        <v>-</v>
      </c>
      <c r="BT21" s="1305" t="str">
        <f t="shared" si="3"/>
        <v>-</v>
      </c>
      <c r="BU21" s="1305" t="str">
        <f t="shared" si="3"/>
        <v>-</v>
      </c>
      <c r="BV21" s="1305" t="str">
        <f t="shared" si="3"/>
        <v>-</v>
      </c>
      <c r="BW21" s="1305" t="str">
        <f t="shared" si="3"/>
        <v>-</v>
      </c>
      <c r="BX21" s="1305" t="str">
        <f t="shared" si="3"/>
        <v>-</v>
      </c>
      <c r="BY21" s="1305" t="str">
        <f t="shared" si="3"/>
        <v>-</v>
      </c>
      <c r="BZ21" s="1305" t="str">
        <f t="shared" si="3"/>
        <v>-</v>
      </c>
      <c r="CA21" s="1305" t="str">
        <f t="shared" si="3"/>
        <v>-</v>
      </c>
      <c r="CB21" s="1305" t="str">
        <f t="shared" si="3"/>
        <v>-</v>
      </c>
      <c r="CC21" s="1305" t="str">
        <f t="shared" si="3"/>
        <v>-</v>
      </c>
      <c r="CD21" s="1305" t="str">
        <f t="shared" si="3"/>
        <v>-</v>
      </c>
      <c r="CE21" s="1305" t="str">
        <f t="shared" si="3"/>
        <v>-</v>
      </c>
      <c r="CF21" s="1305" t="str">
        <f t="shared" si="3"/>
        <v>-</v>
      </c>
      <c r="CG21" s="1305" t="str">
        <f t="shared" si="3"/>
        <v>-</v>
      </c>
      <c r="CH21" s="1305" t="str">
        <f t="shared" si="3"/>
        <v>-</v>
      </c>
      <c r="CI21" s="1305" t="str">
        <f t="shared" si="3"/>
        <v>-</v>
      </c>
      <c r="CJ21" s="1305" t="str">
        <f t="shared" si="3"/>
        <v>-</v>
      </c>
      <c r="CK21" s="1305" t="str">
        <f t="shared" si="3"/>
        <v>-</v>
      </c>
      <c r="CL21" s="1305" t="str">
        <f t="shared" si="3"/>
        <v>-</v>
      </c>
      <c r="CM21" s="1305" t="str">
        <f t="shared" si="3"/>
        <v>-</v>
      </c>
      <c r="CN21" s="1305" t="str">
        <f t="shared" si="3"/>
        <v>-</v>
      </c>
      <c r="CO21" s="1305" t="str">
        <f t="shared" si="3"/>
        <v>-</v>
      </c>
      <c r="CP21" s="1305" t="str">
        <f t="shared" si="3"/>
        <v>-</v>
      </c>
      <c r="CQ21" s="1305" t="str">
        <f t="shared" si="3"/>
        <v>-</v>
      </c>
      <c r="CR21" s="1305" t="str">
        <f t="shared" si="3"/>
        <v>-</v>
      </c>
      <c r="CS21" s="1305" t="str">
        <f t="shared" si="3"/>
        <v>-</v>
      </c>
      <c r="CT21" s="1305" t="str">
        <f t="shared" si="3"/>
        <v>-</v>
      </c>
      <c r="CU21" s="1305" t="str">
        <f t="shared" si="3"/>
        <v>-</v>
      </c>
      <c r="CV21" s="1305" t="str">
        <f t="shared" si="3"/>
        <v>-</v>
      </c>
      <c r="CW21" s="1305" t="str">
        <f t="shared" si="3"/>
        <v>-</v>
      </c>
      <c r="CX21" s="1305" t="str">
        <f t="shared" si="3"/>
        <v>-</v>
      </c>
      <c r="CY21" s="1305" t="str">
        <f t="shared" si="3"/>
        <v>-</v>
      </c>
      <c r="CZ21" s="1305" t="str">
        <f t="shared" si="3"/>
        <v>-</v>
      </c>
      <c r="DA21" s="1305" t="str">
        <f t="shared" si="3"/>
        <v>-</v>
      </c>
      <c r="DB21" s="1305" t="str">
        <f t="shared" si="3"/>
        <v>-</v>
      </c>
      <c r="DC21" s="1305" t="str">
        <f t="shared" si="3"/>
        <v>-</v>
      </c>
      <c r="DD21" s="1305" t="str">
        <f t="shared" si="3"/>
        <v>-</v>
      </c>
      <c r="DE21" s="1305" t="str">
        <f t="shared" si="3"/>
        <v>-</v>
      </c>
      <c r="DF21" s="1305" t="str">
        <f t="shared" si="3"/>
        <v>-</v>
      </c>
      <c r="DG21" s="1305" t="str">
        <f t="shared" si="3"/>
        <v>-</v>
      </c>
      <c r="DH21" s="1305" t="str">
        <f t="shared" si="3"/>
        <v>-</v>
      </c>
      <c r="DI21" s="1305" t="str">
        <f t="shared" si="3"/>
        <v>-</v>
      </c>
      <c r="DJ21" s="1305" t="str">
        <f t="shared" si="3"/>
        <v>-</v>
      </c>
      <c r="DK21" s="1305" t="str">
        <f t="shared" si="3"/>
        <v>-</v>
      </c>
      <c r="DL21" s="1305" t="str">
        <f t="shared" si="3"/>
        <v>-</v>
      </c>
      <c r="DM21" s="1305" t="str">
        <f t="shared" si="3"/>
        <v>-</v>
      </c>
      <c r="DN21" s="1305" t="str">
        <f t="shared" si="3"/>
        <v>-</v>
      </c>
      <c r="DO21" s="1305" t="str">
        <f t="shared" si="3"/>
        <v>-</v>
      </c>
      <c r="DP21" s="1305" t="str">
        <f t="shared" si="3"/>
        <v>-</v>
      </c>
      <c r="DQ21" s="1305" t="str">
        <f t="shared" si="3"/>
        <v>-</v>
      </c>
      <c r="DR21" s="1305" t="str">
        <f t="shared" si="3"/>
        <v>-</v>
      </c>
      <c r="DS21" s="1305" t="str">
        <f t="shared" si="3"/>
        <v>-</v>
      </c>
      <c r="DT21" s="1305" t="str">
        <f t="shared" si="3"/>
        <v>-</v>
      </c>
      <c r="DU21" s="1305" t="str">
        <f t="shared" si="3"/>
        <v>-</v>
      </c>
      <c r="DV21" s="1305" t="str">
        <f t="shared" si="3"/>
        <v>-</v>
      </c>
      <c r="DW21" s="1305" t="str">
        <f t="shared" si="3"/>
        <v>-</v>
      </c>
      <c r="DX21" s="1305" t="str">
        <f t="shared" si="3"/>
        <v>-</v>
      </c>
    </row>
    <row r="22" spans="1:128" s="2" customFormat="1" ht="28.5" customHeight="1" x14ac:dyDescent="0.3">
      <c r="B22" s="1412" t="s">
        <v>145</v>
      </c>
      <c r="C22" s="192" t="s">
        <v>177</v>
      </c>
      <c r="D22" s="1400"/>
      <c r="E22" s="1401"/>
      <c r="F22" s="1401"/>
      <c r="G22" s="1401"/>
      <c r="H22" s="1299"/>
      <c r="I22" s="1299"/>
      <c r="J22" s="1299"/>
      <c r="K22" s="1299"/>
      <c r="L22" s="1299"/>
      <c r="M22" s="1299"/>
      <c r="N22" s="1289"/>
      <c r="O22" s="1289"/>
      <c r="P22" s="1292"/>
      <c r="Q22" s="1659"/>
      <c r="R22" s="1057"/>
      <c r="S22" s="1400"/>
      <c r="T22" s="1401"/>
      <c r="U22" s="1401"/>
      <c r="V22" s="1401"/>
      <c r="W22" s="1299"/>
      <c r="X22" s="1299"/>
      <c r="Y22" s="1299"/>
      <c r="Z22" s="1299"/>
      <c r="AA22" s="1299"/>
      <c r="AB22" s="1299"/>
      <c r="AC22" s="1289"/>
      <c r="AD22" s="1289"/>
      <c r="AE22" s="1292"/>
      <c r="AF22" s="1659"/>
      <c r="AG22" s="1057"/>
      <c r="AH22" s="1400"/>
      <c r="AI22" s="1401"/>
      <c r="AJ22" s="1401"/>
      <c r="AK22" s="1401"/>
      <c r="AL22" s="1299"/>
      <c r="AM22" s="1299"/>
      <c r="AN22" s="1299"/>
      <c r="AO22" s="1299"/>
      <c r="AP22" s="1299"/>
      <c r="AQ22" s="1299"/>
      <c r="AR22" s="1289"/>
      <c r="AS22" s="1289"/>
      <c r="AT22" s="1292"/>
      <c r="AU22" s="1659"/>
      <c r="AV22" s="1057"/>
      <c r="AW22" s="1400"/>
      <c r="AX22" s="1401"/>
      <c r="AY22" s="1401"/>
      <c r="AZ22" s="1401"/>
      <c r="BA22" s="1299"/>
      <c r="BB22" s="1299"/>
      <c r="BC22" s="1299"/>
      <c r="BD22" s="1299"/>
      <c r="BE22" s="1299"/>
      <c r="BF22" s="1664"/>
      <c r="BG22" s="1664"/>
      <c r="BH22" s="1664"/>
      <c r="BI22" s="1677"/>
      <c r="BJ22" s="1677"/>
      <c r="BK22" s="1654"/>
      <c r="BL22" s="1413"/>
      <c r="BM22" s="1518"/>
      <c r="BN22" s="1313" t="s">
        <v>72</v>
      </c>
      <c r="BO22" s="208" t="s">
        <v>1667</v>
      </c>
      <c r="BP22" s="1595" t="s">
        <v>198</v>
      </c>
      <c r="BQ22" s="1305" t="str">
        <f t="shared" ref="BQ22:DX22" si="4">IF(SUM(COUNTBLANK(D28),COUNTBLANK(D32),COUNTBLANK(D22))=0,(D28+D32)/(D22),"-")</f>
        <v>-</v>
      </c>
      <c r="BR22" s="1305" t="str">
        <f t="shared" si="4"/>
        <v>-</v>
      </c>
      <c r="BS22" s="1305" t="str">
        <f t="shared" si="4"/>
        <v>-</v>
      </c>
      <c r="BT22" s="1305" t="str">
        <f t="shared" si="4"/>
        <v>-</v>
      </c>
      <c r="BU22" s="1305" t="str">
        <f t="shared" si="4"/>
        <v>-</v>
      </c>
      <c r="BV22" s="1305" t="str">
        <f t="shared" si="4"/>
        <v>-</v>
      </c>
      <c r="BW22" s="1305" t="str">
        <f t="shared" si="4"/>
        <v>-</v>
      </c>
      <c r="BX22" s="1305" t="str">
        <f t="shared" si="4"/>
        <v>-</v>
      </c>
      <c r="BY22" s="1305" t="str">
        <f t="shared" si="4"/>
        <v>-</v>
      </c>
      <c r="BZ22" s="1305" t="str">
        <f t="shared" si="4"/>
        <v>-</v>
      </c>
      <c r="CA22" s="1305" t="str">
        <f t="shared" si="4"/>
        <v>-</v>
      </c>
      <c r="CB22" s="1305" t="str">
        <f t="shared" si="4"/>
        <v>-</v>
      </c>
      <c r="CC22" s="1305" t="str">
        <f t="shared" si="4"/>
        <v>-</v>
      </c>
      <c r="CD22" s="1305" t="str">
        <f t="shared" si="4"/>
        <v>-</v>
      </c>
      <c r="CE22" s="1305" t="str">
        <f t="shared" si="4"/>
        <v>-</v>
      </c>
      <c r="CF22" s="1305" t="str">
        <f t="shared" si="4"/>
        <v>-</v>
      </c>
      <c r="CG22" s="1305" t="str">
        <f t="shared" si="4"/>
        <v>-</v>
      </c>
      <c r="CH22" s="1305" t="str">
        <f t="shared" si="4"/>
        <v>-</v>
      </c>
      <c r="CI22" s="1305" t="str">
        <f t="shared" si="4"/>
        <v>-</v>
      </c>
      <c r="CJ22" s="1305" t="str">
        <f t="shared" si="4"/>
        <v>-</v>
      </c>
      <c r="CK22" s="1305" t="str">
        <f t="shared" si="4"/>
        <v>-</v>
      </c>
      <c r="CL22" s="1305" t="str">
        <f t="shared" si="4"/>
        <v>-</v>
      </c>
      <c r="CM22" s="1305" t="str">
        <f t="shared" si="4"/>
        <v>-</v>
      </c>
      <c r="CN22" s="1305" t="str">
        <f t="shared" si="4"/>
        <v>-</v>
      </c>
      <c r="CO22" s="1305" t="str">
        <f t="shared" si="4"/>
        <v>-</v>
      </c>
      <c r="CP22" s="1305" t="str">
        <f t="shared" si="4"/>
        <v>-</v>
      </c>
      <c r="CQ22" s="1305" t="str">
        <f t="shared" si="4"/>
        <v>-</v>
      </c>
      <c r="CR22" s="1305" t="str">
        <f t="shared" si="4"/>
        <v>-</v>
      </c>
      <c r="CS22" s="1305" t="str">
        <f t="shared" si="4"/>
        <v>-</v>
      </c>
      <c r="CT22" s="1305" t="str">
        <f t="shared" si="4"/>
        <v>-</v>
      </c>
      <c r="CU22" s="1305" t="str">
        <f t="shared" si="4"/>
        <v>-</v>
      </c>
      <c r="CV22" s="1305" t="str">
        <f t="shared" si="4"/>
        <v>-</v>
      </c>
      <c r="CW22" s="1305" t="str">
        <f t="shared" si="4"/>
        <v>-</v>
      </c>
      <c r="CX22" s="1305" t="str">
        <f t="shared" si="4"/>
        <v>-</v>
      </c>
      <c r="CY22" s="1305" t="str">
        <f t="shared" si="4"/>
        <v>-</v>
      </c>
      <c r="CZ22" s="1305" t="str">
        <f t="shared" si="4"/>
        <v>-</v>
      </c>
      <c r="DA22" s="1305" t="str">
        <f t="shared" si="4"/>
        <v>-</v>
      </c>
      <c r="DB22" s="1305" t="str">
        <f t="shared" si="4"/>
        <v>-</v>
      </c>
      <c r="DC22" s="1305" t="str">
        <f t="shared" si="4"/>
        <v>-</v>
      </c>
      <c r="DD22" s="1305" t="str">
        <f t="shared" si="4"/>
        <v>-</v>
      </c>
      <c r="DE22" s="1305" t="str">
        <f t="shared" si="4"/>
        <v>-</v>
      </c>
      <c r="DF22" s="1305" t="str">
        <f t="shared" si="4"/>
        <v>-</v>
      </c>
      <c r="DG22" s="1305" t="str">
        <f t="shared" si="4"/>
        <v>-</v>
      </c>
      <c r="DH22" s="1305" t="str">
        <f t="shared" si="4"/>
        <v>-</v>
      </c>
      <c r="DI22" s="1305" t="str">
        <f t="shared" si="4"/>
        <v>-</v>
      </c>
      <c r="DJ22" s="1305" t="str">
        <f t="shared" si="4"/>
        <v>-</v>
      </c>
      <c r="DK22" s="1305" t="str">
        <f t="shared" si="4"/>
        <v>-</v>
      </c>
      <c r="DL22" s="1305" t="str">
        <f t="shared" si="4"/>
        <v>-</v>
      </c>
      <c r="DM22" s="1305" t="str">
        <f t="shared" si="4"/>
        <v>-</v>
      </c>
      <c r="DN22" s="1305" t="str">
        <f t="shared" si="4"/>
        <v>-</v>
      </c>
      <c r="DO22" s="1305" t="str">
        <f t="shared" si="4"/>
        <v>-</v>
      </c>
      <c r="DP22" s="1305" t="str">
        <f t="shared" si="4"/>
        <v>-</v>
      </c>
      <c r="DQ22" s="1305" t="str">
        <f t="shared" si="4"/>
        <v>-</v>
      </c>
      <c r="DR22" s="1305" t="str">
        <f t="shared" si="4"/>
        <v>-</v>
      </c>
      <c r="DS22" s="1305" t="str">
        <f t="shared" si="4"/>
        <v>-</v>
      </c>
      <c r="DT22" s="1305" t="str">
        <f t="shared" si="4"/>
        <v>-</v>
      </c>
      <c r="DU22" s="1305" t="str">
        <f t="shared" si="4"/>
        <v>-</v>
      </c>
      <c r="DV22" s="1305" t="str">
        <f t="shared" si="4"/>
        <v>-</v>
      </c>
      <c r="DW22" s="1305" t="str">
        <f t="shared" si="4"/>
        <v>-</v>
      </c>
      <c r="DX22" s="1305" t="str">
        <f t="shared" si="4"/>
        <v>-</v>
      </c>
    </row>
    <row r="23" spans="1:128" s="2" customFormat="1" ht="28.5" customHeight="1" x14ac:dyDescent="0.3">
      <c r="B23" s="1412" t="s">
        <v>147</v>
      </c>
      <c r="C23" s="192" t="s">
        <v>249</v>
      </c>
      <c r="D23" s="1400"/>
      <c r="E23" s="1401"/>
      <c r="F23" s="1401"/>
      <c r="G23" s="1401"/>
      <c r="H23" s="1299"/>
      <c r="I23" s="1299"/>
      <c r="J23" s="1299"/>
      <c r="K23" s="1299"/>
      <c r="L23" s="1299"/>
      <c r="M23" s="1299"/>
      <c r="N23" s="1289"/>
      <c r="O23" s="1289"/>
      <c r="P23" s="1292"/>
      <c r="Q23" s="1659"/>
      <c r="R23" s="1057"/>
      <c r="S23" s="1400"/>
      <c r="T23" s="1401"/>
      <c r="U23" s="1401"/>
      <c r="V23" s="1401"/>
      <c r="W23" s="1299"/>
      <c r="X23" s="1299"/>
      <c r="Y23" s="1299"/>
      <c r="Z23" s="1299"/>
      <c r="AA23" s="1299"/>
      <c r="AB23" s="1299"/>
      <c r="AC23" s="1289"/>
      <c r="AD23" s="1289"/>
      <c r="AE23" s="1292"/>
      <c r="AF23" s="1659"/>
      <c r="AG23" s="1057"/>
      <c r="AH23" s="1400"/>
      <c r="AI23" s="1401"/>
      <c r="AJ23" s="1401"/>
      <c r="AK23" s="1401"/>
      <c r="AL23" s="1299"/>
      <c r="AM23" s="1299"/>
      <c r="AN23" s="1299"/>
      <c r="AO23" s="1299"/>
      <c r="AP23" s="1299"/>
      <c r="AQ23" s="1299"/>
      <c r="AR23" s="1289"/>
      <c r="AS23" s="1289"/>
      <c r="AT23" s="1292"/>
      <c r="AU23" s="1659"/>
      <c r="AV23" s="1057"/>
      <c r="AW23" s="1400"/>
      <c r="AX23" s="1401"/>
      <c r="AY23" s="1401"/>
      <c r="AZ23" s="1401"/>
      <c r="BA23" s="1299"/>
      <c r="BB23" s="1299"/>
      <c r="BC23" s="1299"/>
      <c r="BD23" s="1299"/>
      <c r="BE23" s="1299"/>
      <c r="BF23" s="1664"/>
      <c r="BG23" s="1664"/>
      <c r="BH23" s="1664"/>
      <c r="BI23" s="1677"/>
      <c r="BJ23" s="1677"/>
      <c r="BK23" s="1654"/>
      <c r="BL23" s="1413"/>
      <c r="BM23" s="1518"/>
      <c r="BN23" s="1314" t="s">
        <v>77</v>
      </c>
      <c r="BO23" s="207"/>
      <c r="BP23" s="1596"/>
      <c r="BQ23" s="1311"/>
      <c r="BR23" s="1309"/>
      <c r="BS23" s="1309"/>
      <c r="BT23" s="1309"/>
      <c r="BU23" s="1309"/>
      <c r="BV23" s="1309"/>
      <c r="BW23" s="1309"/>
      <c r="BX23" s="1309"/>
      <c r="BY23" s="1666"/>
      <c r="BZ23" s="1666"/>
      <c r="CA23" s="1666"/>
      <c r="CB23" s="1666"/>
      <c r="CC23" s="1666"/>
      <c r="CD23" s="1666"/>
      <c r="CE23" s="1321"/>
      <c r="CF23" s="1667"/>
      <c r="CG23" s="1667"/>
      <c r="CH23" s="1667"/>
      <c r="CI23" s="1667"/>
      <c r="CJ23" s="1667"/>
      <c r="CK23" s="1667"/>
      <c r="CL23" s="1667"/>
      <c r="CM23" s="1667"/>
      <c r="CN23" s="1667"/>
      <c r="CO23" s="1667"/>
      <c r="CP23" s="1667"/>
      <c r="CQ23" s="1667"/>
      <c r="CR23" s="1667"/>
      <c r="CS23" s="1666"/>
      <c r="CT23" s="1319"/>
      <c r="CU23" s="1311"/>
      <c r="CV23" s="1309"/>
      <c r="CW23" s="1309"/>
      <c r="CX23" s="1309"/>
      <c r="CY23" s="1309"/>
      <c r="CZ23" s="1309"/>
      <c r="DA23" s="1309"/>
      <c r="DB23" s="1309"/>
      <c r="DC23" s="1666"/>
      <c r="DD23" s="1666"/>
      <c r="DE23" s="1666"/>
      <c r="DF23" s="1666"/>
      <c r="DG23" s="1666"/>
      <c r="DH23" s="1666"/>
      <c r="DI23" s="1321"/>
      <c r="DJ23" s="1311"/>
      <c r="DK23" s="1309"/>
      <c r="DL23" s="1309"/>
      <c r="DM23" s="1309"/>
      <c r="DN23" s="1309"/>
      <c r="DO23" s="1309"/>
      <c r="DP23" s="1309"/>
      <c r="DQ23" s="1309"/>
      <c r="DR23" s="1666"/>
      <c r="DS23" s="1666"/>
      <c r="DT23" s="1666"/>
      <c r="DU23" s="1666"/>
      <c r="DV23" s="1666"/>
      <c r="DW23" s="1666"/>
      <c r="DX23" s="1321"/>
    </row>
    <row r="24" spans="1:128" s="2" customFormat="1" ht="28.5" customHeight="1" x14ac:dyDescent="0.3">
      <c r="B24" s="1412" t="s">
        <v>148</v>
      </c>
      <c r="C24" s="192" t="s">
        <v>254</v>
      </c>
      <c r="D24" s="1400"/>
      <c r="E24" s="1401"/>
      <c r="F24" s="1401"/>
      <c r="G24" s="1401"/>
      <c r="H24" s="1299"/>
      <c r="I24" s="1299"/>
      <c r="J24" s="1299"/>
      <c r="K24" s="1299"/>
      <c r="L24" s="1299"/>
      <c r="M24" s="1299"/>
      <c r="N24" s="1289"/>
      <c r="O24" s="1289"/>
      <c r="P24" s="1292"/>
      <c r="Q24" s="1659"/>
      <c r="R24" s="1057"/>
      <c r="S24" s="1400"/>
      <c r="T24" s="1401"/>
      <c r="U24" s="1401"/>
      <c r="V24" s="1401"/>
      <c r="W24" s="1299"/>
      <c r="X24" s="1299"/>
      <c r="Y24" s="1299"/>
      <c r="Z24" s="1299"/>
      <c r="AA24" s="1299"/>
      <c r="AB24" s="1299"/>
      <c r="AC24" s="1289"/>
      <c r="AD24" s="1289"/>
      <c r="AE24" s="1292"/>
      <c r="AF24" s="1659"/>
      <c r="AG24" s="1057"/>
      <c r="AH24" s="1400"/>
      <c r="AI24" s="1401"/>
      <c r="AJ24" s="1401"/>
      <c r="AK24" s="1401"/>
      <c r="AL24" s="1299"/>
      <c r="AM24" s="1299"/>
      <c r="AN24" s="1299"/>
      <c r="AO24" s="1299"/>
      <c r="AP24" s="1299"/>
      <c r="AQ24" s="1299"/>
      <c r="AR24" s="1289"/>
      <c r="AS24" s="1289"/>
      <c r="AT24" s="1292"/>
      <c r="AU24" s="1659"/>
      <c r="AV24" s="1057"/>
      <c r="AW24" s="1400"/>
      <c r="AX24" s="1401"/>
      <c r="AY24" s="1401"/>
      <c r="AZ24" s="1401"/>
      <c r="BA24" s="1299"/>
      <c r="BB24" s="1299"/>
      <c r="BC24" s="1299"/>
      <c r="BD24" s="1299"/>
      <c r="BE24" s="1299"/>
      <c r="BF24" s="1664"/>
      <c r="BG24" s="1664"/>
      <c r="BH24" s="1664"/>
      <c r="BI24" s="1677"/>
      <c r="BJ24" s="1677"/>
      <c r="BK24" s="1654"/>
      <c r="BL24" s="1413"/>
      <c r="BM24" s="1518"/>
      <c r="BN24" s="1313" t="s">
        <v>158</v>
      </c>
      <c r="BO24" s="208" t="s">
        <v>1668</v>
      </c>
      <c r="BP24" s="1595" t="s">
        <v>252</v>
      </c>
      <c r="BQ24" s="1305" t="str">
        <f t="shared" ref="BQ24:DX24" si="5">IF(SUM(COUNTBLANK(D17),COUNTBLANK(D24),COUNTBLANK(D29),COUNTBLANK(D33))=0,(D17-D24+D29+D33)/(D17),"-")</f>
        <v>-</v>
      </c>
      <c r="BR24" s="1305" t="str">
        <f t="shared" si="5"/>
        <v>-</v>
      </c>
      <c r="BS24" s="1305" t="str">
        <f t="shared" si="5"/>
        <v>-</v>
      </c>
      <c r="BT24" s="1305" t="str">
        <f t="shared" si="5"/>
        <v>-</v>
      </c>
      <c r="BU24" s="1305" t="str">
        <f t="shared" si="5"/>
        <v>-</v>
      </c>
      <c r="BV24" s="1305" t="str">
        <f t="shared" si="5"/>
        <v>-</v>
      </c>
      <c r="BW24" s="1305" t="str">
        <f t="shared" si="5"/>
        <v>-</v>
      </c>
      <c r="BX24" s="1305" t="str">
        <f t="shared" si="5"/>
        <v>-</v>
      </c>
      <c r="BY24" s="1305" t="str">
        <f t="shared" si="5"/>
        <v>-</v>
      </c>
      <c r="BZ24" s="1305" t="str">
        <f t="shared" si="5"/>
        <v>-</v>
      </c>
      <c r="CA24" s="1305" t="str">
        <f t="shared" si="5"/>
        <v>-</v>
      </c>
      <c r="CB24" s="1305" t="str">
        <f t="shared" si="5"/>
        <v>-</v>
      </c>
      <c r="CC24" s="1305" t="str">
        <f t="shared" si="5"/>
        <v>-</v>
      </c>
      <c r="CD24" s="1305" t="str">
        <f t="shared" si="5"/>
        <v>-</v>
      </c>
      <c r="CE24" s="1305" t="str">
        <f t="shared" si="5"/>
        <v>-</v>
      </c>
      <c r="CF24" s="1305" t="str">
        <f t="shared" si="5"/>
        <v>-</v>
      </c>
      <c r="CG24" s="1305" t="str">
        <f t="shared" si="5"/>
        <v>-</v>
      </c>
      <c r="CH24" s="1305" t="str">
        <f t="shared" si="5"/>
        <v>-</v>
      </c>
      <c r="CI24" s="1305" t="str">
        <f t="shared" si="5"/>
        <v>-</v>
      </c>
      <c r="CJ24" s="1305" t="str">
        <f t="shared" si="5"/>
        <v>-</v>
      </c>
      <c r="CK24" s="1305" t="str">
        <f t="shared" si="5"/>
        <v>-</v>
      </c>
      <c r="CL24" s="1305" t="str">
        <f t="shared" si="5"/>
        <v>-</v>
      </c>
      <c r="CM24" s="1305" t="str">
        <f t="shared" si="5"/>
        <v>-</v>
      </c>
      <c r="CN24" s="1305" t="str">
        <f t="shared" si="5"/>
        <v>-</v>
      </c>
      <c r="CO24" s="1305" t="str">
        <f t="shared" si="5"/>
        <v>-</v>
      </c>
      <c r="CP24" s="1305" t="str">
        <f t="shared" si="5"/>
        <v>-</v>
      </c>
      <c r="CQ24" s="1305" t="str">
        <f t="shared" si="5"/>
        <v>-</v>
      </c>
      <c r="CR24" s="1305" t="str">
        <f t="shared" si="5"/>
        <v>-</v>
      </c>
      <c r="CS24" s="1305" t="str">
        <f t="shared" si="5"/>
        <v>-</v>
      </c>
      <c r="CT24" s="1305" t="str">
        <f t="shared" si="5"/>
        <v>-</v>
      </c>
      <c r="CU24" s="1305" t="str">
        <f t="shared" si="5"/>
        <v>-</v>
      </c>
      <c r="CV24" s="1305" t="str">
        <f t="shared" si="5"/>
        <v>-</v>
      </c>
      <c r="CW24" s="1305" t="str">
        <f t="shared" si="5"/>
        <v>-</v>
      </c>
      <c r="CX24" s="1305" t="str">
        <f t="shared" si="5"/>
        <v>-</v>
      </c>
      <c r="CY24" s="1305" t="str">
        <f t="shared" si="5"/>
        <v>-</v>
      </c>
      <c r="CZ24" s="1305" t="str">
        <f t="shared" si="5"/>
        <v>-</v>
      </c>
      <c r="DA24" s="1305" t="str">
        <f t="shared" si="5"/>
        <v>-</v>
      </c>
      <c r="DB24" s="1305" t="str">
        <f t="shared" si="5"/>
        <v>-</v>
      </c>
      <c r="DC24" s="1305" t="str">
        <f t="shared" si="5"/>
        <v>-</v>
      </c>
      <c r="DD24" s="1305" t="str">
        <f t="shared" si="5"/>
        <v>-</v>
      </c>
      <c r="DE24" s="1305" t="str">
        <f t="shared" si="5"/>
        <v>-</v>
      </c>
      <c r="DF24" s="1305" t="str">
        <f t="shared" si="5"/>
        <v>-</v>
      </c>
      <c r="DG24" s="1305" t="str">
        <f t="shared" si="5"/>
        <v>-</v>
      </c>
      <c r="DH24" s="1305" t="str">
        <f t="shared" si="5"/>
        <v>-</v>
      </c>
      <c r="DI24" s="1305" t="str">
        <f t="shared" si="5"/>
        <v>-</v>
      </c>
      <c r="DJ24" s="1305" t="str">
        <f t="shared" si="5"/>
        <v>-</v>
      </c>
      <c r="DK24" s="1305" t="str">
        <f t="shared" si="5"/>
        <v>-</v>
      </c>
      <c r="DL24" s="1305" t="str">
        <f t="shared" si="5"/>
        <v>-</v>
      </c>
      <c r="DM24" s="1305" t="str">
        <f t="shared" si="5"/>
        <v>-</v>
      </c>
      <c r="DN24" s="1305" t="str">
        <f t="shared" si="5"/>
        <v>-</v>
      </c>
      <c r="DO24" s="1305" t="str">
        <f t="shared" si="5"/>
        <v>-</v>
      </c>
      <c r="DP24" s="1305" t="str">
        <f t="shared" si="5"/>
        <v>-</v>
      </c>
      <c r="DQ24" s="1305" t="str">
        <f t="shared" si="5"/>
        <v>-</v>
      </c>
      <c r="DR24" s="1305" t="str">
        <f t="shared" si="5"/>
        <v>-</v>
      </c>
      <c r="DS24" s="1305" t="str">
        <f t="shared" si="5"/>
        <v>-</v>
      </c>
      <c r="DT24" s="1305" t="str">
        <f t="shared" si="5"/>
        <v>-</v>
      </c>
      <c r="DU24" s="1305" t="str">
        <f t="shared" si="5"/>
        <v>-</v>
      </c>
      <c r="DV24" s="1305" t="str">
        <f t="shared" si="5"/>
        <v>-</v>
      </c>
      <c r="DW24" s="1305" t="str">
        <f t="shared" si="5"/>
        <v>-</v>
      </c>
      <c r="DX24" s="1305" t="str">
        <f t="shared" si="5"/>
        <v>-</v>
      </c>
    </row>
    <row r="25" spans="1:128" s="2" customFormat="1" ht="28.5" customHeight="1" thickBot="1" x14ac:dyDescent="0.35">
      <c r="B25" s="1618" t="s">
        <v>149</v>
      </c>
      <c r="C25" s="1782" t="s">
        <v>1662</v>
      </c>
      <c r="D25" s="1686"/>
      <c r="E25" s="1687"/>
      <c r="F25" s="1687"/>
      <c r="G25" s="1687"/>
      <c r="H25" s="1688"/>
      <c r="I25" s="1688"/>
      <c r="J25" s="1688"/>
      <c r="K25" s="1688"/>
      <c r="L25" s="1688"/>
      <c r="M25" s="1688"/>
      <c r="N25" s="1688"/>
      <c r="O25" s="1688"/>
      <c r="P25" s="1697"/>
      <c r="Q25" s="1697"/>
      <c r="R25" s="1690"/>
      <c r="S25" s="1686"/>
      <c r="T25" s="1687"/>
      <c r="U25" s="1687"/>
      <c r="V25" s="1687"/>
      <c r="W25" s="1688"/>
      <c r="X25" s="1688"/>
      <c r="Y25" s="1688"/>
      <c r="Z25" s="1688"/>
      <c r="AA25" s="1688"/>
      <c r="AB25" s="1688"/>
      <c r="AC25" s="1688"/>
      <c r="AD25" s="1688"/>
      <c r="AE25" s="1697"/>
      <c r="AF25" s="1697"/>
      <c r="AG25" s="1690"/>
      <c r="AH25" s="1686"/>
      <c r="AI25" s="1687"/>
      <c r="AJ25" s="1687"/>
      <c r="AK25" s="1687"/>
      <c r="AL25" s="1688"/>
      <c r="AM25" s="1688"/>
      <c r="AN25" s="1688"/>
      <c r="AO25" s="1688"/>
      <c r="AP25" s="1688"/>
      <c r="AQ25" s="1688"/>
      <c r="AR25" s="1688"/>
      <c r="AS25" s="1688"/>
      <c r="AT25" s="1697"/>
      <c r="AU25" s="1697"/>
      <c r="AV25" s="1690"/>
      <c r="AW25" s="1686"/>
      <c r="AX25" s="1687"/>
      <c r="AY25" s="1687"/>
      <c r="AZ25" s="1687"/>
      <c r="BA25" s="1688"/>
      <c r="BB25" s="1688"/>
      <c r="BC25" s="1688"/>
      <c r="BD25" s="1688"/>
      <c r="BE25" s="1688"/>
      <c r="BF25" s="1688"/>
      <c r="BG25" s="1688"/>
      <c r="BH25" s="1688"/>
      <c r="BI25" s="1697"/>
      <c r="BJ25" s="1697"/>
      <c r="BK25" s="1690"/>
      <c r="BL25" s="1422"/>
      <c r="BM25" s="1518"/>
      <c r="BN25" s="1313" t="s">
        <v>250</v>
      </c>
      <c r="BO25" s="208" t="s">
        <v>1669</v>
      </c>
      <c r="BP25" s="1595" t="s">
        <v>253</v>
      </c>
      <c r="BQ25" s="1306" t="str">
        <f t="shared" ref="BQ25:DX25" si="6">IF(SUM(COUNTBLANK(D17),COUNTBLANK(D23),COUNTBLANK(D29),COUNTBLANK(D33))=0,(D17-D23+D29+D33)/(D17),"-")</f>
        <v>-</v>
      </c>
      <c r="BR25" s="1306" t="str">
        <f t="shared" si="6"/>
        <v>-</v>
      </c>
      <c r="BS25" s="1306" t="str">
        <f t="shared" si="6"/>
        <v>-</v>
      </c>
      <c r="BT25" s="1306" t="str">
        <f t="shared" si="6"/>
        <v>-</v>
      </c>
      <c r="BU25" s="1306" t="str">
        <f t="shared" si="6"/>
        <v>-</v>
      </c>
      <c r="BV25" s="1306" t="str">
        <f t="shared" si="6"/>
        <v>-</v>
      </c>
      <c r="BW25" s="1306" t="str">
        <f t="shared" si="6"/>
        <v>-</v>
      </c>
      <c r="BX25" s="1306" t="str">
        <f t="shared" si="6"/>
        <v>-</v>
      </c>
      <c r="BY25" s="1306" t="str">
        <f t="shared" si="6"/>
        <v>-</v>
      </c>
      <c r="BZ25" s="1306" t="str">
        <f t="shared" si="6"/>
        <v>-</v>
      </c>
      <c r="CA25" s="1306" t="str">
        <f t="shared" si="6"/>
        <v>-</v>
      </c>
      <c r="CB25" s="1306" t="str">
        <f t="shared" si="6"/>
        <v>-</v>
      </c>
      <c r="CC25" s="1306" t="str">
        <f t="shared" si="6"/>
        <v>-</v>
      </c>
      <c r="CD25" s="1306" t="str">
        <f t="shared" si="6"/>
        <v>-</v>
      </c>
      <c r="CE25" s="1306" t="str">
        <f t="shared" si="6"/>
        <v>-</v>
      </c>
      <c r="CF25" s="1306" t="str">
        <f t="shared" si="6"/>
        <v>-</v>
      </c>
      <c r="CG25" s="1306" t="str">
        <f t="shared" si="6"/>
        <v>-</v>
      </c>
      <c r="CH25" s="1306" t="str">
        <f t="shared" si="6"/>
        <v>-</v>
      </c>
      <c r="CI25" s="1306" t="str">
        <f t="shared" si="6"/>
        <v>-</v>
      </c>
      <c r="CJ25" s="1306" t="str">
        <f t="shared" si="6"/>
        <v>-</v>
      </c>
      <c r="CK25" s="1306" t="str">
        <f t="shared" si="6"/>
        <v>-</v>
      </c>
      <c r="CL25" s="1306" t="str">
        <f t="shared" si="6"/>
        <v>-</v>
      </c>
      <c r="CM25" s="1306" t="str">
        <f t="shared" si="6"/>
        <v>-</v>
      </c>
      <c r="CN25" s="1306" t="str">
        <f t="shared" si="6"/>
        <v>-</v>
      </c>
      <c r="CO25" s="1306" t="str">
        <f t="shared" si="6"/>
        <v>-</v>
      </c>
      <c r="CP25" s="1306" t="str">
        <f t="shared" si="6"/>
        <v>-</v>
      </c>
      <c r="CQ25" s="1306" t="str">
        <f t="shared" si="6"/>
        <v>-</v>
      </c>
      <c r="CR25" s="1306" t="str">
        <f t="shared" si="6"/>
        <v>-</v>
      </c>
      <c r="CS25" s="1306" t="str">
        <f t="shared" si="6"/>
        <v>-</v>
      </c>
      <c r="CT25" s="1306" t="str">
        <f t="shared" si="6"/>
        <v>-</v>
      </c>
      <c r="CU25" s="1306" t="str">
        <f t="shared" si="6"/>
        <v>-</v>
      </c>
      <c r="CV25" s="1306" t="str">
        <f t="shared" si="6"/>
        <v>-</v>
      </c>
      <c r="CW25" s="1306" t="str">
        <f t="shared" si="6"/>
        <v>-</v>
      </c>
      <c r="CX25" s="1306" t="str">
        <f t="shared" si="6"/>
        <v>-</v>
      </c>
      <c r="CY25" s="1306" t="str">
        <f t="shared" si="6"/>
        <v>-</v>
      </c>
      <c r="CZ25" s="1306" t="str">
        <f t="shared" si="6"/>
        <v>-</v>
      </c>
      <c r="DA25" s="1306" t="str">
        <f t="shared" si="6"/>
        <v>-</v>
      </c>
      <c r="DB25" s="1306" t="str">
        <f t="shared" si="6"/>
        <v>-</v>
      </c>
      <c r="DC25" s="1306" t="str">
        <f t="shared" si="6"/>
        <v>-</v>
      </c>
      <c r="DD25" s="1306" t="str">
        <f t="shared" si="6"/>
        <v>-</v>
      </c>
      <c r="DE25" s="1306" t="str">
        <f t="shared" si="6"/>
        <v>-</v>
      </c>
      <c r="DF25" s="1306" t="str">
        <f t="shared" si="6"/>
        <v>-</v>
      </c>
      <c r="DG25" s="1306" t="str">
        <f t="shared" si="6"/>
        <v>-</v>
      </c>
      <c r="DH25" s="1306" t="str">
        <f t="shared" si="6"/>
        <v>-</v>
      </c>
      <c r="DI25" s="1306" t="str">
        <f t="shared" si="6"/>
        <v>-</v>
      </c>
      <c r="DJ25" s="1306" t="str">
        <f t="shared" si="6"/>
        <v>-</v>
      </c>
      <c r="DK25" s="1306" t="str">
        <f t="shared" si="6"/>
        <v>-</v>
      </c>
      <c r="DL25" s="1306" t="str">
        <f t="shared" si="6"/>
        <v>-</v>
      </c>
      <c r="DM25" s="1306" t="str">
        <f t="shared" si="6"/>
        <v>-</v>
      </c>
      <c r="DN25" s="1306" t="str">
        <f t="shared" si="6"/>
        <v>-</v>
      </c>
      <c r="DO25" s="1306" t="str">
        <f t="shared" si="6"/>
        <v>-</v>
      </c>
      <c r="DP25" s="1306" t="str">
        <f t="shared" si="6"/>
        <v>-</v>
      </c>
      <c r="DQ25" s="1306" t="str">
        <f t="shared" si="6"/>
        <v>-</v>
      </c>
      <c r="DR25" s="1306" t="str">
        <f t="shared" si="6"/>
        <v>-</v>
      </c>
      <c r="DS25" s="1306" t="str">
        <f t="shared" si="6"/>
        <v>-</v>
      </c>
      <c r="DT25" s="1306" t="str">
        <f t="shared" si="6"/>
        <v>-</v>
      </c>
      <c r="DU25" s="1306" t="str">
        <f t="shared" si="6"/>
        <v>-</v>
      </c>
      <c r="DV25" s="1306" t="str">
        <f t="shared" si="6"/>
        <v>-</v>
      </c>
      <c r="DW25" s="1306" t="str">
        <f t="shared" si="6"/>
        <v>-</v>
      </c>
      <c r="DX25" s="1306" t="str">
        <f t="shared" si="6"/>
        <v>-</v>
      </c>
    </row>
    <row r="26" spans="1:128" s="47" customFormat="1" ht="28.5" customHeight="1" x14ac:dyDescent="0.2">
      <c r="A26" s="46"/>
      <c r="B26" s="1423" t="s">
        <v>48</v>
      </c>
      <c r="C26" s="163"/>
      <c r="D26" s="1424"/>
      <c r="E26" s="1425"/>
      <c r="F26" s="1425"/>
      <c r="G26" s="1425"/>
      <c r="H26" s="1425"/>
      <c r="I26" s="1425"/>
      <c r="J26" s="1425"/>
      <c r="K26" s="1425"/>
      <c r="L26" s="1425"/>
      <c r="M26" s="1425"/>
      <c r="N26" s="1426"/>
      <c r="O26" s="1426"/>
      <c r="P26" s="1427"/>
      <c r="Q26" s="1692"/>
      <c r="R26" s="1428"/>
      <c r="S26" s="1424"/>
      <c r="T26" s="1425"/>
      <c r="U26" s="1425"/>
      <c r="V26" s="1425"/>
      <c r="W26" s="1425"/>
      <c r="X26" s="1425"/>
      <c r="Y26" s="1425"/>
      <c r="Z26" s="1425"/>
      <c r="AA26" s="1425"/>
      <c r="AB26" s="1425"/>
      <c r="AC26" s="1426"/>
      <c r="AD26" s="1426"/>
      <c r="AE26" s="1427"/>
      <c r="AF26" s="1692"/>
      <c r="AG26" s="1428"/>
      <c r="AH26" s="1424"/>
      <c r="AI26" s="1425"/>
      <c r="AJ26" s="1425"/>
      <c r="AK26" s="1425"/>
      <c r="AL26" s="1425"/>
      <c r="AM26" s="1425"/>
      <c r="AN26" s="1425"/>
      <c r="AO26" s="1425"/>
      <c r="AP26" s="1425"/>
      <c r="AQ26" s="1425"/>
      <c r="AR26" s="1426"/>
      <c r="AS26" s="1426"/>
      <c r="AT26" s="1427"/>
      <c r="AU26" s="1692"/>
      <c r="AV26" s="1428"/>
      <c r="AW26" s="1424"/>
      <c r="AX26" s="1425"/>
      <c r="AY26" s="1425"/>
      <c r="AZ26" s="1425"/>
      <c r="BA26" s="1425"/>
      <c r="BB26" s="1425"/>
      <c r="BC26" s="1425"/>
      <c r="BD26" s="1425"/>
      <c r="BE26" s="1425"/>
      <c r="BF26" s="1691"/>
      <c r="BG26" s="1691"/>
      <c r="BH26" s="1691"/>
      <c r="BI26" s="1691"/>
      <c r="BJ26" s="1691"/>
      <c r="BK26" s="1726"/>
      <c r="BL26" s="1429"/>
      <c r="BM26" s="55"/>
      <c r="BN26" s="1314" t="s">
        <v>74</v>
      </c>
      <c r="BO26" s="207"/>
      <c r="BP26" s="1596"/>
      <c r="BQ26" s="1311"/>
      <c r="BR26" s="1309"/>
      <c r="BS26" s="1309"/>
      <c r="BT26" s="1309"/>
      <c r="BU26" s="1309"/>
      <c r="BV26" s="1309"/>
      <c r="BW26" s="1309"/>
      <c r="BX26" s="1309"/>
      <c r="BY26" s="1666"/>
      <c r="BZ26" s="1666"/>
      <c r="CA26" s="1666"/>
      <c r="CB26" s="1666"/>
      <c r="CC26" s="1666"/>
      <c r="CD26" s="1666"/>
      <c r="CE26" s="1321"/>
      <c r="CF26" s="1667"/>
      <c r="CG26" s="1667"/>
      <c r="CH26" s="1667"/>
      <c r="CI26" s="1667"/>
      <c r="CJ26" s="1667"/>
      <c r="CK26" s="1667"/>
      <c r="CL26" s="1667"/>
      <c r="CM26" s="1667"/>
      <c r="CN26" s="1667"/>
      <c r="CO26" s="1667"/>
      <c r="CP26" s="1667"/>
      <c r="CQ26" s="1667"/>
      <c r="CR26" s="1667"/>
      <c r="CS26" s="1666"/>
      <c r="CT26" s="1319"/>
      <c r="CU26" s="1311"/>
      <c r="CV26" s="1309"/>
      <c r="CW26" s="1309"/>
      <c r="CX26" s="1309"/>
      <c r="CY26" s="1309"/>
      <c r="CZ26" s="1309"/>
      <c r="DA26" s="1309"/>
      <c r="DB26" s="1309"/>
      <c r="DC26" s="1666"/>
      <c r="DD26" s="1666"/>
      <c r="DE26" s="1666"/>
      <c r="DF26" s="1666"/>
      <c r="DG26" s="1666"/>
      <c r="DH26" s="1666"/>
      <c r="DI26" s="1321"/>
      <c r="DJ26" s="1311"/>
      <c r="DK26" s="1309"/>
      <c r="DL26" s="1309"/>
      <c r="DM26" s="1309"/>
      <c r="DN26" s="1309"/>
      <c r="DO26" s="1309"/>
      <c r="DP26" s="1309"/>
      <c r="DQ26" s="1309"/>
      <c r="DR26" s="1666"/>
      <c r="DS26" s="1666"/>
      <c r="DT26" s="1666"/>
      <c r="DU26" s="1666"/>
      <c r="DV26" s="1666"/>
      <c r="DW26" s="1666"/>
      <c r="DX26" s="1321"/>
    </row>
    <row r="27" spans="1:128" s="2" customFormat="1" ht="28.5" customHeight="1" x14ac:dyDescent="0.3">
      <c r="B27" s="1412" t="s">
        <v>150</v>
      </c>
      <c r="C27" s="192" t="s">
        <v>255</v>
      </c>
      <c r="D27" s="1400"/>
      <c r="E27" s="1401"/>
      <c r="F27" s="1401"/>
      <c r="G27" s="1401"/>
      <c r="H27" s="1401"/>
      <c r="I27" s="1401"/>
      <c r="J27" s="1401"/>
      <c r="K27" s="1401"/>
      <c r="L27" s="1401"/>
      <c r="M27" s="1401"/>
      <c r="N27" s="1289"/>
      <c r="O27" s="1289"/>
      <c r="P27" s="1292"/>
      <c r="Q27" s="1659"/>
      <c r="R27" s="1057"/>
      <c r="S27" s="1400"/>
      <c r="T27" s="1401"/>
      <c r="U27" s="1401"/>
      <c r="V27" s="1401"/>
      <c r="W27" s="1401"/>
      <c r="X27" s="1401"/>
      <c r="Y27" s="1401"/>
      <c r="Z27" s="1401"/>
      <c r="AA27" s="1401"/>
      <c r="AB27" s="1401"/>
      <c r="AC27" s="1289"/>
      <c r="AD27" s="1289"/>
      <c r="AE27" s="1292"/>
      <c r="AF27" s="1659"/>
      <c r="AG27" s="1057"/>
      <c r="AH27" s="1400"/>
      <c r="AI27" s="1401"/>
      <c r="AJ27" s="1401"/>
      <c r="AK27" s="1401"/>
      <c r="AL27" s="1401"/>
      <c r="AM27" s="1401"/>
      <c r="AN27" s="1401"/>
      <c r="AO27" s="1401"/>
      <c r="AP27" s="1401"/>
      <c r="AQ27" s="1401"/>
      <c r="AR27" s="1289"/>
      <c r="AS27" s="1289"/>
      <c r="AT27" s="1292"/>
      <c r="AU27" s="1659"/>
      <c r="AV27" s="1057"/>
      <c r="AW27" s="1400"/>
      <c r="AX27" s="1401"/>
      <c r="AY27" s="1401"/>
      <c r="AZ27" s="1401"/>
      <c r="BA27" s="1401"/>
      <c r="BB27" s="1401"/>
      <c r="BC27" s="1401"/>
      <c r="BD27" s="1401"/>
      <c r="BE27" s="1401"/>
      <c r="BF27" s="1679"/>
      <c r="BG27" s="1664"/>
      <c r="BH27" s="1664"/>
      <c r="BI27" s="1677"/>
      <c r="BJ27" s="1677"/>
      <c r="BK27" s="1654"/>
      <c r="BL27" s="1413"/>
      <c r="BM27" s="1518"/>
      <c r="BN27" s="1742" t="s">
        <v>1775</v>
      </c>
      <c r="BO27" s="211" t="s">
        <v>1670</v>
      </c>
      <c r="BP27" s="1613" t="s">
        <v>184</v>
      </c>
      <c r="BQ27" s="1358" t="str">
        <f t="shared" ref="BQ27:DX27" si="7">IF(SUM(COUNTBLANK(D36),COUNTBLANK(D17),COUNTBLANK(D35))=0,(D36)/(D17+D35),"-")</f>
        <v>-</v>
      </c>
      <c r="BR27" s="1358" t="str">
        <f t="shared" si="7"/>
        <v>-</v>
      </c>
      <c r="BS27" s="1358" t="str">
        <f t="shared" si="7"/>
        <v>-</v>
      </c>
      <c r="BT27" s="1358" t="str">
        <f t="shared" si="7"/>
        <v>-</v>
      </c>
      <c r="BU27" s="1358" t="str">
        <f t="shared" si="7"/>
        <v>-</v>
      </c>
      <c r="BV27" s="1358" t="str">
        <f t="shared" si="7"/>
        <v>-</v>
      </c>
      <c r="BW27" s="1358" t="str">
        <f t="shared" si="7"/>
        <v>-</v>
      </c>
      <c r="BX27" s="1358" t="str">
        <f t="shared" si="7"/>
        <v>-</v>
      </c>
      <c r="BY27" s="1358" t="str">
        <f t="shared" si="7"/>
        <v>-</v>
      </c>
      <c r="BZ27" s="1358" t="str">
        <f t="shared" si="7"/>
        <v>-</v>
      </c>
      <c r="CA27" s="1358" t="str">
        <f t="shared" si="7"/>
        <v>-</v>
      </c>
      <c r="CB27" s="1358" t="str">
        <f t="shared" si="7"/>
        <v>-</v>
      </c>
      <c r="CC27" s="1358" t="str">
        <f t="shared" si="7"/>
        <v>-</v>
      </c>
      <c r="CD27" s="1358" t="str">
        <f t="shared" si="7"/>
        <v>-</v>
      </c>
      <c r="CE27" s="1358" t="str">
        <f t="shared" si="7"/>
        <v>-</v>
      </c>
      <c r="CF27" s="1358" t="str">
        <f t="shared" si="7"/>
        <v>-</v>
      </c>
      <c r="CG27" s="1358" t="str">
        <f t="shared" si="7"/>
        <v>-</v>
      </c>
      <c r="CH27" s="1358" t="str">
        <f t="shared" si="7"/>
        <v>-</v>
      </c>
      <c r="CI27" s="1358" t="str">
        <f t="shared" si="7"/>
        <v>-</v>
      </c>
      <c r="CJ27" s="1358" t="str">
        <f t="shared" si="7"/>
        <v>-</v>
      </c>
      <c r="CK27" s="1358" t="str">
        <f t="shared" si="7"/>
        <v>-</v>
      </c>
      <c r="CL27" s="1358" t="str">
        <f t="shared" si="7"/>
        <v>-</v>
      </c>
      <c r="CM27" s="1358" t="str">
        <f t="shared" si="7"/>
        <v>-</v>
      </c>
      <c r="CN27" s="1358" t="str">
        <f t="shared" si="7"/>
        <v>-</v>
      </c>
      <c r="CO27" s="1358" t="str">
        <f t="shared" si="7"/>
        <v>-</v>
      </c>
      <c r="CP27" s="1358" t="str">
        <f t="shared" si="7"/>
        <v>-</v>
      </c>
      <c r="CQ27" s="1358" t="str">
        <f t="shared" si="7"/>
        <v>-</v>
      </c>
      <c r="CR27" s="1358" t="str">
        <f t="shared" si="7"/>
        <v>-</v>
      </c>
      <c r="CS27" s="1358" t="str">
        <f t="shared" si="7"/>
        <v>-</v>
      </c>
      <c r="CT27" s="1358" t="str">
        <f t="shared" si="7"/>
        <v>-</v>
      </c>
      <c r="CU27" s="1358" t="str">
        <f t="shared" si="7"/>
        <v>-</v>
      </c>
      <c r="CV27" s="1358" t="str">
        <f t="shared" si="7"/>
        <v>-</v>
      </c>
      <c r="CW27" s="1358" t="str">
        <f t="shared" si="7"/>
        <v>-</v>
      </c>
      <c r="CX27" s="1358" t="str">
        <f t="shared" si="7"/>
        <v>-</v>
      </c>
      <c r="CY27" s="1358" t="str">
        <f t="shared" si="7"/>
        <v>-</v>
      </c>
      <c r="CZ27" s="1358" t="str">
        <f t="shared" si="7"/>
        <v>-</v>
      </c>
      <c r="DA27" s="1358" t="str">
        <f t="shared" si="7"/>
        <v>-</v>
      </c>
      <c r="DB27" s="1358" t="str">
        <f t="shared" si="7"/>
        <v>-</v>
      </c>
      <c r="DC27" s="1358" t="str">
        <f t="shared" si="7"/>
        <v>-</v>
      </c>
      <c r="DD27" s="1358" t="str">
        <f t="shared" si="7"/>
        <v>-</v>
      </c>
      <c r="DE27" s="1358" t="str">
        <f t="shared" si="7"/>
        <v>-</v>
      </c>
      <c r="DF27" s="1358" t="str">
        <f t="shared" si="7"/>
        <v>-</v>
      </c>
      <c r="DG27" s="1358" t="str">
        <f t="shared" si="7"/>
        <v>-</v>
      </c>
      <c r="DH27" s="1358" t="str">
        <f t="shared" si="7"/>
        <v>-</v>
      </c>
      <c r="DI27" s="1358" t="str">
        <f t="shared" si="7"/>
        <v>-</v>
      </c>
      <c r="DJ27" s="1358" t="str">
        <f t="shared" si="7"/>
        <v>-</v>
      </c>
      <c r="DK27" s="1358" t="str">
        <f t="shared" si="7"/>
        <v>-</v>
      </c>
      <c r="DL27" s="1358" t="str">
        <f t="shared" si="7"/>
        <v>-</v>
      </c>
      <c r="DM27" s="1358" t="str">
        <f t="shared" si="7"/>
        <v>-</v>
      </c>
      <c r="DN27" s="1358" t="str">
        <f t="shared" si="7"/>
        <v>-</v>
      </c>
      <c r="DO27" s="1358" t="str">
        <f t="shared" si="7"/>
        <v>-</v>
      </c>
      <c r="DP27" s="1358" t="str">
        <f t="shared" si="7"/>
        <v>-</v>
      </c>
      <c r="DQ27" s="1358" t="str">
        <f t="shared" si="7"/>
        <v>-</v>
      </c>
      <c r="DR27" s="1358" t="str">
        <f t="shared" si="7"/>
        <v>-</v>
      </c>
      <c r="DS27" s="1358" t="str">
        <f t="shared" si="7"/>
        <v>-</v>
      </c>
      <c r="DT27" s="1358" t="str">
        <f t="shared" si="7"/>
        <v>-</v>
      </c>
      <c r="DU27" s="1358" t="str">
        <f t="shared" si="7"/>
        <v>-</v>
      </c>
      <c r="DV27" s="1358" t="str">
        <f t="shared" si="7"/>
        <v>-</v>
      </c>
      <c r="DW27" s="1358" t="str">
        <f t="shared" si="7"/>
        <v>-</v>
      </c>
      <c r="DX27" s="1358" t="str">
        <f t="shared" si="7"/>
        <v>-</v>
      </c>
    </row>
    <row r="28" spans="1:128" s="2" customFormat="1" ht="28.5" customHeight="1" x14ac:dyDescent="0.3">
      <c r="B28" s="1412" t="s">
        <v>151</v>
      </c>
      <c r="C28" s="192" t="s">
        <v>256</v>
      </c>
      <c r="D28" s="1400"/>
      <c r="E28" s="1401"/>
      <c r="F28" s="1401"/>
      <c r="G28" s="1401"/>
      <c r="H28" s="1401"/>
      <c r="I28" s="1401"/>
      <c r="J28" s="1401"/>
      <c r="K28" s="1401"/>
      <c r="L28" s="1401"/>
      <c r="M28" s="1401"/>
      <c r="N28" s="1289"/>
      <c r="O28" s="1289"/>
      <c r="P28" s="1292"/>
      <c r="Q28" s="1659"/>
      <c r="R28" s="1057"/>
      <c r="S28" s="1400"/>
      <c r="T28" s="1401"/>
      <c r="U28" s="1401"/>
      <c r="V28" s="1401"/>
      <c r="W28" s="1401"/>
      <c r="X28" s="1401"/>
      <c r="Y28" s="1401"/>
      <c r="Z28" s="1401"/>
      <c r="AA28" s="1401"/>
      <c r="AB28" s="1401"/>
      <c r="AC28" s="1289"/>
      <c r="AD28" s="1289"/>
      <c r="AE28" s="1292"/>
      <c r="AF28" s="1659"/>
      <c r="AG28" s="1057"/>
      <c r="AH28" s="1400"/>
      <c r="AI28" s="1401"/>
      <c r="AJ28" s="1401"/>
      <c r="AK28" s="1401"/>
      <c r="AL28" s="1401"/>
      <c r="AM28" s="1401"/>
      <c r="AN28" s="1401"/>
      <c r="AO28" s="1401"/>
      <c r="AP28" s="1401"/>
      <c r="AQ28" s="1401"/>
      <c r="AR28" s="1289"/>
      <c r="AS28" s="1289"/>
      <c r="AT28" s="1292"/>
      <c r="AU28" s="1659"/>
      <c r="AV28" s="1057"/>
      <c r="AW28" s="1400"/>
      <c r="AX28" s="1401"/>
      <c r="AY28" s="1401"/>
      <c r="AZ28" s="1401"/>
      <c r="BA28" s="1401"/>
      <c r="BB28" s="1401"/>
      <c r="BC28" s="1401"/>
      <c r="BD28" s="1401"/>
      <c r="BE28" s="1401"/>
      <c r="BF28" s="1679"/>
      <c r="BG28" s="1664"/>
      <c r="BH28" s="1664"/>
      <c r="BI28" s="1677"/>
      <c r="BJ28" s="1677"/>
      <c r="BK28" s="1654"/>
      <c r="BL28" s="1413"/>
      <c r="BM28" s="1518"/>
      <c r="BN28" s="1314" t="s">
        <v>78</v>
      </c>
      <c r="BO28" s="207"/>
      <c r="BP28" s="1596"/>
      <c r="BQ28" s="1311"/>
      <c r="BR28" s="1309"/>
      <c r="BS28" s="1309"/>
      <c r="BT28" s="1309"/>
      <c r="BU28" s="1309"/>
      <c r="BV28" s="1309"/>
      <c r="BW28" s="1309"/>
      <c r="BX28" s="1309"/>
      <c r="BY28" s="1666"/>
      <c r="BZ28" s="1666"/>
      <c r="CA28" s="1666"/>
      <c r="CB28" s="1666"/>
      <c r="CC28" s="1666"/>
      <c r="CD28" s="1666"/>
      <c r="CE28" s="1321"/>
      <c r="CF28" s="1667"/>
      <c r="CG28" s="1667"/>
      <c r="CH28" s="1667"/>
      <c r="CI28" s="1667"/>
      <c r="CJ28" s="1667"/>
      <c r="CK28" s="1667"/>
      <c r="CL28" s="1667"/>
      <c r="CM28" s="1667"/>
      <c r="CN28" s="1667"/>
      <c r="CO28" s="1667"/>
      <c r="CP28" s="1667"/>
      <c r="CQ28" s="1667"/>
      <c r="CR28" s="1667"/>
      <c r="CS28" s="1666"/>
      <c r="CT28" s="1319"/>
      <c r="CU28" s="1311"/>
      <c r="CV28" s="1309"/>
      <c r="CW28" s="1309"/>
      <c r="CX28" s="1309"/>
      <c r="CY28" s="1309"/>
      <c r="CZ28" s="1309"/>
      <c r="DA28" s="1309"/>
      <c r="DB28" s="1309"/>
      <c r="DC28" s="1666"/>
      <c r="DD28" s="1666"/>
      <c r="DE28" s="1666"/>
      <c r="DF28" s="1666"/>
      <c r="DG28" s="1666"/>
      <c r="DH28" s="1666"/>
      <c r="DI28" s="1321"/>
      <c r="DJ28" s="1311"/>
      <c r="DK28" s="1309"/>
      <c r="DL28" s="1309"/>
      <c r="DM28" s="1309"/>
      <c r="DN28" s="1309"/>
      <c r="DO28" s="1309"/>
      <c r="DP28" s="1309"/>
      <c r="DQ28" s="1309"/>
      <c r="DR28" s="1666"/>
      <c r="DS28" s="1666"/>
      <c r="DT28" s="1666"/>
      <c r="DU28" s="1666"/>
      <c r="DV28" s="1666"/>
      <c r="DW28" s="1666"/>
      <c r="DX28" s="1321"/>
    </row>
    <row r="29" spans="1:128" s="2" customFormat="1" ht="28.5" customHeight="1" x14ac:dyDescent="0.3">
      <c r="B29" s="1412" t="s">
        <v>152</v>
      </c>
      <c r="C29" s="192" t="s">
        <v>257</v>
      </c>
      <c r="D29" s="1400"/>
      <c r="E29" s="1401"/>
      <c r="F29" s="1401"/>
      <c r="G29" s="1401"/>
      <c r="H29" s="1401"/>
      <c r="I29" s="1401"/>
      <c r="J29" s="1401"/>
      <c r="K29" s="1401"/>
      <c r="L29" s="1401"/>
      <c r="M29" s="1401"/>
      <c r="N29" s="1289"/>
      <c r="O29" s="1289"/>
      <c r="P29" s="1292"/>
      <c r="Q29" s="1659"/>
      <c r="R29" s="1057"/>
      <c r="S29" s="1400"/>
      <c r="T29" s="1401"/>
      <c r="U29" s="1401"/>
      <c r="V29" s="1401"/>
      <c r="W29" s="1401"/>
      <c r="X29" s="1401"/>
      <c r="Y29" s="1401"/>
      <c r="Z29" s="1401"/>
      <c r="AA29" s="1401"/>
      <c r="AB29" s="1401"/>
      <c r="AC29" s="1289"/>
      <c r="AD29" s="1289"/>
      <c r="AE29" s="1292"/>
      <c r="AF29" s="1659"/>
      <c r="AG29" s="1057"/>
      <c r="AH29" s="1400"/>
      <c r="AI29" s="1401"/>
      <c r="AJ29" s="1401"/>
      <c r="AK29" s="1401"/>
      <c r="AL29" s="1401"/>
      <c r="AM29" s="1401"/>
      <c r="AN29" s="1401"/>
      <c r="AO29" s="1401"/>
      <c r="AP29" s="1401"/>
      <c r="AQ29" s="1401"/>
      <c r="AR29" s="1289"/>
      <c r="AS29" s="1289"/>
      <c r="AT29" s="1292"/>
      <c r="AU29" s="1659"/>
      <c r="AV29" s="1057"/>
      <c r="AW29" s="1400"/>
      <c r="AX29" s="1401"/>
      <c r="AY29" s="1401"/>
      <c r="AZ29" s="1401"/>
      <c r="BA29" s="1401"/>
      <c r="BB29" s="1401"/>
      <c r="BC29" s="1401"/>
      <c r="BD29" s="1401"/>
      <c r="BE29" s="1401"/>
      <c r="BF29" s="1679"/>
      <c r="BG29" s="1664"/>
      <c r="BH29" s="1664"/>
      <c r="BI29" s="1677"/>
      <c r="BJ29" s="1677"/>
      <c r="BK29" s="1654"/>
      <c r="BL29" s="1413"/>
      <c r="BM29" s="1518"/>
      <c r="BN29" s="1313" t="s">
        <v>75</v>
      </c>
      <c r="BO29" s="208" t="s">
        <v>529</v>
      </c>
      <c r="BP29" s="1595" t="s">
        <v>185</v>
      </c>
      <c r="BQ29" s="1305" t="str">
        <f t="shared" ref="BQ29:DX29" si="8">IF(SUM(COUNTBLANK(D17),COUNTBLANK(D30))=0,(D17)/(D30),"-")</f>
        <v>-</v>
      </c>
      <c r="BR29" s="1305" t="str">
        <f t="shared" si="8"/>
        <v>-</v>
      </c>
      <c r="BS29" s="1305" t="str">
        <f t="shared" si="8"/>
        <v>-</v>
      </c>
      <c r="BT29" s="1305" t="str">
        <f t="shared" si="8"/>
        <v>-</v>
      </c>
      <c r="BU29" s="1305" t="str">
        <f t="shared" si="8"/>
        <v>-</v>
      </c>
      <c r="BV29" s="1305" t="str">
        <f t="shared" si="8"/>
        <v>-</v>
      </c>
      <c r="BW29" s="1305" t="str">
        <f t="shared" si="8"/>
        <v>-</v>
      </c>
      <c r="BX29" s="1305" t="str">
        <f t="shared" si="8"/>
        <v>-</v>
      </c>
      <c r="BY29" s="1305" t="str">
        <f t="shared" si="8"/>
        <v>-</v>
      </c>
      <c r="BZ29" s="1305" t="str">
        <f t="shared" si="8"/>
        <v>-</v>
      </c>
      <c r="CA29" s="1305" t="str">
        <f t="shared" si="8"/>
        <v>-</v>
      </c>
      <c r="CB29" s="1305" t="str">
        <f t="shared" si="8"/>
        <v>-</v>
      </c>
      <c r="CC29" s="1305" t="str">
        <f t="shared" si="8"/>
        <v>-</v>
      </c>
      <c r="CD29" s="1305" t="str">
        <f t="shared" si="8"/>
        <v>-</v>
      </c>
      <c r="CE29" s="1305" t="str">
        <f t="shared" si="8"/>
        <v>-</v>
      </c>
      <c r="CF29" s="1305" t="str">
        <f t="shared" si="8"/>
        <v>-</v>
      </c>
      <c r="CG29" s="1305" t="str">
        <f t="shared" si="8"/>
        <v>-</v>
      </c>
      <c r="CH29" s="1305" t="str">
        <f t="shared" si="8"/>
        <v>-</v>
      </c>
      <c r="CI29" s="1305" t="str">
        <f t="shared" si="8"/>
        <v>-</v>
      </c>
      <c r="CJ29" s="1305" t="str">
        <f t="shared" si="8"/>
        <v>-</v>
      </c>
      <c r="CK29" s="1305" t="str">
        <f t="shared" si="8"/>
        <v>-</v>
      </c>
      <c r="CL29" s="1305" t="str">
        <f t="shared" si="8"/>
        <v>-</v>
      </c>
      <c r="CM29" s="1305" t="str">
        <f t="shared" si="8"/>
        <v>-</v>
      </c>
      <c r="CN29" s="1305" t="str">
        <f t="shared" si="8"/>
        <v>-</v>
      </c>
      <c r="CO29" s="1305" t="str">
        <f t="shared" si="8"/>
        <v>-</v>
      </c>
      <c r="CP29" s="1305" t="str">
        <f t="shared" si="8"/>
        <v>-</v>
      </c>
      <c r="CQ29" s="1305" t="str">
        <f t="shared" si="8"/>
        <v>-</v>
      </c>
      <c r="CR29" s="1305" t="str">
        <f t="shared" si="8"/>
        <v>-</v>
      </c>
      <c r="CS29" s="1305" t="str">
        <f t="shared" si="8"/>
        <v>-</v>
      </c>
      <c r="CT29" s="1305" t="str">
        <f t="shared" si="8"/>
        <v>-</v>
      </c>
      <c r="CU29" s="1305" t="str">
        <f t="shared" si="8"/>
        <v>-</v>
      </c>
      <c r="CV29" s="1305" t="str">
        <f t="shared" si="8"/>
        <v>-</v>
      </c>
      <c r="CW29" s="1305" t="str">
        <f t="shared" si="8"/>
        <v>-</v>
      </c>
      <c r="CX29" s="1305" t="str">
        <f t="shared" si="8"/>
        <v>-</v>
      </c>
      <c r="CY29" s="1305" t="str">
        <f t="shared" si="8"/>
        <v>-</v>
      </c>
      <c r="CZ29" s="1305" t="str">
        <f t="shared" si="8"/>
        <v>-</v>
      </c>
      <c r="DA29" s="1305" t="str">
        <f t="shared" si="8"/>
        <v>-</v>
      </c>
      <c r="DB29" s="1305" t="str">
        <f t="shared" si="8"/>
        <v>-</v>
      </c>
      <c r="DC29" s="1305" t="str">
        <f t="shared" si="8"/>
        <v>-</v>
      </c>
      <c r="DD29" s="1305" t="str">
        <f t="shared" si="8"/>
        <v>-</v>
      </c>
      <c r="DE29" s="1305" t="str">
        <f t="shared" si="8"/>
        <v>-</v>
      </c>
      <c r="DF29" s="1305" t="str">
        <f t="shared" si="8"/>
        <v>-</v>
      </c>
      <c r="DG29" s="1305" t="str">
        <f t="shared" si="8"/>
        <v>-</v>
      </c>
      <c r="DH29" s="1305" t="str">
        <f t="shared" si="8"/>
        <v>-</v>
      </c>
      <c r="DI29" s="1305" t="str">
        <f t="shared" si="8"/>
        <v>-</v>
      </c>
      <c r="DJ29" s="1305" t="str">
        <f t="shared" si="8"/>
        <v>-</v>
      </c>
      <c r="DK29" s="1305" t="str">
        <f t="shared" si="8"/>
        <v>-</v>
      </c>
      <c r="DL29" s="1305" t="str">
        <f t="shared" si="8"/>
        <v>-</v>
      </c>
      <c r="DM29" s="1305" t="str">
        <f t="shared" si="8"/>
        <v>-</v>
      </c>
      <c r="DN29" s="1305" t="str">
        <f t="shared" si="8"/>
        <v>-</v>
      </c>
      <c r="DO29" s="1305" t="str">
        <f t="shared" si="8"/>
        <v>-</v>
      </c>
      <c r="DP29" s="1305" t="str">
        <f t="shared" si="8"/>
        <v>-</v>
      </c>
      <c r="DQ29" s="1305" t="str">
        <f t="shared" si="8"/>
        <v>-</v>
      </c>
      <c r="DR29" s="1305" t="str">
        <f t="shared" si="8"/>
        <v>-</v>
      </c>
      <c r="DS29" s="1305" t="str">
        <f t="shared" si="8"/>
        <v>-</v>
      </c>
      <c r="DT29" s="1305" t="str">
        <f t="shared" si="8"/>
        <v>-</v>
      </c>
      <c r="DU29" s="1305" t="str">
        <f t="shared" si="8"/>
        <v>-</v>
      </c>
      <c r="DV29" s="1305" t="str">
        <f t="shared" si="8"/>
        <v>-</v>
      </c>
      <c r="DW29" s="1305" t="str">
        <f t="shared" si="8"/>
        <v>-</v>
      </c>
      <c r="DX29" s="1305" t="str">
        <f t="shared" si="8"/>
        <v>-</v>
      </c>
    </row>
    <row r="30" spans="1:128" s="2" customFormat="1" ht="28.5" customHeight="1" x14ac:dyDescent="0.3">
      <c r="B30" s="1412" t="s">
        <v>153</v>
      </c>
      <c r="C30" s="192" t="s">
        <v>532</v>
      </c>
      <c r="D30" s="1400"/>
      <c r="E30" s="1401"/>
      <c r="F30" s="1401"/>
      <c r="G30" s="1401"/>
      <c r="H30" s="1401"/>
      <c r="I30" s="1401"/>
      <c r="J30" s="1401"/>
      <c r="K30" s="1401"/>
      <c r="L30" s="1401"/>
      <c r="M30" s="1401"/>
      <c r="N30" s="1289"/>
      <c r="O30" s="1289"/>
      <c r="P30" s="1292"/>
      <c r="Q30" s="1659"/>
      <c r="R30" s="1057"/>
      <c r="S30" s="1400"/>
      <c r="T30" s="1401"/>
      <c r="U30" s="1401"/>
      <c r="V30" s="1401"/>
      <c r="W30" s="1401"/>
      <c r="X30" s="1401"/>
      <c r="Y30" s="1401"/>
      <c r="Z30" s="1401"/>
      <c r="AA30" s="1401"/>
      <c r="AB30" s="1401"/>
      <c r="AC30" s="1289"/>
      <c r="AD30" s="1289"/>
      <c r="AE30" s="1292"/>
      <c r="AF30" s="1659"/>
      <c r="AG30" s="1057"/>
      <c r="AH30" s="1400"/>
      <c r="AI30" s="1401"/>
      <c r="AJ30" s="1401"/>
      <c r="AK30" s="1401"/>
      <c r="AL30" s="1401"/>
      <c r="AM30" s="1401"/>
      <c r="AN30" s="1401"/>
      <c r="AO30" s="1401"/>
      <c r="AP30" s="1401"/>
      <c r="AQ30" s="1401"/>
      <c r="AR30" s="1289"/>
      <c r="AS30" s="1289"/>
      <c r="AT30" s="1292"/>
      <c r="AU30" s="1659"/>
      <c r="AV30" s="1057"/>
      <c r="AW30" s="1400"/>
      <c r="AX30" s="1401"/>
      <c r="AY30" s="1401"/>
      <c r="AZ30" s="1401"/>
      <c r="BA30" s="1401"/>
      <c r="BB30" s="1401"/>
      <c r="BC30" s="1401"/>
      <c r="BD30" s="1401"/>
      <c r="BE30" s="1401"/>
      <c r="BF30" s="1679"/>
      <c r="BG30" s="1664"/>
      <c r="BH30" s="1664"/>
      <c r="BI30" s="1677"/>
      <c r="BJ30" s="1677"/>
      <c r="BK30" s="1654"/>
      <c r="BL30" s="1413"/>
      <c r="BM30" s="1518"/>
      <c r="BN30" s="1616" t="s">
        <v>1779</v>
      </c>
      <c r="BO30" s="1617" t="s">
        <v>1671</v>
      </c>
      <c r="BP30" s="1613" t="s">
        <v>186</v>
      </c>
      <c r="BQ30" s="1355" t="str">
        <f t="shared" ref="BQ30:DX30" si="9">IF(SUM(COUNTBLANK(D17),COUNTBLANK(D35),COUNTBLANK(D30))=0,(D17+D35)/(D30),"-")</f>
        <v>-</v>
      </c>
      <c r="BR30" s="1355" t="str">
        <f t="shared" si="9"/>
        <v>-</v>
      </c>
      <c r="BS30" s="1355" t="str">
        <f t="shared" si="9"/>
        <v>-</v>
      </c>
      <c r="BT30" s="1355" t="str">
        <f t="shared" si="9"/>
        <v>-</v>
      </c>
      <c r="BU30" s="1355" t="str">
        <f t="shared" si="9"/>
        <v>-</v>
      </c>
      <c r="BV30" s="1355" t="str">
        <f t="shared" si="9"/>
        <v>-</v>
      </c>
      <c r="BW30" s="1355" t="str">
        <f t="shared" si="9"/>
        <v>-</v>
      </c>
      <c r="BX30" s="1355" t="str">
        <f t="shared" si="9"/>
        <v>-</v>
      </c>
      <c r="BY30" s="1355" t="str">
        <f t="shared" si="9"/>
        <v>-</v>
      </c>
      <c r="BZ30" s="1355" t="str">
        <f t="shared" si="9"/>
        <v>-</v>
      </c>
      <c r="CA30" s="1355" t="str">
        <f t="shared" si="9"/>
        <v>-</v>
      </c>
      <c r="CB30" s="1355" t="str">
        <f t="shared" si="9"/>
        <v>-</v>
      </c>
      <c r="CC30" s="1355" t="str">
        <f t="shared" si="9"/>
        <v>-</v>
      </c>
      <c r="CD30" s="1355" t="str">
        <f t="shared" si="9"/>
        <v>-</v>
      </c>
      <c r="CE30" s="1355" t="str">
        <f t="shared" si="9"/>
        <v>-</v>
      </c>
      <c r="CF30" s="1355" t="str">
        <f t="shared" si="9"/>
        <v>-</v>
      </c>
      <c r="CG30" s="1355" t="str">
        <f t="shared" si="9"/>
        <v>-</v>
      </c>
      <c r="CH30" s="1355" t="str">
        <f t="shared" si="9"/>
        <v>-</v>
      </c>
      <c r="CI30" s="1355" t="str">
        <f t="shared" si="9"/>
        <v>-</v>
      </c>
      <c r="CJ30" s="1355" t="str">
        <f t="shared" si="9"/>
        <v>-</v>
      </c>
      <c r="CK30" s="1355" t="str">
        <f t="shared" si="9"/>
        <v>-</v>
      </c>
      <c r="CL30" s="1355" t="str">
        <f t="shared" si="9"/>
        <v>-</v>
      </c>
      <c r="CM30" s="1355" t="str">
        <f t="shared" si="9"/>
        <v>-</v>
      </c>
      <c r="CN30" s="1355" t="str">
        <f t="shared" si="9"/>
        <v>-</v>
      </c>
      <c r="CO30" s="1355" t="str">
        <f t="shared" si="9"/>
        <v>-</v>
      </c>
      <c r="CP30" s="1355" t="str">
        <f t="shared" si="9"/>
        <v>-</v>
      </c>
      <c r="CQ30" s="1355" t="str">
        <f t="shared" si="9"/>
        <v>-</v>
      </c>
      <c r="CR30" s="1355" t="str">
        <f t="shared" si="9"/>
        <v>-</v>
      </c>
      <c r="CS30" s="1355" t="str">
        <f t="shared" si="9"/>
        <v>-</v>
      </c>
      <c r="CT30" s="1355" t="str">
        <f t="shared" si="9"/>
        <v>-</v>
      </c>
      <c r="CU30" s="1355" t="str">
        <f t="shared" si="9"/>
        <v>-</v>
      </c>
      <c r="CV30" s="1355" t="str">
        <f t="shared" si="9"/>
        <v>-</v>
      </c>
      <c r="CW30" s="1355" t="str">
        <f t="shared" si="9"/>
        <v>-</v>
      </c>
      <c r="CX30" s="1355" t="str">
        <f t="shared" si="9"/>
        <v>-</v>
      </c>
      <c r="CY30" s="1355" t="str">
        <f t="shared" si="9"/>
        <v>-</v>
      </c>
      <c r="CZ30" s="1355" t="str">
        <f t="shared" si="9"/>
        <v>-</v>
      </c>
      <c r="DA30" s="1355" t="str">
        <f t="shared" si="9"/>
        <v>-</v>
      </c>
      <c r="DB30" s="1355" t="str">
        <f t="shared" si="9"/>
        <v>-</v>
      </c>
      <c r="DC30" s="1355" t="str">
        <f t="shared" si="9"/>
        <v>-</v>
      </c>
      <c r="DD30" s="1355" t="str">
        <f t="shared" si="9"/>
        <v>-</v>
      </c>
      <c r="DE30" s="1355" t="str">
        <f t="shared" si="9"/>
        <v>-</v>
      </c>
      <c r="DF30" s="1355" t="str">
        <f t="shared" si="9"/>
        <v>-</v>
      </c>
      <c r="DG30" s="1355" t="str">
        <f t="shared" si="9"/>
        <v>-</v>
      </c>
      <c r="DH30" s="1355" t="str">
        <f t="shared" si="9"/>
        <v>-</v>
      </c>
      <c r="DI30" s="1355" t="str">
        <f t="shared" si="9"/>
        <v>-</v>
      </c>
      <c r="DJ30" s="1355" t="str">
        <f t="shared" si="9"/>
        <v>-</v>
      </c>
      <c r="DK30" s="1355" t="str">
        <f t="shared" si="9"/>
        <v>-</v>
      </c>
      <c r="DL30" s="1355" t="str">
        <f t="shared" si="9"/>
        <v>-</v>
      </c>
      <c r="DM30" s="1355" t="str">
        <f t="shared" si="9"/>
        <v>-</v>
      </c>
      <c r="DN30" s="1355" t="str">
        <f t="shared" si="9"/>
        <v>-</v>
      </c>
      <c r="DO30" s="1355" t="str">
        <f t="shared" si="9"/>
        <v>-</v>
      </c>
      <c r="DP30" s="1355" t="str">
        <f t="shared" si="9"/>
        <v>-</v>
      </c>
      <c r="DQ30" s="1355" t="str">
        <f t="shared" si="9"/>
        <v>-</v>
      </c>
      <c r="DR30" s="1355" t="str">
        <f t="shared" si="9"/>
        <v>-</v>
      </c>
      <c r="DS30" s="1355" t="str">
        <f t="shared" si="9"/>
        <v>-</v>
      </c>
      <c r="DT30" s="1355" t="str">
        <f t="shared" si="9"/>
        <v>-</v>
      </c>
      <c r="DU30" s="1355" t="str">
        <f t="shared" si="9"/>
        <v>-</v>
      </c>
      <c r="DV30" s="1355" t="str">
        <f t="shared" si="9"/>
        <v>-</v>
      </c>
      <c r="DW30" s="1355" t="str">
        <f t="shared" si="9"/>
        <v>-</v>
      </c>
      <c r="DX30" s="1355" t="str">
        <f t="shared" si="9"/>
        <v>-</v>
      </c>
    </row>
    <row r="31" spans="1:128" s="2" customFormat="1" ht="28.5" customHeight="1" thickBot="1" x14ac:dyDescent="0.35">
      <c r="B31" s="1412" t="s">
        <v>154</v>
      </c>
      <c r="C31" s="192" t="s">
        <v>258</v>
      </c>
      <c r="D31" s="1400"/>
      <c r="E31" s="1401"/>
      <c r="F31" s="1401"/>
      <c r="G31" s="1401"/>
      <c r="H31" s="1401"/>
      <c r="I31" s="1401"/>
      <c r="J31" s="1401"/>
      <c r="K31" s="1401"/>
      <c r="L31" s="1401"/>
      <c r="M31" s="1401"/>
      <c r="N31" s="1289"/>
      <c r="O31" s="1289"/>
      <c r="P31" s="1292"/>
      <c r="Q31" s="1659"/>
      <c r="R31" s="1057"/>
      <c r="S31" s="1400"/>
      <c r="T31" s="1401"/>
      <c r="U31" s="1401"/>
      <c r="V31" s="1401"/>
      <c r="W31" s="1401"/>
      <c r="X31" s="1401"/>
      <c r="Y31" s="1401"/>
      <c r="Z31" s="1401"/>
      <c r="AA31" s="1401"/>
      <c r="AB31" s="1401"/>
      <c r="AC31" s="1289"/>
      <c r="AD31" s="1289"/>
      <c r="AE31" s="1292"/>
      <c r="AF31" s="1659"/>
      <c r="AG31" s="1057"/>
      <c r="AH31" s="1400"/>
      <c r="AI31" s="1401"/>
      <c r="AJ31" s="1401"/>
      <c r="AK31" s="1401"/>
      <c r="AL31" s="1401"/>
      <c r="AM31" s="1401"/>
      <c r="AN31" s="1401"/>
      <c r="AO31" s="1401"/>
      <c r="AP31" s="1401"/>
      <c r="AQ31" s="1401"/>
      <c r="AR31" s="1289"/>
      <c r="AS31" s="1289"/>
      <c r="AT31" s="1292"/>
      <c r="AU31" s="1659"/>
      <c r="AV31" s="1057"/>
      <c r="AW31" s="1400"/>
      <c r="AX31" s="1401"/>
      <c r="AY31" s="1401"/>
      <c r="AZ31" s="1401"/>
      <c r="BA31" s="1401"/>
      <c r="BB31" s="1401"/>
      <c r="BC31" s="1401"/>
      <c r="BD31" s="1401"/>
      <c r="BE31" s="1401"/>
      <c r="BF31" s="1679"/>
      <c r="BG31" s="1664"/>
      <c r="BH31" s="1664"/>
      <c r="BI31" s="1677"/>
      <c r="BJ31" s="1677"/>
      <c r="BK31" s="1654"/>
      <c r="BL31" s="1413"/>
      <c r="BM31" s="1518"/>
      <c r="BN31" s="1315" t="s">
        <v>247</v>
      </c>
      <c r="BO31" s="209" t="s">
        <v>1672</v>
      </c>
      <c r="BP31" s="1597" t="s">
        <v>248</v>
      </c>
      <c r="BQ31" s="1307" t="str">
        <f t="shared" ref="BQ31:DX31" si="10">IF(SUM(COUNTBLANK(D18),COUNTBLANK(D30))=0,(D18)/(D30),"-")</f>
        <v>-</v>
      </c>
      <c r="BR31" s="1307" t="str">
        <f t="shared" si="10"/>
        <v>-</v>
      </c>
      <c r="BS31" s="1307" t="str">
        <f t="shared" si="10"/>
        <v>-</v>
      </c>
      <c r="BT31" s="1307" t="str">
        <f t="shared" si="10"/>
        <v>-</v>
      </c>
      <c r="BU31" s="1307" t="str">
        <f t="shared" si="10"/>
        <v>-</v>
      </c>
      <c r="BV31" s="1307" t="str">
        <f t="shared" si="10"/>
        <v>-</v>
      </c>
      <c r="BW31" s="1307" t="str">
        <f t="shared" si="10"/>
        <v>-</v>
      </c>
      <c r="BX31" s="1307" t="str">
        <f t="shared" si="10"/>
        <v>-</v>
      </c>
      <c r="BY31" s="1307" t="str">
        <f t="shared" si="10"/>
        <v>-</v>
      </c>
      <c r="BZ31" s="1307" t="str">
        <f t="shared" si="10"/>
        <v>-</v>
      </c>
      <c r="CA31" s="1307" t="str">
        <f t="shared" si="10"/>
        <v>-</v>
      </c>
      <c r="CB31" s="1307" t="str">
        <f t="shared" si="10"/>
        <v>-</v>
      </c>
      <c r="CC31" s="1307" t="str">
        <f t="shared" si="10"/>
        <v>-</v>
      </c>
      <c r="CD31" s="1307" t="str">
        <f t="shared" si="10"/>
        <v>-</v>
      </c>
      <c r="CE31" s="1307" t="str">
        <f t="shared" si="10"/>
        <v>-</v>
      </c>
      <c r="CF31" s="1307" t="str">
        <f t="shared" si="10"/>
        <v>-</v>
      </c>
      <c r="CG31" s="1307" t="str">
        <f t="shared" si="10"/>
        <v>-</v>
      </c>
      <c r="CH31" s="1307" t="str">
        <f t="shared" si="10"/>
        <v>-</v>
      </c>
      <c r="CI31" s="1307" t="str">
        <f t="shared" si="10"/>
        <v>-</v>
      </c>
      <c r="CJ31" s="1307" t="str">
        <f t="shared" si="10"/>
        <v>-</v>
      </c>
      <c r="CK31" s="1307" t="str">
        <f t="shared" si="10"/>
        <v>-</v>
      </c>
      <c r="CL31" s="1307" t="str">
        <f t="shared" si="10"/>
        <v>-</v>
      </c>
      <c r="CM31" s="1307" t="str">
        <f t="shared" si="10"/>
        <v>-</v>
      </c>
      <c r="CN31" s="1307" t="str">
        <f t="shared" si="10"/>
        <v>-</v>
      </c>
      <c r="CO31" s="1307" t="str">
        <f t="shared" si="10"/>
        <v>-</v>
      </c>
      <c r="CP31" s="1307" t="str">
        <f t="shared" si="10"/>
        <v>-</v>
      </c>
      <c r="CQ31" s="1307" t="str">
        <f t="shared" si="10"/>
        <v>-</v>
      </c>
      <c r="CR31" s="1307" t="str">
        <f t="shared" si="10"/>
        <v>-</v>
      </c>
      <c r="CS31" s="1307" t="str">
        <f t="shared" si="10"/>
        <v>-</v>
      </c>
      <c r="CT31" s="1307" t="str">
        <f t="shared" si="10"/>
        <v>-</v>
      </c>
      <c r="CU31" s="1307" t="str">
        <f t="shared" si="10"/>
        <v>-</v>
      </c>
      <c r="CV31" s="1307" t="str">
        <f t="shared" si="10"/>
        <v>-</v>
      </c>
      <c r="CW31" s="1307" t="str">
        <f t="shared" si="10"/>
        <v>-</v>
      </c>
      <c r="CX31" s="1307" t="str">
        <f t="shared" si="10"/>
        <v>-</v>
      </c>
      <c r="CY31" s="1307" t="str">
        <f t="shared" si="10"/>
        <v>-</v>
      </c>
      <c r="CZ31" s="1307" t="str">
        <f t="shared" si="10"/>
        <v>-</v>
      </c>
      <c r="DA31" s="1307" t="str">
        <f t="shared" si="10"/>
        <v>-</v>
      </c>
      <c r="DB31" s="1307" t="str">
        <f t="shared" si="10"/>
        <v>-</v>
      </c>
      <c r="DC31" s="1307" t="str">
        <f t="shared" si="10"/>
        <v>-</v>
      </c>
      <c r="DD31" s="1307" t="str">
        <f t="shared" si="10"/>
        <v>-</v>
      </c>
      <c r="DE31" s="1307" t="str">
        <f t="shared" si="10"/>
        <v>-</v>
      </c>
      <c r="DF31" s="1307" t="str">
        <f t="shared" si="10"/>
        <v>-</v>
      </c>
      <c r="DG31" s="1307" t="str">
        <f t="shared" si="10"/>
        <v>-</v>
      </c>
      <c r="DH31" s="1307" t="str">
        <f t="shared" si="10"/>
        <v>-</v>
      </c>
      <c r="DI31" s="1307" t="str">
        <f t="shared" si="10"/>
        <v>-</v>
      </c>
      <c r="DJ31" s="1307" t="str">
        <f t="shared" si="10"/>
        <v>-</v>
      </c>
      <c r="DK31" s="1307" t="str">
        <f t="shared" si="10"/>
        <v>-</v>
      </c>
      <c r="DL31" s="1307" t="str">
        <f t="shared" si="10"/>
        <v>-</v>
      </c>
      <c r="DM31" s="1307" t="str">
        <f t="shared" si="10"/>
        <v>-</v>
      </c>
      <c r="DN31" s="1307" t="str">
        <f t="shared" si="10"/>
        <v>-</v>
      </c>
      <c r="DO31" s="1307" t="str">
        <f t="shared" si="10"/>
        <v>-</v>
      </c>
      <c r="DP31" s="1307" t="str">
        <f t="shared" si="10"/>
        <v>-</v>
      </c>
      <c r="DQ31" s="1307" t="str">
        <f t="shared" si="10"/>
        <v>-</v>
      </c>
      <c r="DR31" s="1307" t="str">
        <f t="shared" si="10"/>
        <v>-</v>
      </c>
      <c r="DS31" s="1307" t="str">
        <f t="shared" si="10"/>
        <v>-</v>
      </c>
      <c r="DT31" s="1307" t="str">
        <f t="shared" si="10"/>
        <v>-</v>
      </c>
      <c r="DU31" s="1307" t="str">
        <f t="shared" si="10"/>
        <v>-</v>
      </c>
      <c r="DV31" s="1307" t="str">
        <f t="shared" si="10"/>
        <v>-</v>
      </c>
      <c r="DW31" s="1307" t="str">
        <f t="shared" si="10"/>
        <v>-</v>
      </c>
      <c r="DX31" s="1307" t="str">
        <f t="shared" si="10"/>
        <v>-</v>
      </c>
    </row>
    <row r="32" spans="1:128" s="2" customFormat="1" ht="28.5" customHeight="1" x14ac:dyDescent="0.3">
      <c r="B32" s="1412" t="s">
        <v>155</v>
      </c>
      <c r="C32" s="192" t="s">
        <v>259</v>
      </c>
      <c r="D32" s="1400"/>
      <c r="E32" s="1401"/>
      <c r="F32" s="1401"/>
      <c r="G32" s="1401"/>
      <c r="H32" s="1401"/>
      <c r="I32" s="1401"/>
      <c r="J32" s="1401"/>
      <c r="K32" s="1401"/>
      <c r="L32" s="1401"/>
      <c r="M32" s="1401"/>
      <c r="N32" s="1289"/>
      <c r="O32" s="1289"/>
      <c r="P32" s="1292"/>
      <c r="Q32" s="1659"/>
      <c r="R32" s="1057"/>
      <c r="S32" s="1400"/>
      <c r="T32" s="1401"/>
      <c r="U32" s="1401"/>
      <c r="V32" s="1401"/>
      <c r="W32" s="1401"/>
      <c r="X32" s="1401"/>
      <c r="Y32" s="1401"/>
      <c r="Z32" s="1401"/>
      <c r="AA32" s="1401"/>
      <c r="AB32" s="1401"/>
      <c r="AC32" s="1289"/>
      <c r="AD32" s="1289"/>
      <c r="AE32" s="1292"/>
      <c r="AF32" s="1659"/>
      <c r="AG32" s="1057"/>
      <c r="AH32" s="1400"/>
      <c r="AI32" s="1401"/>
      <c r="AJ32" s="1401"/>
      <c r="AK32" s="1401"/>
      <c r="AL32" s="1401"/>
      <c r="AM32" s="1401"/>
      <c r="AN32" s="1401"/>
      <c r="AO32" s="1401"/>
      <c r="AP32" s="1401"/>
      <c r="AQ32" s="1401"/>
      <c r="AR32" s="1289"/>
      <c r="AS32" s="1289"/>
      <c r="AT32" s="1292"/>
      <c r="AU32" s="1659"/>
      <c r="AV32" s="1057"/>
      <c r="AW32" s="1400"/>
      <c r="AX32" s="1401"/>
      <c r="AY32" s="1401"/>
      <c r="AZ32" s="1401"/>
      <c r="BA32" s="1401"/>
      <c r="BB32" s="1401"/>
      <c r="BC32" s="1401"/>
      <c r="BD32" s="1401"/>
      <c r="BE32" s="1401"/>
      <c r="BF32" s="1679"/>
      <c r="BG32" s="1664"/>
      <c r="BH32" s="1664"/>
      <c r="BI32" s="1677"/>
      <c r="BJ32" s="1677"/>
      <c r="BK32" s="1654"/>
      <c r="BL32" s="1413"/>
      <c r="BM32" s="1518"/>
      <c r="BN32" s="2" t="s">
        <v>1771</v>
      </c>
      <c r="BQ32" s="998" t="s">
        <v>1310</v>
      </c>
      <c r="BR32" s="998" t="s">
        <v>1311</v>
      </c>
      <c r="BS32" s="998" t="s">
        <v>1312</v>
      </c>
      <c r="BT32" s="998" t="s">
        <v>1313</v>
      </c>
      <c r="BU32" s="998" t="s">
        <v>1314</v>
      </c>
      <c r="BV32" s="998" t="s">
        <v>1315</v>
      </c>
      <c r="BW32" s="998" t="s">
        <v>1316</v>
      </c>
      <c r="BX32" s="998" t="s">
        <v>1317</v>
      </c>
      <c r="BY32" s="998" t="s">
        <v>1318</v>
      </c>
      <c r="BZ32" s="998" t="s">
        <v>1319</v>
      </c>
      <c r="CA32" s="998" t="s">
        <v>1320</v>
      </c>
      <c r="CB32" s="998" t="s">
        <v>1321</v>
      </c>
      <c r="CC32" s="998" t="s">
        <v>1322</v>
      </c>
      <c r="CD32" s="1653" t="s">
        <v>1712</v>
      </c>
      <c r="CE32" s="998" t="s">
        <v>1323</v>
      </c>
      <c r="CF32" s="998" t="s">
        <v>1324</v>
      </c>
      <c r="CG32" s="998" t="s">
        <v>1325</v>
      </c>
      <c r="CH32" s="998" t="s">
        <v>1326</v>
      </c>
      <c r="CI32" s="998" t="s">
        <v>1327</v>
      </c>
      <c r="CJ32" s="998" t="s">
        <v>1328</v>
      </c>
      <c r="CK32" s="998" t="s">
        <v>1329</v>
      </c>
      <c r="CL32" s="998" t="s">
        <v>1330</v>
      </c>
      <c r="CM32" s="998" t="s">
        <v>1331</v>
      </c>
      <c r="CN32" s="998" t="s">
        <v>1332</v>
      </c>
      <c r="CO32" s="998" t="s">
        <v>1333</v>
      </c>
      <c r="CP32" s="998" t="s">
        <v>1334</v>
      </c>
      <c r="CQ32" s="998" t="s">
        <v>1335</v>
      </c>
      <c r="CR32" s="998" t="s">
        <v>1336</v>
      </c>
      <c r="CS32" s="1653" t="s">
        <v>1713</v>
      </c>
      <c r="CT32" s="998" t="s">
        <v>1337</v>
      </c>
      <c r="CU32" s="998" t="s">
        <v>1338</v>
      </c>
      <c r="CV32" s="998" t="s">
        <v>1339</v>
      </c>
      <c r="CW32" s="998" t="s">
        <v>1340</v>
      </c>
      <c r="CX32" s="998" t="s">
        <v>1341</v>
      </c>
      <c r="CY32" s="998" t="s">
        <v>1342</v>
      </c>
      <c r="CZ32" s="998" t="s">
        <v>1343</v>
      </c>
      <c r="DA32" s="998" t="s">
        <v>1344</v>
      </c>
      <c r="DB32" s="998" t="s">
        <v>1345</v>
      </c>
      <c r="DC32" s="998" t="s">
        <v>1346</v>
      </c>
      <c r="DD32" s="998" t="s">
        <v>1347</v>
      </c>
      <c r="DE32" s="998" t="s">
        <v>1348</v>
      </c>
      <c r="DF32" s="998" t="s">
        <v>1349</v>
      </c>
      <c r="DG32" s="998" t="s">
        <v>1350</v>
      </c>
      <c r="DH32" s="1653" t="s">
        <v>1714</v>
      </c>
      <c r="DI32" s="998" t="s">
        <v>1351</v>
      </c>
      <c r="DJ32" s="998" t="s">
        <v>1338</v>
      </c>
      <c r="DK32" s="998" t="s">
        <v>1339</v>
      </c>
      <c r="DL32" s="998" t="s">
        <v>1340</v>
      </c>
      <c r="DM32" s="998" t="s">
        <v>1341</v>
      </c>
      <c r="DN32" s="998" t="s">
        <v>1342</v>
      </c>
      <c r="DO32" s="998" t="s">
        <v>1343</v>
      </c>
      <c r="DP32" s="998" t="s">
        <v>1344</v>
      </c>
      <c r="DQ32" s="998" t="s">
        <v>1345</v>
      </c>
      <c r="DR32" s="998" t="s">
        <v>1346</v>
      </c>
      <c r="DS32" s="998" t="s">
        <v>1347</v>
      </c>
      <c r="DT32" s="998" t="s">
        <v>1348</v>
      </c>
      <c r="DU32" s="998" t="s">
        <v>1349</v>
      </c>
      <c r="DV32" s="998" t="s">
        <v>1350</v>
      </c>
      <c r="DW32" s="1653" t="s">
        <v>1714</v>
      </c>
      <c r="DX32" s="998" t="s">
        <v>1351</v>
      </c>
    </row>
    <row r="33" spans="1:128" s="2" customFormat="1" ht="28.5" customHeight="1" thickBot="1" x14ac:dyDescent="0.35">
      <c r="B33" s="1414" t="s">
        <v>156</v>
      </c>
      <c r="C33" s="1415" t="s">
        <v>260</v>
      </c>
      <c r="D33" s="1416"/>
      <c r="E33" s="1417"/>
      <c r="F33" s="1417"/>
      <c r="G33" s="1417"/>
      <c r="H33" s="1417"/>
      <c r="I33" s="1417"/>
      <c r="J33" s="1417"/>
      <c r="K33" s="1417"/>
      <c r="L33" s="1417"/>
      <c r="M33" s="1417"/>
      <c r="N33" s="1419"/>
      <c r="O33" s="1419"/>
      <c r="P33" s="1420"/>
      <c r="Q33" s="1689"/>
      <c r="R33" s="1421"/>
      <c r="S33" s="1416"/>
      <c r="T33" s="1417"/>
      <c r="U33" s="1417"/>
      <c r="V33" s="1417"/>
      <c r="W33" s="1417"/>
      <c r="X33" s="1417"/>
      <c r="Y33" s="1417"/>
      <c r="Z33" s="1417"/>
      <c r="AA33" s="1417"/>
      <c r="AB33" s="1417"/>
      <c r="AC33" s="1419"/>
      <c r="AD33" s="1419"/>
      <c r="AE33" s="1420"/>
      <c r="AF33" s="1689"/>
      <c r="AG33" s="1421"/>
      <c r="AH33" s="1416"/>
      <c r="AI33" s="1417"/>
      <c r="AJ33" s="1417"/>
      <c r="AK33" s="1417"/>
      <c r="AL33" s="1417"/>
      <c r="AM33" s="1417"/>
      <c r="AN33" s="1417"/>
      <c r="AO33" s="1417"/>
      <c r="AP33" s="1417"/>
      <c r="AQ33" s="1417"/>
      <c r="AR33" s="1419"/>
      <c r="AS33" s="1419"/>
      <c r="AT33" s="1420"/>
      <c r="AU33" s="1689"/>
      <c r="AV33" s="1421"/>
      <c r="AW33" s="1416"/>
      <c r="AX33" s="1417"/>
      <c r="AY33" s="1417"/>
      <c r="AZ33" s="1417"/>
      <c r="BA33" s="1417"/>
      <c r="BB33" s="1417"/>
      <c r="BC33" s="1417"/>
      <c r="BD33" s="1417"/>
      <c r="BE33" s="1417"/>
      <c r="BF33" s="1687"/>
      <c r="BG33" s="1688"/>
      <c r="BH33" s="1688"/>
      <c r="BI33" s="1697"/>
      <c r="BJ33" s="1697"/>
      <c r="BK33" s="1690"/>
      <c r="BL33" s="1430"/>
      <c r="BM33" s="1518"/>
      <c r="BN33" s="47"/>
      <c r="BO33" s="47"/>
      <c r="BP33" s="47"/>
      <c r="BQ33" s="47"/>
      <c r="BR33" s="47"/>
      <c r="BS33" s="47"/>
      <c r="BT33" s="47"/>
      <c r="BU33" s="47"/>
      <c r="BV33" s="47"/>
      <c r="BW33" s="47"/>
      <c r="BX33" s="47"/>
      <c r="BY33" s="47"/>
      <c r="BZ33" s="47"/>
      <c r="CA33" s="47"/>
      <c r="CB33" s="47"/>
      <c r="CC33" s="47"/>
      <c r="CD33" s="1632"/>
      <c r="CE33" s="47"/>
      <c r="CF33" s="47"/>
      <c r="CG33" s="47"/>
      <c r="CH33" s="47"/>
      <c r="CI33" s="47"/>
      <c r="CJ33" s="47"/>
      <c r="CK33" s="47"/>
      <c r="CL33" s="47"/>
      <c r="CM33" s="47"/>
      <c r="CN33" s="47"/>
      <c r="CO33" s="47"/>
      <c r="CP33" s="47"/>
      <c r="CQ33" s="47"/>
      <c r="CR33" s="47"/>
      <c r="CS33" s="1632"/>
      <c r="CT33" s="47"/>
      <c r="CU33" s="47"/>
      <c r="CV33" s="47"/>
      <c r="CW33" s="47"/>
      <c r="CX33" s="47"/>
      <c r="CY33" s="47"/>
      <c r="CZ33" s="47"/>
      <c r="DA33" s="47"/>
      <c r="DB33" s="47"/>
      <c r="DC33" s="47"/>
      <c r="DD33" s="47"/>
      <c r="DE33" s="47"/>
      <c r="DF33" s="47"/>
      <c r="DG33" s="47"/>
      <c r="DH33" s="1632"/>
      <c r="DI33" s="47"/>
      <c r="DJ33" s="47"/>
      <c r="DK33" s="47"/>
      <c r="DL33" s="47"/>
      <c r="DM33" s="47"/>
      <c r="DN33" s="47"/>
      <c r="DO33" s="47"/>
      <c r="DP33" s="47"/>
      <c r="DQ33" s="47"/>
      <c r="DR33" s="47"/>
      <c r="DS33" s="47"/>
      <c r="DT33" s="47"/>
      <c r="DU33" s="47"/>
      <c r="DV33" s="47"/>
      <c r="DW33" s="1632"/>
      <c r="DX33" s="47"/>
    </row>
    <row r="34" spans="1:128" s="47" customFormat="1" ht="28.5" customHeight="1" x14ac:dyDescent="0.3">
      <c r="A34" s="46"/>
      <c r="B34" s="1423" t="s">
        <v>1770</v>
      </c>
      <c r="C34" s="163"/>
      <c r="D34" s="1424"/>
      <c r="E34" s="1425"/>
      <c r="F34" s="1425"/>
      <c r="G34" s="1425"/>
      <c r="H34" s="1425"/>
      <c r="I34" s="1425"/>
      <c r="J34" s="1425"/>
      <c r="K34" s="1425"/>
      <c r="L34" s="1425"/>
      <c r="M34" s="1425"/>
      <c r="N34" s="1426"/>
      <c r="O34" s="1426"/>
      <c r="P34" s="1427"/>
      <c r="Q34" s="1692"/>
      <c r="R34" s="1428"/>
      <c r="S34" s="1424"/>
      <c r="T34" s="1425"/>
      <c r="U34" s="1425"/>
      <c r="V34" s="1425"/>
      <c r="W34" s="1425"/>
      <c r="X34" s="1425"/>
      <c r="Y34" s="1425"/>
      <c r="Z34" s="1425"/>
      <c r="AA34" s="1425"/>
      <c r="AB34" s="1425"/>
      <c r="AC34" s="1426"/>
      <c r="AD34" s="1426"/>
      <c r="AE34" s="1427"/>
      <c r="AF34" s="1692"/>
      <c r="AG34" s="1428"/>
      <c r="AH34" s="1424"/>
      <c r="AI34" s="1425"/>
      <c r="AJ34" s="1425"/>
      <c r="AK34" s="1425"/>
      <c r="AL34" s="1425"/>
      <c r="AM34" s="1425"/>
      <c r="AN34" s="1425"/>
      <c r="AO34" s="1425"/>
      <c r="AP34" s="1425"/>
      <c r="AQ34" s="1425"/>
      <c r="AR34" s="1426"/>
      <c r="AS34" s="1426"/>
      <c r="AT34" s="1427"/>
      <c r="AU34" s="1692"/>
      <c r="AV34" s="1428"/>
      <c r="AW34" s="1424"/>
      <c r="AX34" s="1425"/>
      <c r="AY34" s="1425"/>
      <c r="AZ34" s="1425"/>
      <c r="BA34" s="1425"/>
      <c r="BB34" s="1425"/>
      <c r="BC34" s="1425"/>
      <c r="BD34" s="1425"/>
      <c r="BE34" s="1425"/>
      <c r="BF34" s="1691"/>
      <c r="BG34" s="1691"/>
      <c r="BH34" s="1691"/>
      <c r="BI34" s="1691"/>
      <c r="BJ34" s="1691"/>
      <c r="BK34" s="1726"/>
      <c r="BL34" s="1431"/>
      <c r="BM34" s="55"/>
      <c r="BN34" s="2"/>
      <c r="BO34" s="2"/>
      <c r="BP34" s="2"/>
      <c r="BQ34" s="2"/>
      <c r="BR34" s="2"/>
      <c r="BS34" s="2"/>
      <c r="BT34" s="2"/>
      <c r="BU34" s="2"/>
      <c r="BV34" s="2"/>
      <c r="BW34" s="2"/>
      <c r="BX34" s="2"/>
      <c r="BY34" s="2"/>
      <c r="BZ34" s="2"/>
      <c r="CA34" s="2"/>
      <c r="CB34" s="2"/>
      <c r="CC34" s="2"/>
      <c r="CD34" s="1624"/>
      <c r="CE34" s="2"/>
      <c r="CF34" s="2"/>
      <c r="CG34" s="2"/>
      <c r="CH34" s="2"/>
      <c r="CI34" s="2"/>
      <c r="CJ34" s="2"/>
      <c r="CK34" s="2"/>
      <c r="CL34" s="2"/>
      <c r="CM34" s="2"/>
      <c r="CN34" s="2"/>
      <c r="CO34" s="2"/>
      <c r="CP34" s="2"/>
      <c r="CQ34" s="2"/>
      <c r="CR34" s="2"/>
      <c r="CS34" s="1624"/>
      <c r="CT34" s="2"/>
      <c r="CU34" s="2"/>
      <c r="CV34" s="2"/>
      <c r="CW34" s="2"/>
      <c r="CX34" s="2"/>
      <c r="CY34" s="2"/>
      <c r="CZ34" s="2"/>
      <c r="DA34" s="2"/>
      <c r="DB34" s="2"/>
      <c r="DC34" s="2"/>
      <c r="DD34" s="2"/>
      <c r="DE34" s="2"/>
      <c r="DF34" s="2"/>
      <c r="DG34" s="2"/>
      <c r="DH34" s="1624"/>
      <c r="DI34" s="2"/>
      <c r="DJ34" s="2"/>
      <c r="DK34" s="2"/>
      <c r="DL34" s="2"/>
      <c r="DM34" s="2"/>
      <c r="DN34" s="2"/>
      <c r="DO34" s="2"/>
      <c r="DP34" s="2"/>
      <c r="DQ34" s="2"/>
      <c r="DR34" s="2"/>
      <c r="DS34" s="2"/>
      <c r="DT34" s="2"/>
      <c r="DU34" s="2"/>
      <c r="DV34" s="2"/>
      <c r="DW34" s="1624"/>
      <c r="DX34" s="2"/>
    </row>
    <row r="35" spans="1:128" s="2" customFormat="1" ht="28.5" customHeight="1" x14ac:dyDescent="0.3">
      <c r="B35" s="1618" t="s">
        <v>157</v>
      </c>
      <c r="C35" s="1619" t="s">
        <v>50</v>
      </c>
      <c r="D35" s="1678"/>
      <c r="E35" s="1679"/>
      <c r="F35" s="1679"/>
      <c r="G35" s="1679"/>
      <c r="H35" s="1679"/>
      <c r="I35" s="1679"/>
      <c r="J35" s="1679"/>
      <c r="K35" s="1679"/>
      <c r="L35" s="1679"/>
      <c r="M35" s="1679"/>
      <c r="N35" s="1664"/>
      <c r="O35" s="1664"/>
      <c r="P35" s="1677"/>
      <c r="Q35" s="1677"/>
      <c r="R35" s="1654"/>
      <c r="S35" s="1678"/>
      <c r="T35" s="1679"/>
      <c r="U35" s="1679"/>
      <c r="V35" s="1679"/>
      <c r="W35" s="1679"/>
      <c r="X35" s="1679"/>
      <c r="Y35" s="1679"/>
      <c r="Z35" s="1679"/>
      <c r="AA35" s="1679"/>
      <c r="AB35" s="1679"/>
      <c r="AC35" s="1664"/>
      <c r="AD35" s="1664"/>
      <c r="AE35" s="1677"/>
      <c r="AF35" s="1677"/>
      <c r="AG35" s="1677"/>
      <c r="AH35" s="1680"/>
      <c r="AI35" s="1679"/>
      <c r="AJ35" s="1679"/>
      <c r="AK35" s="1679"/>
      <c r="AL35" s="1679"/>
      <c r="AM35" s="1679"/>
      <c r="AN35" s="1679"/>
      <c r="AO35" s="1679"/>
      <c r="AP35" s="1679"/>
      <c r="AQ35" s="1679"/>
      <c r="AR35" s="1664"/>
      <c r="AS35" s="1664"/>
      <c r="AT35" s="1677"/>
      <c r="AU35" s="1677"/>
      <c r="AV35" s="1654"/>
      <c r="AW35" s="1680"/>
      <c r="AX35" s="1679"/>
      <c r="AY35" s="1679"/>
      <c r="AZ35" s="1679"/>
      <c r="BA35" s="1679"/>
      <c r="BB35" s="1679"/>
      <c r="BC35" s="1679"/>
      <c r="BD35" s="1679"/>
      <c r="BE35" s="1679"/>
      <c r="BF35" s="1679"/>
      <c r="BG35" s="1664"/>
      <c r="BH35" s="1664"/>
      <c r="BI35" s="1677"/>
      <c r="BJ35" s="1677"/>
      <c r="BK35" s="1654"/>
      <c r="BL35" s="1432"/>
      <c r="BM35" s="1518"/>
      <c r="CD35" s="1624"/>
      <c r="CS35" s="1624"/>
      <c r="DH35" s="1624"/>
      <c r="DW35" s="1624"/>
    </row>
    <row r="36" spans="1:128" s="2" customFormat="1" ht="28.5" customHeight="1" thickBot="1" x14ac:dyDescent="0.35">
      <c r="B36" s="1620" t="s">
        <v>161</v>
      </c>
      <c r="C36" s="1621" t="s">
        <v>534</v>
      </c>
      <c r="D36" s="1695"/>
      <c r="E36" s="1696"/>
      <c r="F36" s="1696"/>
      <c r="G36" s="1696"/>
      <c r="H36" s="1696"/>
      <c r="I36" s="1696"/>
      <c r="J36" s="1696"/>
      <c r="K36" s="1696"/>
      <c r="L36" s="1696"/>
      <c r="M36" s="1696"/>
      <c r="N36" s="1688"/>
      <c r="O36" s="1688"/>
      <c r="P36" s="1697"/>
      <c r="Q36" s="1697"/>
      <c r="R36" s="1690"/>
      <c r="S36" s="1695"/>
      <c r="T36" s="1696"/>
      <c r="U36" s="1696"/>
      <c r="V36" s="1696"/>
      <c r="W36" s="1696"/>
      <c r="X36" s="1696"/>
      <c r="Y36" s="1696"/>
      <c r="Z36" s="1696"/>
      <c r="AA36" s="1696"/>
      <c r="AB36" s="1696"/>
      <c r="AC36" s="1688"/>
      <c r="AD36" s="1688"/>
      <c r="AE36" s="1697"/>
      <c r="AF36" s="1697"/>
      <c r="AG36" s="1697"/>
      <c r="AH36" s="1698"/>
      <c r="AI36" s="1696"/>
      <c r="AJ36" s="1696"/>
      <c r="AK36" s="1696"/>
      <c r="AL36" s="1696"/>
      <c r="AM36" s="1696"/>
      <c r="AN36" s="1696"/>
      <c r="AO36" s="1696"/>
      <c r="AP36" s="1696"/>
      <c r="AQ36" s="1696"/>
      <c r="AR36" s="1688"/>
      <c r="AS36" s="1688"/>
      <c r="AT36" s="1697"/>
      <c r="AU36" s="1697"/>
      <c r="AV36" s="1690"/>
      <c r="AW36" s="1698"/>
      <c r="AX36" s="1696"/>
      <c r="AY36" s="1696"/>
      <c r="AZ36" s="1696"/>
      <c r="BA36" s="1696"/>
      <c r="BB36" s="1696"/>
      <c r="BC36" s="1696"/>
      <c r="BD36" s="1696"/>
      <c r="BE36" s="1696"/>
      <c r="BF36" s="1696"/>
      <c r="BG36" s="1688"/>
      <c r="BH36" s="1688"/>
      <c r="BI36" s="1697"/>
      <c r="BJ36" s="1697"/>
      <c r="BK36" s="1690"/>
      <c r="BL36" s="1430"/>
      <c r="BM36" s="1518"/>
      <c r="CD36" s="1624"/>
      <c r="CS36" s="1624"/>
      <c r="DH36" s="1624"/>
      <c r="DW36" s="1624"/>
    </row>
    <row r="37" spans="1:128" s="2" customFormat="1" ht="42" customHeight="1" x14ac:dyDescent="0.3">
      <c r="B37" s="1707" t="s">
        <v>420</v>
      </c>
      <c r="C37" s="1708" t="s">
        <v>1067</v>
      </c>
      <c r="D37" s="1775" t="s">
        <v>1099</v>
      </c>
      <c r="E37" s="1776" t="s">
        <v>1099</v>
      </c>
      <c r="F37" s="1776" t="s">
        <v>1099</v>
      </c>
      <c r="G37" s="1776" t="s">
        <v>1099</v>
      </c>
      <c r="H37" s="1776" t="s">
        <v>1099</v>
      </c>
      <c r="I37" s="1776" t="s">
        <v>1099</v>
      </c>
      <c r="J37" s="1776" t="s">
        <v>1099</v>
      </c>
      <c r="K37" s="1776" t="s">
        <v>1099</v>
      </c>
      <c r="L37" s="1776" t="s">
        <v>1099</v>
      </c>
      <c r="M37" s="1776" t="s">
        <v>1099</v>
      </c>
      <c r="N37" s="1776" t="s">
        <v>1099</v>
      </c>
      <c r="O37" s="1776" t="s">
        <v>1099</v>
      </c>
      <c r="P37" s="1776" t="s">
        <v>1099</v>
      </c>
      <c r="Q37" s="1776" t="s">
        <v>1099</v>
      </c>
      <c r="R37" s="1699" t="s">
        <v>1099</v>
      </c>
      <c r="S37" s="1776" t="s">
        <v>1099</v>
      </c>
      <c r="T37" s="1776" t="s">
        <v>1099</v>
      </c>
      <c r="U37" s="1776" t="s">
        <v>1099</v>
      </c>
      <c r="V37" s="1776" t="s">
        <v>1099</v>
      </c>
      <c r="W37" s="1776" t="s">
        <v>1099</v>
      </c>
      <c r="X37" s="1776" t="s">
        <v>1099</v>
      </c>
      <c r="Y37" s="1776" t="s">
        <v>1099</v>
      </c>
      <c r="Z37" s="1776" t="s">
        <v>1099</v>
      </c>
      <c r="AA37" s="1776" t="s">
        <v>1099</v>
      </c>
      <c r="AB37" s="1776" t="s">
        <v>1099</v>
      </c>
      <c r="AC37" s="1776" t="s">
        <v>1099</v>
      </c>
      <c r="AD37" s="1776" t="s">
        <v>1099</v>
      </c>
      <c r="AE37" s="1776" t="s">
        <v>1099</v>
      </c>
      <c r="AF37" s="1776" t="s">
        <v>1099</v>
      </c>
      <c r="AG37" s="1700" t="s">
        <v>1099</v>
      </c>
      <c r="AH37" s="1777" t="s">
        <v>1099</v>
      </c>
      <c r="AI37" s="1776" t="s">
        <v>1099</v>
      </c>
      <c r="AJ37" s="1776" t="s">
        <v>1099</v>
      </c>
      <c r="AK37" s="1776" t="s">
        <v>1099</v>
      </c>
      <c r="AL37" s="1776" t="s">
        <v>1099</v>
      </c>
      <c r="AM37" s="1776" t="s">
        <v>1099</v>
      </c>
      <c r="AN37" s="1776" t="s">
        <v>1099</v>
      </c>
      <c r="AO37" s="1776" t="s">
        <v>1099</v>
      </c>
      <c r="AP37" s="1776" t="s">
        <v>1099</v>
      </c>
      <c r="AQ37" s="1776" t="s">
        <v>1099</v>
      </c>
      <c r="AR37" s="1776" t="s">
        <v>1099</v>
      </c>
      <c r="AS37" s="1776" t="s">
        <v>1099</v>
      </c>
      <c r="AT37" s="1776" t="s">
        <v>1099</v>
      </c>
      <c r="AU37" s="1776" t="s">
        <v>1099</v>
      </c>
      <c r="AV37" s="1701" t="s">
        <v>1099</v>
      </c>
      <c r="AW37" s="1777" t="s">
        <v>1099</v>
      </c>
      <c r="AX37" s="1776" t="s">
        <v>1099</v>
      </c>
      <c r="AY37" s="1776" t="s">
        <v>1099</v>
      </c>
      <c r="AZ37" s="1776" t="s">
        <v>1099</v>
      </c>
      <c r="BA37" s="1776" t="s">
        <v>1099</v>
      </c>
      <c r="BB37" s="1776" t="s">
        <v>1099</v>
      </c>
      <c r="BC37" s="1776" t="s">
        <v>1099</v>
      </c>
      <c r="BD37" s="1776" t="s">
        <v>1099</v>
      </c>
      <c r="BE37" s="1776" t="s">
        <v>1099</v>
      </c>
      <c r="BF37" s="1776" t="s">
        <v>1099</v>
      </c>
      <c r="BG37" s="1776" t="s">
        <v>1099</v>
      </c>
      <c r="BH37" s="1776" t="s">
        <v>1099</v>
      </c>
      <c r="BI37" s="1776" t="s">
        <v>1099</v>
      </c>
      <c r="BJ37" s="1776" t="s">
        <v>1099</v>
      </c>
      <c r="BK37" s="1701" t="s">
        <v>1099</v>
      </c>
      <c r="BL37" s="1383"/>
      <c r="BM37" s="1518"/>
      <c r="CD37" s="1624"/>
      <c r="CS37" s="1624"/>
      <c r="DH37" s="1624"/>
      <c r="DW37" s="1624"/>
    </row>
    <row r="38" spans="1:128" s="2" customFormat="1" ht="45.65" customHeight="1" thickBot="1" x14ac:dyDescent="0.35">
      <c r="B38" s="1620" t="s">
        <v>1663</v>
      </c>
      <c r="C38" s="1621" t="s">
        <v>535</v>
      </c>
      <c r="D38" s="1778" t="s">
        <v>1099</v>
      </c>
      <c r="E38" s="1779" t="s">
        <v>1099</v>
      </c>
      <c r="F38" s="1779" t="s">
        <v>1099</v>
      </c>
      <c r="G38" s="1779" t="s">
        <v>1099</v>
      </c>
      <c r="H38" s="1779" t="s">
        <v>1099</v>
      </c>
      <c r="I38" s="1779" t="s">
        <v>1099</v>
      </c>
      <c r="J38" s="1779" t="s">
        <v>1099</v>
      </c>
      <c r="K38" s="1779" t="s">
        <v>1099</v>
      </c>
      <c r="L38" s="1779" t="s">
        <v>1099</v>
      </c>
      <c r="M38" s="1779" t="s">
        <v>1099</v>
      </c>
      <c r="N38" s="1779" t="s">
        <v>1099</v>
      </c>
      <c r="O38" s="1779" t="s">
        <v>1099</v>
      </c>
      <c r="P38" s="1779" t="s">
        <v>1099</v>
      </c>
      <c r="Q38" s="1779" t="s">
        <v>1099</v>
      </c>
      <c r="R38" s="1688" t="s">
        <v>1099</v>
      </c>
      <c r="S38" s="1779" t="s">
        <v>1099</v>
      </c>
      <c r="T38" s="1779" t="s">
        <v>1099</v>
      </c>
      <c r="U38" s="1779" t="s">
        <v>1099</v>
      </c>
      <c r="V38" s="1779" t="s">
        <v>1099</v>
      </c>
      <c r="W38" s="1779" t="s">
        <v>1099</v>
      </c>
      <c r="X38" s="1779" t="s">
        <v>1099</v>
      </c>
      <c r="Y38" s="1779" t="s">
        <v>1099</v>
      </c>
      <c r="Z38" s="1779" t="s">
        <v>1099</v>
      </c>
      <c r="AA38" s="1779" t="s">
        <v>1099</v>
      </c>
      <c r="AB38" s="1779" t="s">
        <v>1099</v>
      </c>
      <c r="AC38" s="1779" t="s">
        <v>1099</v>
      </c>
      <c r="AD38" s="1779" t="s">
        <v>1099</v>
      </c>
      <c r="AE38" s="1779" t="s">
        <v>1099</v>
      </c>
      <c r="AF38" s="1779" t="s">
        <v>1099</v>
      </c>
      <c r="AG38" s="1697" t="s">
        <v>1099</v>
      </c>
      <c r="AH38" s="1780" t="s">
        <v>1099</v>
      </c>
      <c r="AI38" s="1779" t="s">
        <v>1099</v>
      </c>
      <c r="AJ38" s="1779" t="s">
        <v>1099</v>
      </c>
      <c r="AK38" s="1779" t="s">
        <v>1099</v>
      </c>
      <c r="AL38" s="1779" t="s">
        <v>1099</v>
      </c>
      <c r="AM38" s="1779" t="s">
        <v>1099</v>
      </c>
      <c r="AN38" s="1779" t="s">
        <v>1099</v>
      </c>
      <c r="AO38" s="1779" t="s">
        <v>1099</v>
      </c>
      <c r="AP38" s="1779" t="s">
        <v>1099</v>
      </c>
      <c r="AQ38" s="1779" t="s">
        <v>1099</v>
      </c>
      <c r="AR38" s="1779" t="s">
        <v>1099</v>
      </c>
      <c r="AS38" s="1779" t="s">
        <v>1099</v>
      </c>
      <c r="AT38" s="1779" t="s">
        <v>1099</v>
      </c>
      <c r="AU38" s="1779" t="s">
        <v>1099</v>
      </c>
      <c r="AV38" s="1702" t="s">
        <v>1099</v>
      </c>
      <c r="AW38" s="1780" t="s">
        <v>1099</v>
      </c>
      <c r="AX38" s="1779" t="s">
        <v>1099</v>
      </c>
      <c r="AY38" s="1779" t="s">
        <v>1099</v>
      </c>
      <c r="AZ38" s="1779" t="s">
        <v>1099</v>
      </c>
      <c r="BA38" s="1779" t="s">
        <v>1099</v>
      </c>
      <c r="BB38" s="1779" t="s">
        <v>1099</v>
      </c>
      <c r="BC38" s="1779" t="s">
        <v>1099</v>
      </c>
      <c r="BD38" s="1779" t="s">
        <v>1099</v>
      </c>
      <c r="BE38" s="1779" t="s">
        <v>1099</v>
      </c>
      <c r="BF38" s="1779" t="s">
        <v>1099</v>
      </c>
      <c r="BG38" s="1779" t="s">
        <v>1099</v>
      </c>
      <c r="BH38" s="1779" t="s">
        <v>1099</v>
      </c>
      <c r="BI38" s="1779" t="s">
        <v>1099</v>
      </c>
      <c r="BJ38" s="1779" t="s">
        <v>1099</v>
      </c>
      <c r="BK38" s="1702" t="s">
        <v>1099</v>
      </c>
      <c r="BL38" s="1383"/>
      <c r="BM38" s="997"/>
      <c r="CD38" s="1624"/>
      <c r="CS38" s="1624"/>
      <c r="DH38" s="1624"/>
      <c r="DW38" s="1624"/>
    </row>
    <row r="39" spans="1:128" s="2" customFormat="1" ht="39.75" customHeight="1" x14ac:dyDescent="0.3">
      <c r="B39" s="2108" t="s">
        <v>1093</v>
      </c>
      <c r="C39" s="2109"/>
      <c r="D39" s="1406" t="str">
        <f t="shared" ref="D39:P39" si="11">IF(NOT(D17=D21+D22),"Please check ","")</f>
        <v/>
      </c>
      <c r="E39" s="1406" t="str">
        <f t="shared" si="11"/>
        <v/>
      </c>
      <c r="F39" s="1406" t="str">
        <f t="shared" si="11"/>
        <v/>
      </c>
      <c r="G39" s="1406" t="str">
        <f t="shared" si="11"/>
        <v/>
      </c>
      <c r="H39" s="1406" t="str">
        <f t="shared" si="11"/>
        <v/>
      </c>
      <c r="I39" s="1406" t="str">
        <f t="shared" si="11"/>
        <v/>
      </c>
      <c r="J39" s="1406" t="str">
        <f t="shared" si="11"/>
        <v/>
      </c>
      <c r="K39" s="1406" t="str">
        <f t="shared" si="11"/>
        <v/>
      </c>
      <c r="L39" s="1406" t="str">
        <f t="shared" si="11"/>
        <v/>
      </c>
      <c r="M39" s="1406" t="str">
        <f t="shared" si="11"/>
        <v/>
      </c>
      <c r="N39" s="1406" t="str">
        <f t="shared" si="11"/>
        <v/>
      </c>
      <c r="O39" s="1406" t="str">
        <f t="shared" si="11"/>
        <v/>
      </c>
      <c r="P39" s="1406" t="str">
        <f t="shared" si="11"/>
        <v/>
      </c>
      <c r="Q39" s="1685"/>
      <c r="R39" s="1406" t="str">
        <f t="shared" ref="R39:AE39" si="12">IF(NOT(R17=R21+R22),"Please check ","")</f>
        <v/>
      </c>
      <c r="S39" s="1406" t="str">
        <f t="shared" si="12"/>
        <v/>
      </c>
      <c r="T39" s="1406" t="str">
        <f t="shared" si="12"/>
        <v/>
      </c>
      <c r="U39" s="1406" t="str">
        <f t="shared" si="12"/>
        <v/>
      </c>
      <c r="V39" s="1406" t="str">
        <f t="shared" si="12"/>
        <v/>
      </c>
      <c r="W39" s="1406" t="str">
        <f t="shared" si="12"/>
        <v/>
      </c>
      <c r="X39" s="1406" t="str">
        <f t="shared" si="12"/>
        <v/>
      </c>
      <c r="Y39" s="1406" t="str">
        <f t="shared" si="12"/>
        <v/>
      </c>
      <c r="Z39" s="1406" t="str">
        <f t="shared" si="12"/>
        <v/>
      </c>
      <c r="AA39" s="1406" t="str">
        <f t="shared" si="12"/>
        <v/>
      </c>
      <c r="AB39" s="1406" t="str">
        <f t="shared" si="12"/>
        <v/>
      </c>
      <c r="AC39" s="1406" t="str">
        <f t="shared" si="12"/>
        <v/>
      </c>
      <c r="AD39" s="1406" t="str">
        <f t="shared" si="12"/>
        <v/>
      </c>
      <c r="AE39" s="1406" t="str">
        <f t="shared" si="12"/>
        <v/>
      </c>
      <c r="AF39" s="1685"/>
      <c r="AG39" s="1406" t="str">
        <f t="shared" ref="AG39:AT39" si="13">IF(NOT(AG17=AG21+AG22),"Please check ","")</f>
        <v/>
      </c>
      <c r="AH39" s="1406" t="str">
        <f t="shared" si="13"/>
        <v/>
      </c>
      <c r="AI39" s="1406" t="str">
        <f t="shared" si="13"/>
        <v/>
      </c>
      <c r="AJ39" s="1406" t="str">
        <f t="shared" si="13"/>
        <v/>
      </c>
      <c r="AK39" s="1406" t="str">
        <f t="shared" si="13"/>
        <v/>
      </c>
      <c r="AL39" s="1406" t="str">
        <f t="shared" si="13"/>
        <v/>
      </c>
      <c r="AM39" s="1406" t="str">
        <f t="shared" si="13"/>
        <v/>
      </c>
      <c r="AN39" s="1406" t="str">
        <f t="shared" si="13"/>
        <v/>
      </c>
      <c r="AO39" s="1406" t="str">
        <f t="shared" si="13"/>
        <v/>
      </c>
      <c r="AP39" s="1406" t="str">
        <f t="shared" si="13"/>
        <v/>
      </c>
      <c r="AQ39" s="1406" t="str">
        <f t="shared" si="13"/>
        <v/>
      </c>
      <c r="AR39" s="1406" t="str">
        <f t="shared" si="13"/>
        <v/>
      </c>
      <c r="AS39" s="1406" t="str">
        <f t="shared" si="13"/>
        <v/>
      </c>
      <c r="AT39" s="1406" t="str">
        <f t="shared" si="13"/>
        <v/>
      </c>
      <c r="AU39" s="1710"/>
      <c r="AV39" s="1433" t="str">
        <f t="shared" ref="AV39:BI39" si="14">IF(NOT(AV17=AV21+AV22),"Please check ","")</f>
        <v/>
      </c>
      <c r="AW39" s="1406" t="str">
        <f t="shared" si="14"/>
        <v/>
      </c>
      <c r="AX39" s="1406" t="str">
        <f t="shared" si="14"/>
        <v/>
      </c>
      <c r="AY39" s="1406" t="str">
        <f t="shared" si="14"/>
        <v/>
      </c>
      <c r="AZ39" s="1406" t="str">
        <f t="shared" si="14"/>
        <v/>
      </c>
      <c r="BA39" s="1406" t="str">
        <f t="shared" si="14"/>
        <v/>
      </c>
      <c r="BB39" s="1406" t="str">
        <f t="shared" si="14"/>
        <v/>
      </c>
      <c r="BC39" s="1406" t="str">
        <f t="shared" si="14"/>
        <v/>
      </c>
      <c r="BD39" s="1406" t="str">
        <f t="shared" si="14"/>
        <v/>
      </c>
      <c r="BE39" s="1406" t="str">
        <f t="shared" si="14"/>
        <v/>
      </c>
      <c r="BF39" s="1406" t="str">
        <f t="shared" si="14"/>
        <v/>
      </c>
      <c r="BG39" s="1406" t="str">
        <f t="shared" si="14"/>
        <v/>
      </c>
      <c r="BH39" s="1406" t="str">
        <f t="shared" si="14"/>
        <v/>
      </c>
      <c r="BI39" s="1406" t="str">
        <f t="shared" si="14"/>
        <v/>
      </c>
      <c r="BJ39" s="1710"/>
      <c r="BK39" s="1433" t="str">
        <f>IF(NOT(BK17=BK21+BK22),"Please check ","")</f>
        <v/>
      </c>
      <c r="BL39" s="1382"/>
      <c r="BM39" s="997"/>
      <c r="CD39" s="1624"/>
      <c r="CS39" s="1624"/>
      <c r="DH39" s="1624"/>
      <c r="DW39" s="1624"/>
    </row>
    <row r="40" spans="1:128" s="2" customFormat="1" ht="38.25" customHeight="1" x14ac:dyDescent="0.3">
      <c r="B40" s="2102" t="s">
        <v>1095</v>
      </c>
      <c r="C40" s="2103"/>
      <c r="D40" s="1403" t="str">
        <f t="shared" ref="D40:P40" si="15">IF(NOT(D17=D27+D28+D31+D32),"Please check","")</f>
        <v/>
      </c>
      <c r="E40" s="1402" t="str">
        <f t="shared" si="15"/>
        <v/>
      </c>
      <c r="F40" s="1402" t="str">
        <f t="shared" si="15"/>
        <v/>
      </c>
      <c r="G40" s="1402" t="str">
        <f t="shared" si="15"/>
        <v/>
      </c>
      <c r="H40" s="1402" t="str">
        <f t="shared" si="15"/>
        <v/>
      </c>
      <c r="I40" s="1402" t="str">
        <f t="shared" si="15"/>
        <v/>
      </c>
      <c r="J40" s="1402" t="str">
        <f t="shared" si="15"/>
        <v/>
      </c>
      <c r="K40" s="1402" t="str">
        <f t="shared" si="15"/>
        <v/>
      </c>
      <c r="L40" s="1402" t="str">
        <f t="shared" si="15"/>
        <v/>
      </c>
      <c r="M40" s="1402" t="str">
        <f t="shared" si="15"/>
        <v/>
      </c>
      <c r="N40" s="1402" t="str">
        <f t="shared" si="15"/>
        <v/>
      </c>
      <c r="O40" s="1402" t="str">
        <f t="shared" si="15"/>
        <v/>
      </c>
      <c r="P40" s="1402" t="str">
        <f t="shared" si="15"/>
        <v/>
      </c>
      <c r="Q40" s="1681"/>
      <c r="R40" s="1402" t="str">
        <f t="shared" ref="R40:AE40" si="16">IF(NOT(R17=R27+R28+R31+R32),"Please check","")</f>
        <v/>
      </c>
      <c r="S40" s="1402" t="str">
        <f t="shared" si="16"/>
        <v/>
      </c>
      <c r="T40" s="1402" t="str">
        <f t="shared" si="16"/>
        <v/>
      </c>
      <c r="U40" s="1402" t="str">
        <f t="shared" si="16"/>
        <v/>
      </c>
      <c r="V40" s="1402" t="str">
        <f t="shared" si="16"/>
        <v/>
      </c>
      <c r="W40" s="1402" t="str">
        <f t="shared" si="16"/>
        <v/>
      </c>
      <c r="X40" s="1402" t="str">
        <f t="shared" si="16"/>
        <v/>
      </c>
      <c r="Y40" s="1402" t="str">
        <f t="shared" si="16"/>
        <v/>
      </c>
      <c r="Z40" s="1402" t="str">
        <f t="shared" si="16"/>
        <v/>
      </c>
      <c r="AA40" s="1402" t="str">
        <f t="shared" si="16"/>
        <v/>
      </c>
      <c r="AB40" s="1402" t="str">
        <f t="shared" si="16"/>
        <v/>
      </c>
      <c r="AC40" s="1402" t="str">
        <f t="shared" si="16"/>
        <v/>
      </c>
      <c r="AD40" s="1402" t="str">
        <f t="shared" si="16"/>
        <v/>
      </c>
      <c r="AE40" s="1402" t="str">
        <f t="shared" si="16"/>
        <v/>
      </c>
      <c r="AF40" s="1681"/>
      <c r="AG40" s="1402" t="str">
        <f t="shared" ref="AG40:AT40" si="17">IF(NOT(AG17=AG27+AG28+AG31+AG32),"Please check","")</f>
        <v/>
      </c>
      <c r="AH40" s="1402" t="str">
        <f t="shared" si="17"/>
        <v/>
      </c>
      <c r="AI40" s="1402" t="str">
        <f t="shared" si="17"/>
        <v/>
      </c>
      <c r="AJ40" s="1402" t="str">
        <f t="shared" si="17"/>
        <v/>
      </c>
      <c r="AK40" s="1402" t="str">
        <f t="shared" si="17"/>
        <v/>
      </c>
      <c r="AL40" s="1402" t="str">
        <f t="shared" si="17"/>
        <v/>
      </c>
      <c r="AM40" s="1402" t="str">
        <f t="shared" si="17"/>
        <v/>
      </c>
      <c r="AN40" s="1402" t="str">
        <f t="shared" si="17"/>
        <v/>
      </c>
      <c r="AO40" s="1402" t="str">
        <f t="shared" si="17"/>
        <v/>
      </c>
      <c r="AP40" s="1402" t="str">
        <f t="shared" si="17"/>
        <v/>
      </c>
      <c r="AQ40" s="1402" t="str">
        <f t="shared" si="17"/>
        <v/>
      </c>
      <c r="AR40" s="1294" t="str">
        <f t="shared" si="17"/>
        <v/>
      </c>
      <c r="AS40" s="1294" t="str">
        <f t="shared" si="17"/>
        <v/>
      </c>
      <c r="AT40" s="1294" t="str">
        <f t="shared" si="17"/>
        <v/>
      </c>
      <c r="AU40" s="1711"/>
      <c r="AV40" s="1300" t="str">
        <f t="shared" ref="AV40:BI40" si="18">IF(NOT(AV17=AV27+AV28+AV31+AV32),"Please check","")</f>
        <v/>
      </c>
      <c r="AW40" s="1402" t="str">
        <f t="shared" si="18"/>
        <v/>
      </c>
      <c r="AX40" s="1402" t="str">
        <f t="shared" si="18"/>
        <v/>
      </c>
      <c r="AY40" s="1402" t="str">
        <f t="shared" si="18"/>
        <v/>
      </c>
      <c r="AZ40" s="1402" t="str">
        <f t="shared" si="18"/>
        <v/>
      </c>
      <c r="BA40" s="1402" t="str">
        <f t="shared" si="18"/>
        <v/>
      </c>
      <c r="BB40" s="1402" t="str">
        <f t="shared" si="18"/>
        <v/>
      </c>
      <c r="BC40" s="1402" t="str">
        <f t="shared" si="18"/>
        <v/>
      </c>
      <c r="BD40" s="1402" t="str">
        <f t="shared" si="18"/>
        <v/>
      </c>
      <c r="BE40" s="1402" t="str">
        <f t="shared" si="18"/>
        <v/>
      </c>
      <c r="BF40" s="1402" t="str">
        <f t="shared" si="18"/>
        <v/>
      </c>
      <c r="BG40" s="1294" t="str">
        <f t="shared" si="18"/>
        <v/>
      </c>
      <c r="BH40" s="1294" t="str">
        <f t="shared" si="18"/>
        <v/>
      </c>
      <c r="BI40" s="1294" t="str">
        <f t="shared" si="18"/>
        <v/>
      </c>
      <c r="BJ40" s="1711"/>
      <c r="BK40" s="1300" t="str">
        <f>IF(NOT(BK17=BK27+BK28+BK31+BK32),"Please check","")</f>
        <v/>
      </c>
      <c r="BL40" s="1382"/>
      <c r="BM40" s="997"/>
      <c r="CD40" s="1624"/>
      <c r="CS40" s="1624"/>
      <c r="DH40" s="1624"/>
      <c r="DW40" s="1624"/>
    </row>
    <row r="41" spans="1:128" s="2" customFormat="1" ht="46.5" customHeight="1" x14ac:dyDescent="0.3">
      <c r="B41" s="2102" t="s">
        <v>1096</v>
      </c>
      <c r="C41" s="2103"/>
      <c r="D41" s="1404" t="str">
        <f t="shared" ref="D41:P41" si="19">IF(D28&lt;D29,"Please check","")</f>
        <v/>
      </c>
      <c r="E41" s="1404" t="str">
        <f t="shared" si="19"/>
        <v/>
      </c>
      <c r="F41" s="1404" t="str">
        <f t="shared" si="19"/>
        <v/>
      </c>
      <c r="G41" s="1404" t="str">
        <f t="shared" si="19"/>
        <v/>
      </c>
      <c r="H41" s="1404" t="str">
        <f t="shared" si="19"/>
        <v/>
      </c>
      <c r="I41" s="1404" t="str">
        <f t="shared" si="19"/>
        <v/>
      </c>
      <c r="J41" s="1404" t="str">
        <f t="shared" si="19"/>
        <v/>
      </c>
      <c r="K41" s="1404" t="str">
        <f t="shared" si="19"/>
        <v/>
      </c>
      <c r="L41" s="1404" t="str">
        <f t="shared" si="19"/>
        <v/>
      </c>
      <c r="M41" s="1404" t="str">
        <f t="shared" si="19"/>
        <v/>
      </c>
      <c r="N41" s="1404" t="str">
        <f t="shared" si="19"/>
        <v/>
      </c>
      <c r="O41" s="1404" t="str">
        <f t="shared" si="19"/>
        <v/>
      </c>
      <c r="P41" s="1404" t="str">
        <f t="shared" si="19"/>
        <v/>
      </c>
      <c r="Q41" s="1683"/>
      <c r="R41" s="1404" t="str">
        <f t="shared" ref="R41:AE41" si="20">IF(R28&lt;R29,"Please check","")</f>
        <v/>
      </c>
      <c r="S41" s="1404" t="str">
        <f t="shared" si="20"/>
        <v/>
      </c>
      <c r="T41" s="1404" t="str">
        <f t="shared" si="20"/>
        <v/>
      </c>
      <c r="U41" s="1404" t="str">
        <f t="shared" si="20"/>
        <v/>
      </c>
      <c r="V41" s="1404" t="str">
        <f t="shared" si="20"/>
        <v/>
      </c>
      <c r="W41" s="1404" t="str">
        <f t="shared" si="20"/>
        <v/>
      </c>
      <c r="X41" s="1404" t="str">
        <f t="shared" si="20"/>
        <v/>
      </c>
      <c r="Y41" s="1404" t="str">
        <f t="shared" si="20"/>
        <v/>
      </c>
      <c r="Z41" s="1404" t="str">
        <f t="shared" si="20"/>
        <v/>
      </c>
      <c r="AA41" s="1404" t="str">
        <f t="shared" si="20"/>
        <v/>
      </c>
      <c r="AB41" s="1404" t="str">
        <f t="shared" si="20"/>
        <v/>
      </c>
      <c r="AC41" s="1404" t="str">
        <f t="shared" si="20"/>
        <v/>
      </c>
      <c r="AD41" s="1404" t="str">
        <f t="shared" si="20"/>
        <v/>
      </c>
      <c r="AE41" s="1404" t="str">
        <f t="shared" si="20"/>
        <v/>
      </c>
      <c r="AF41" s="1683"/>
      <c r="AG41" s="1404" t="str">
        <f t="shared" ref="AG41:AT41" si="21">IF(AG28&lt;AG29,"Please check","")</f>
        <v/>
      </c>
      <c r="AH41" s="1404" t="str">
        <f t="shared" si="21"/>
        <v/>
      </c>
      <c r="AI41" s="1404" t="str">
        <f t="shared" si="21"/>
        <v/>
      </c>
      <c r="AJ41" s="1404" t="str">
        <f t="shared" si="21"/>
        <v/>
      </c>
      <c r="AK41" s="1404" t="str">
        <f t="shared" si="21"/>
        <v/>
      </c>
      <c r="AL41" s="1404" t="str">
        <f t="shared" si="21"/>
        <v/>
      </c>
      <c r="AM41" s="1404" t="str">
        <f t="shared" si="21"/>
        <v/>
      </c>
      <c r="AN41" s="1404" t="str">
        <f t="shared" si="21"/>
        <v/>
      </c>
      <c r="AO41" s="1404" t="str">
        <f t="shared" si="21"/>
        <v/>
      </c>
      <c r="AP41" s="1404" t="str">
        <f t="shared" si="21"/>
        <v/>
      </c>
      <c r="AQ41" s="1404" t="str">
        <f t="shared" si="21"/>
        <v/>
      </c>
      <c r="AR41" s="1294" t="str">
        <f t="shared" si="21"/>
        <v/>
      </c>
      <c r="AS41" s="1294" t="str">
        <f t="shared" si="21"/>
        <v/>
      </c>
      <c r="AT41" s="1294" t="str">
        <f t="shared" si="21"/>
        <v/>
      </c>
      <c r="AU41" s="1711"/>
      <c r="AV41" s="1300" t="str">
        <f t="shared" ref="AV41:BI41" si="22">IF(AV28&lt;AV29,"Please check","")</f>
        <v/>
      </c>
      <c r="AW41" s="1404" t="str">
        <f t="shared" si="22"/>
        <v/>
      </c>
      <c r="AX41" s="1404" t="str">
        <f t="shared" si="22"/>
        <v/>
      </c>
      <c r="AY41" s="1404" t="str">
        <f t="shared" si="22"/>
        <v/>
      </c>
      <c r="AZ41" s="1404" t="str">
        <f t="shared" si="22"/>
        <v/>
      </c>
      <c r="BA41" s="1404" t="str">
        <f t="shared" si="22"/>
        <v/>
      </c>
      <c r="BB41" s="1404" t="str">
        <f t="shared" si="22"/>
        <v/>
      </c>
      <c r="BC41" s="1404" t="str">
        <f t="shared" si="22"/>
        <v/>
      </c>
      <c r="BD41" s="1404" t="str">
        <f t="shared" si="22"/>
        <v/>
      </c>
      <c r="BE41" s="1404" t="str">
        <f t="shared" si="22"/>
        <v/>
      </c>
      <c r="BF41" s="1404" t="str">
        <f t="shared" si="22"/>
        <v/>
      </c>
      <c r="BG41" s="1294" t="str">
        <f t="shared" si="22"/>
        <v/>
      </c>
      <c r="BH41" s="1294" t="str">
        <f t="shared" si="22"/>
        <v/>
      </c>
      <c r="BI41" s="1294" t="str">
        <f t="shared" si="22"/>
        <v/>
      </c>
      <c r="BJ41" s="1711"/>
      <c r="BK41" s="1300" t="str">
        <f>IF(BK28&lt;BK29,"Please check","")</f>
        <v/>
      </c>
      <c r="BL41" s="1382"/>
      <c r="BM41" s="997"/>
      <c r="CD41" s="1624"/>
      <c r="CS41" s="1624"/>
      <c r="DH41" s="1624"/>
      <c r="DW41" s="1624"/>
    </row>
    <row r="42" spans="1:128" s="2" customFormat="1" ht="45.75" customHeight="1" x14ac:dyDescent="0.3">
      <c r="B42" s="2102" t="s">
        <v>1097</v>
      </c>
      <c r="C42" s="2103"/>
      <c r="D42" s="1403" t="str">
        <f t="shared" ref="D42:P42" si="23">IF(D34&lt;D35,"Please check","")</f>
        <v/>
      </c>
      <c r="E42" s="1403" t="str">
        <f t="shared" si="23"/>
        <v/>
      </c>
      <c r="F42" s="1403" t="str">
        <f t="shared" si="23"/>
        <v/>
      </c>
      <c r="G42" s="1403" t="str">
        <f t="shared" si="23"/>
        <v/>
      </c>
      <c r="H42" s="1403" t="str">
        <f t="shared" si="23"/>
        <v/>
      </c>
      <c r="I42" s="1403" t="str">
        <f t="shared" si="23"/>
        <v/>
      </c>
      <c r="J42" s="1403" t="str">
        <f t="shared" si="23"/>
        <v/>
      </c>
      <c r="K42" s="1403" t="str">
        <f t="shared" si="23"/>
        <v/>
      </c>
      <c r="L42" s="1403" t="str">
        <f t="shared" si="23"/>
        <v/>
      </c>
      <c r="M42" s="1403" t="str">
        <f t="shared" si="23"/>
        <v/>
      </c>
      <c r="N42" s="1403" t="str">
        <f t="shared" si="23"/>
        <v/>
      </c>
      <c r="O42" s="1403" t="str">
        <f t="shared" si="23"/>
        <v/>
      </c>
      <c r="P42" s="1403" t="str">
        <f t="shared" si="23"/>
        <v/>
      </c>
      <c r="Q42" s="1682"/>
      <c r="R42" s="1403" t="str">
        <f t="shared" ref="R42:AE42" si="24">IF(R34&lt;R35,"Please check","")</f>
        <v/>
      </c>
      <c r="S42" s="1403" t="str">
        <f t="shared" si="24"/>
        <v/>
      </c>
      <c r="T42" s="1403" t="str">
        <f t="shared" si="24"/>
        <v/>
      </c>
      <c r="U42" s="1403" t="str">
        <f t="shared" si="24"/>
        <v/>
      </c>
      <c r="V42" s="1403" t="str">
        <f t="shared" si="24"/>
        <v/>
      </c>
      <c r="W42" s="1403" t="str">
        <f t="shared" si="24"/>
        <v/>
      </c>
      <c r="X42" s="1403" t="str">
        <f t="shared" si="24"/>
        <v/>
      </c>
      <c r="Y42" s="1403" t="str">
        <f t="shared" si="24"/>
        <v/>
      </c>
      <c r="Z42" s="1403" t="str">
        <f t="shared" si="24"/>
        <v/>
      </c>
      <c r="AA42" s="1403" t="str">
        <f t="shared" si="24"/>
        <v/>
      </c>
      <c r="AB42" s="1403" t="str">
        <f t="shared" si="24"/>
        <v/>
      </c>
      <c r="AC42" s="1403" t="str">
        <f t="shared" si="24"/>
        <v/>
      </c>
      <c r="AD42" s="1403" t="str">
        <f t="shared" si="24"/>
        <v/>
      </c>
      <c r="AE42" s="1403" t="str">
        <f t="shared" si="24"/>
        <v/>
      </c>
      <c r="AF42" s="1682"/>
      <c r="AG42" s="1403" t="str">
        <f t="shared" ref="AG42:AT42" si="25">IF(AG34&lt;AG35,"Please check","")</f>
        <v/>
      </c>
      <c r="AH42" s="1403" t="str">
        <f t="shared" si="25"/>
        <v/>
      </c>
      <c r="AI42" s="1403" t="str">
        <f t="shared" si="25"/>
        <v/>
      </c>
      <c r="AJ42" s="1403" t="str">
        <f t="shared" si="25"/>
        <v/>
      </c>
      <c r="AK42" s="1403" t="str">
        <f t="shared" si="25"/>
        <v/>
      </c>
      <c r="AL42" s="1403" t="str">
        <f t="shared" si="25"/>
        <v/>
      </c>
      <c r="AM42" s="1403" t="str">
        <f t="shared" si="25"/>
        <v/>
      </c>
      <c r="AN42" s="1403" t="str">
        <f t="shared" si="25"/>
        <v/>
      </c>
      <c r="AO42" s="1403" t="str">
        <f t="shared" si="25"/>
        <v/>
      </c>
      <c r="AP42" s="1403" t="str">
        <f t="shared" si="25"/>
        <v/>
      </c>
      <c r="AQ42" s="1403" t="str">
        <f t="shared" si="25"/>
        <v/>
      </c>
      <c r="AR42" s="1294" t="str">
        <f t="shared" si="25"/>
        <v/>
      </c>
      <c r="AS42" s="1294" t="str">
        <f t="shared" si="25"/>
        <v/>
      </c>
      <c r="AT42" s="1294" t="str">
        <f t="shared" si="25"/>
        <v/>
      </c>
      <c r="AU42" s="1711"/>
      <c r="AV42" s="1300" t="str">
        <f t="shared" ref="AV42:BI42" si="26">IF(AV34&lt;AV35,"Please check","")</f>
        <v/>
      </c>
      <c r="AW42" s="1403" t="str">
        <f t="shared" si="26"/>
        <v/>
      </c>
      <c r="AX42" s="1403" t="str">
        <f t="shared" si="26"/>
        <v/>
      </c>
      <c r="AY42" s="1403" t="str">
        <f t="shared" si="26"/>
        <v/>
      </c>
      <c r="AZ42" s="1403" t="str">
        <f t="shared" si="26"/>
        <v/>
      </c>
      <c r="BA42" s="1403" t="str">
        <f t="shared" si="26"/>
        <v/>
      </c>
      <c r="BB42" s="1403" t="str">
        <f t="shared" si="26"/>
        <v/>
      </c>
      <c r="BC42" s="1403" t="str">
        <f t="shared" si="26"/>
        <v/>
      </c>
      <c r="BD42" s="1403" t="str">
        <f t="shared" si="26"/>
        <v/>
      </c>
      <c r="BE42" s="1403" t="str">
        <f t="shared" si="26"/>
        <v/>
      </c>
      <c r="BF42" s="1403" t="str">
        <f t="shared" si="26"/>
        <v/>
      </c>
      <c r="BG42" s="1294" t="str">
        <f t="shared" si="26"/>
        <v/>
      </c>
      <c r="BH42" s="1294" t="str">
        <f t="shared" si="26"/>
        <v/>
      </c>
      <c r="BI42" s="1294" t="str">
        <f t="shared" si="26"/>
        <v/>
      </c>
      <c r="BJ42" s="1711"/>
      <c r="BK42" s="1300" t="str">
        <f>IF(BK34&lt;BK35,"Please check","")</f>
        <v/>
      </c>
      <c r="BL42" s="1382"/>
      <c r="BM42" s="997"/>
      <c r="CD42" s="1624"/>
      <c r="CS42" s="1624"/>
      <c r="DH42" s="1624"/>
      <c r="DW42" s="1624"/>
    </row>
    <row r="43" spans="1:128" s="2" customFormat="1" ht="42.75" customHeight="1" x14ac:dyDescent="0.3">
      <c r="B43" s="2102" t="s">
        <v>1098</v>
      </c>
      <c r="C43" s="2103"/>
      <c r="D43" s="1405" t="str">
        <f t="shared" ref="D43:P43" si="27">IF(D32&lt;D33,"Please check","")</f>
        <v/>
      </c>
      <c r="E43" s="1405" t="str">
        <f t="shared" si="27"/>
        <v/>
      </c>
      <c r="F43" s="1405" t="str">
        <f t="shared" si="27"/>
        <v/>
      </c>
      <c r="G43" s="1405" t="str">
        <f t="shared" si="27"/>
        <v/>
      </c>
      <c r="H43" s="1405" t="str">
        <f t="shared" si="27"/>
        <v/>
      </c>
      <c r="I43" s="1405" t="str">
        <f t="shared" si="27"/>
        <v/>
      </c>
      <c r="J43" s="1405" t="str">
        <f t="shared" si="27"/>
        <v/>
      </c>
      <c r="K43" s="1405" t="str">
        <f t="shared" si="27"/>
        <v/>
      </c>
      <c r="L43" s="1405" t="str">
        <f t="shared" si="27"/>
        <v/>
      </c>
      <c r="M43" s="1405" t="str">
        <f t="shared" si="27"/>
        <v/>
      </c>
      <c r="N43" s="1405" t="str">
        <f t="shared" si="27"/>
        <v/>
      </c>
      <c r="O43" s="1405" t="str">
        <f t="shared" si="27"/>
        <v/>
      </c>
      <c r="P43" s="1405" t="str">
        <f t="shared" si="27"/>
        <v/>
      </c>
      <c r="Q43" s="1684"/>
      <c r="R43" s="1405" t="str">
        <f t="shared" ref="R43:AE43" si="28">IF(R32&lt;R33,"Please check","")</f>
        <v/>
      </c>
      <c r="S43" s="1405" t="str">
        <f t="shared" si="28"/>
        <v/>
      </c>
      <c r="T43" s="1405" t="str">
        <f t="shared" si="28"/>
        <v/>
      </c>
      <c r="U43" s="1405" t="str">
        <f t="shared" si="28"/>
        <v/>
      </c>
      <c r="V43" s="1405" t="str">
        <f t="shared" si="28"/>
        <v/>
      </c>
      <c r="W43" s="1405" t="str">
        <f t="shared" si="28"/>
        <v/>
      </c>
      <c r="X43" s="1405" t="str">
        <f t="shared" si="28"/>
        <v/>
      </c>
      <c r="Y43" s="1405" t="str">
        <f t="shared" si="28"/>
        <v/>
      </c>
      <c r="Z43" s="1405" t="str">
        <f t="shared" si="28"/>
        <v/>
      </c>
      <c r="AA43" s="1405" t="str">
        <f t="shared" si="28"/>
        <v/>
      </c>
      <c r="AB43" s="1405" t="str">
        <f t="shared" si="28"/>
        <v/>
      </c>
      <c r="AC43" s="1405" t="str">
        <f t="shared" si="28"/>
        <v/>
      </c>
      <c r="AD43" s="1405" t="str">
        <f t="shared" si="28"/>
        <v/>
      </c>
      <c r="AE43" s="1405" t="str">
        <f t="shared" si="28"/>
        <v/>
      </c>
      <c r="AF43" s="1684"/>
      <c r="AG43" s="1405" t="str">
        <f t="shared" ref="AG43:AT43" si="29">IF(AG32&lt;AG33,"Please check","")</f>
        <v/>
      </c>
      <c r="AH43" s="1405" t="str">
        <f t="shared" si="29"/>
        <v/>
      </c>
      <c r="AI43" s="1405" t="str">
        <f t="shared" si="29"/>
        <v/>
      </c>
      <c r="AJ43" s="1405" t="str">
        <f t="shared" si="29"/>
        <v/>
      </c>
      <c r="AK43" s="1405" t="str">
        <f t="shared" si="29"/>
        <v/>
      </c>
      <c r="AL43" s="1405" t="str">
        <f t="shared" si="29"/>
        <v/>
      </c>
      <c r="AM43" s="1405" t="str">
        <f t="shared" si="29"/>
        <v/>
      </c>
      <c r="AN43" s="1405" t="str">
        <f t="shared" si="29"/>
        <v/>
      </c>
      <c r="AO43" s="1405" t="str">
        <f t="shared" si="29"/>
        <v/>
      </c>
      <c r="AP43" s="1405" t="str">
        <f t="shared" si="29"/>
        <v/>
      </c>
      <c r="AQ43" s="1405" t="str">
        <f t="shared" si="29"/>
        <v/>
      </c>
      <c r="AR43" s="1294" t="str">
        <f t="shared" si="29"/>
        <v/>
      </c>
      <c r="AS43" s="1294" t="str">
        <f t="shared" si="29"/>
        <v/>
      </c>
      <c r="AT43" s="1294" t="str">
        <f t="shared" si="29"/>
        <v/>
      </c>
      <c r="AU43" s="1711"/>
      <c r="AV43" s="1300" t="str">
        <f t="shared" ref="AV43:BI43" si="30">IF(AV32&lt;AV33,"Please check","")</f>
        <v/>
      </c>
      <c r="AW43" s="1405" t="str">
        <f t="shared" si="30"/>
        <v/>
      </c>
      <c r="AX43" s="1405" t="str">
        <f t="shared" si="30"/>
        <v/>
      </c>
      <c r="AY43" s="1405" t="str">
        <f t="shared" si="30"/>
        <v/>
      </c>
      <c r="AZ43" s="1405" t="str">
        <f t="shared" si="30"/>
        <v/>
      </c>
      <c r="BA43" s="1405" t="str">
        <f t="shared" si="30"/>
        <v/>
      </c>
      <c r="BB43" s="1405" t="str">
        <f t="shared" si="30"/>
        <v/>
      </c>
      <c r="BC43" s="1405" t="str">
        <f t="shared" si="30"/>
        <v/>
      </c>
      <c r="BD43" s="1405" t="str">
        <f t="shared" si="30"/>
        <v/>
      </c>
      <c r="BE43" s="1405" t="str">
        <f t="shared" si="30"/>
        <v/>
      </c>
      <c r="BF43" s="1405" t="str">
        <f t="shared" si="30"/>
        <v/>
      </c>
      <c r="BG43" s="1294" t="str">
        <f t="shared" si="30"/>
        <v/>
      </c>
      <c r="BH43" s="1294" t="str">
        <f t="shared" si="30"/>
        <v/>
      </c>
      <c r="BI43" s="1294" t="str">
        <f t="shared" si="30"/>
        <v/>
      </c>
      <c r="BJ43" s="1711"/>
      <c r="BK43" s="1300" t="str">
        <f>IF(BK32&lt;BK33,"Please check","")</f>
        <v/>
      </c>
      <c r="BL43" s="1382"/>
      <c r="BM43" s="997"/>
      <c r="CD43" s="1624"/>
      <c r="CS43" s="1624"/>
      <c r="DH43" s="1624"/>
      <c r="DW43" s="1624"/>
    </row>
    <row r="44" spans="1:128" s="2" customFormat="1" ht="31.5" customHeight="1" x14ac:dyDescent="0.3">
      <c r="B44" s="2100" t="s">
        <v>1772</v>
      </c>
      <c r="C44" s="2101"/>
      <c r="D44" s="1451"/>
      <c r="E44" s="1451"/>
      <c r="F44" s="1451"/>
      <c r="G44" s="1451"/>
      <c r="H44" s="1451"/>
      <c r="I44" s="1451"/>
      <c r="J44" s="1451"/>
      <c r="K44" s="1451"/>
      <c r="L44" s="1451"/>
      <c r="M44" s="1451"/>
      <c r="N44" s="1451"/>
      <c r="O44" s="1451"/>
      <c r="P44" s="1451"/>
      <c r="Q44" s="1704"/>
      <c r="R44" s="1451"/>
      <c r="S44" s="1451"/>
      <c r="T44" s="1451"/>
      <c r="U44" s="1451"/>
      <c r="V44" s="1451"/>
      <c r="W44" s="1451"/>
      <c r="X44" s="1451"/>
      <c r="Y44" s="1451"/>
      <c r="Z44" s="1451"/>
      <c r="AA44" s="1451"/>
      <c r="AB44" s="1451"/>
      <c r="AC44" s="1451"/>
      <c r="AD44" s="1451"/>
      <c r="AE44" s="1451"/>
      <c r="AF44" s="1704"/>
      <c r="AG44" s="1451"/>
      <c r="AH44" s="1451"/>
      <c r="AI44" s="1451"/>
      <c r="AJ44" s="1451"/>
      <c r="AK44" s="1451"/>
      <c r="AL44" s="1451"/>
      <c r="AM44" s="1451"/>
      <c r="AN44" s="1451"/>
      <c r="AO44" s="1451"/>
      <c r="AP44" s="1451"/>
      <c r="AQ44" s="1451"/>
      <c r="AR44" s="1449"/>
      <c r="AS44" s="1449"/>
      <c r="AT44" s="1449"/>
      <c r="AU44" s="1712"/>
      <c r="AV44" s="1450"/>
      <c r="AW44" s="1451"/>
      <c r="AX44" s="1451"/>
      <c r="AY44" s="1451"/>
      <c r="AZ44" s="1451"/>
      <c r="BA44" s="1451"/>
      <c r="BB44" s="1451"/>
      <c r="BC44" s="1451"/>
      <c r="BD44" s="1451"/>
      <c r="BE44" s="1451"/>
      <c r="BF44" s="1451"/>
      <c r="BG44" s="1449"/>
      <c r="BH44" s="1449"/>
      <c r="BI44" s="1449"/>
      <c r="BJ44" s="1712"/>
      <c r="BK44" s="1450"/>
      <c r="BL44" s="1382"/>
      <c r="BM44" s="997"/>
      <c r="CD44" s="1624"/>
      <c r="CS44" s="1624"/>
      <c r="DH44" s="1624"/>
      <c r="DW44" s="1624"/>
    </row>
    <row r="45" spans="1:128" s="2" customFormat="1" ht="27.75" customHeight="1" x14ac:dyDescent="0.3">
      <c r="B45" s="2098"/>
      <c r="C45" s="2099"/>
      <c r="D45" s="1452"/>
      <c r="E45" s="1452"/>
      <c r="F45" s="1452"/>
      <c r="G45" s="1452"/>
      <c r="H45" s="1452"/>
      <c r="I45" s="1452"/>
      <c r="J45" s="1452"/>
      <c r="K45" s="1452"/>
      <c r="L45" s="1452"/>
      <c r="M45" s="1452"/>
      <c r="N45" s="1452"/>
      <c r="O45" s="1452"/>
      <c r="P45" s="1452"/>
      <c r="Q45" s="1705"/>
      <c r="R45" s="1452"/>
      <c r="S45" s="1452"/>
      <c r="T45" s="1452"/>
      <c r="U45" s="1452"/>
      <c r="V45" s="1452"/>
      <c r="W45" s="1452"/>
      <c r="X45" s="1452"/>
      <c r="Y45" s="1452"/>
      <c r="Z45" s="1452"/>
      <c r="AA45" s="1452"/>
      <c r="AB45" s="1452"/>
      <c r="AC45" s="1452"/>
      <c r="AD45" s="1452"/>
      <c r="AE45" s="1452"/>
      <c r="AF45" s="1705"/>
      <c r="AG45" s="1452"/>
      <c r="AH45" s="1452"/>
      <c r="AI45" s="1452"/>
      <c r="AJ45" s="1452"/>
      <c r="AK45" s="1452"/>
      <c r="AL45" s="1452"/>
      <c r="AM45" s="1452"/>
      <c r="AN45" s="1452"/>
      <c r="AO45" s="1452"/>
      <c r="AP45" s="1452"/>
      <c r="AQ45" s="1452"/>
      <c r="AR45" s="1449"/>
      <c r="AS45" s="1449"/>
      <c r="AT45" s="1449"/>
      <c r="AU45" s="1712"/>
      <c r="AV45" s="1450"/>
      <c r="AW45" s="1452"/>
      <c r="AX45" s="1452"/>
      <c r="AY45" s="1452"/>
      <c r="AZ45" s="1452"/>
      <c r="BA45" s="1452"/>
      <c r="BB45" s="1452"/>
      <c r="BC45" s="1452"/>
      <c r="BD45" s="1452"/>
      <c r="BE45" s="1452"/>
      <c r="BF45" s="1452"/>
      <c r="BG45" s="1449"/>
      <c r="BH45" s="1449"/>
      <c r="BI45" s="1449"/>
      <c r="BJ45" s="1712"/>
      <c r="BK45" s="1450"/>
      <c r="BL45" s="1382"/>
      <c r="BM45" s="997"/>
      <c r="CD45" s="1624"/>
      <c r="CS45" s="1624"/>
      <c r="DH45" s="1624"/>
      <c r="DW45" s="1624"/>
    </row>
    <row r="46" spans="1:128" s="2" customFormat="1" ht="27.75" customHeight="1" x14ac:dyDescent="0.3">
      <c r="B46" s="494"/>
      <c r="C46" s="998" t="s">
        <v>570</v>
      </c>
      <c r="D46" s="998" t="s">
        <v>1100</v>
      </c>
      <c r="E46" s="998" t="s">
        <v>1101</v>
      </c>
      <c r="F46" s="998" t="s">
        <v>1102</v>
      </c>
      <c r="G46" s="998" t="s">
        <v>1103</v>
      </c>
      <c r="H46" s="998" t="s">
        <v>1104</v>
      </c>
      <c r="I46" s="998" t="s">
        <v>1105</v>
      </c>
      <c r="J46" s="998" t="s">
        <v>1106</v>
      </c>
      <c r="K46" s="998" t="s">
        <v>1107</v>
      </c>
      <c r="L46" s="998" t="s">
        <v>1108</v>
      </c>
      <c r="M46" s="998" t="s">
        <v>1109</v>
      </c>
      <c r="N46" s="998" t="s">
        <v>1110</v>
      </c>
      <c r="O46" s="998" t="s">
        <v>1111</v>
      </c>
      <c r="P46" s="998" t="s">
        <v>1112</v>
      </c>
      <c r="Q46" s="1653" t="s">
        <v>1693</v>
      </c>
      <c r="R46" s="998" t="s">
        <v>1295</v>
      </c>
      <c r="S46" s="998" t="s">
        <v>1113</v>
      </c>
      <c r="T46" s="998" t="s">
        <v>1114</v>
      </c>
      <c r="U46" s="998" t="s">
        <v>1115</v>
      </c>
      <c r="V46" s="998" t="s">
        <v>1116</v>
      </c>
      <c r="W46" s="998" t="s">
        <v>1117</v>
      </c>
      <c r="X46" s="998" t="s">
        <v>1118</v>
      </c>
      <c r="Y46" s="998" t="s">
        <v>1119</v>
      </c>
      <c r="Z46" s="998" t="s">
        <v>1120</v>
      </c>
      <c r="AA46" s="998" t="s">
        <v>1121</v>
      </c>
      <c r="AB46" s="998" t="s">
        <v>1122</v>
      </c>
      <c r="AC46" s="998" t="s">
        <v>1123</v>
      </c>
      <c r="AD46" s="998" t="s">
        <v>1124</v>
      </c>
      <c r="AE46" s="998" t="s">
        <v>1125</v>
      </c>
      <c r="AF46" s="1653" t="s">
        <v>1694</v>
      </c>
      <c r="AG46" s="998" t="s">
        <v>1296</v>
      </c>
      <c r="AH46" s="998" t="s">
        <v>1126</v>
      </c>
      <c r="AI46" s="998" t="s">
        <v>1127</v>
      </c>
      <c r="AJ46" s="998" t="s">
        <v>1128</v>
      </c>
      <c r="AK46" s="998" t="s">
        <v>1129</v>
      </c>
      <c r="AL46" s="998" t="s">
        <v>1130</v>
      </c>
      <c r="AM46" s="998" t="s">
        <v>1131</v>
      </c>
      <c r="AN46" s="998" t="s">
        <v>1132</v>
      </c>
      <c r="AO46" s="998" t="s">
        <v>1133</v>
      </c>
      <c r="AP46" s="998" t="s">
        <v>1134</v>
      </c>
      <c r="AQ46" s="998" t="s">
        <v>1135</v>
      </c>
      <c r="AR46" s="998" t="s">
        <v>1136</v>
      </c>
      <c r="AS46" s="998" t="s">
        <v>1137</v>
      </c>
      <c r="AT46" s="998" t="s">
        <v>1138</v>
      </c>
      <c r="AU46" s="1653" t="s">
        <v>1695</v>
      </c>
      <c r="AV46" s="998" t="s">
        <v>1297</v>
      </c>
      <c r="AW46" s="998" t="s">
        <v>1126</v>
      </c>
      <c r="AX46" s="998" t="s">
        <v>1127</v>
      </c>
      <c r="AY46" s="998" t="s">
        <v>1128</v>
      </c>
      <c r="AZ46" s="998" t="s">
        <v>1129</v>
      </c>
      <c r="BA46" s="998" t="s">
        <v>1130</v>
      </c>
      <c r="BB46" s="998" t="s">
        <v>1131</v>
      </c>
      <c r="BC46" s="998" t="s">
        <v>1132</v>
      </c>
      <c r="BD46" s="998" t="s">
        <v>1133</v>
      </c>
      <c r="BE46" s="998" t="s">
        <v>1134</v>
      </c>
      <c r="BF46" s="998" t="s">
        <v>1135</v>
      </c>
      <c r="BG46" s="998" t="s">
        <v>1136</v>
      </c>
      <c r="BH46" s="998" t="s">
        <v>1137</v>
      </c>
      <c r="BI46" s="998" t="s">
        <v>1138</v>
      </c>
      <c r="BJ46" s="1653" t="s">
        <v>1695</v>
      </c>
      <c r="BK46" s="998" t="s">
        <v>1297</v>
      </c>
      <c r="BL46" s="1382"/>
      <c r="BM46" s="997"/>
      <c r="CD46" s="1624"/>
      <c r="CS46" s="1624"/>
      <c r="DH46" s="1624"/>
      <c r="DW46" s="1624"/>
    </row>
    <row r="47" spans="1:128" s="2" customFormat="1" ht="27.75" customHeight="1" x14ac:dyDescent="0.3">
      <c r="Q47" s="1624"/>
      <c r="AF47" s="1624"/>
      <c r="AU47" s="1624"/>
      <c r="AX47" s="528"/>
      <c r="AY47" s="528"/>
      <c r="AZ47" s="528"/>
      <c r="BA47" s="528"/>
      <c r="BB47" s="528"/>
      <c r="BC47" s="528"/>
      <c r="BD47" s="528"/>
      <c r="BE47" s="528"/>
      <c r="BF47" s="528"/>
      <c r="BG47" s="528"/>
      <c r="BH47" s="528"/>
      <c r="BI47" s="528"/>
      <c r="BJ47" s="1648"/>
      <c r="BK47" s="528"/>
      <c r="BL47" s="998"/>
      <c r="BM47" s="997"/>
      <c r="CD47" s="1624"/>
      <c r="CS47" s="1624"/>
      <c r="DF47" s="1518"/>
      <c r="DH47" s="1624"/>
      <c r="DW47" s="1624"/>
    </row>
    <row r="48" spans="1:128" s="2" customFormat="1" ht="14.25" customHeight="1" x14ac:dyDescent="0.3">
      <c r="B48" s="494"/>
      <c r="C48" s="493"/>
      <c r="D48" s="493"/>
      <c r="E48" s="493"/>
      <c r="F48" s="493"/>
      <c r="G48" s="493"/>
      <c r="H48" s="493"/>
      <c r="I48" s="493"/>
      <c r="J48" s="493"/>
      <c r="K48" s="493"/>
      <c r="L48" s="493"/>
      <c r="M48" s="493"/>
      <c r="N48" s="493"/>
      <c r="O48" s="493"/>
      <c r="P48" s="493"/>
      <c r="Q48" s="1647"/>
      <c r="R48" s="493"/>
      <c r="S48" s="493"/>
      <c r="T48" s="493"/>
      <c r="U48" s="493"/>
      <c r="V48" s="493"/>
      <c r="W48" s="493"/>
      <c r="X48" s="493"/>
      <c r="Y48" s="493"/>
      <c r="Z48" s="493"/>
      <c r="AA48" s="493"/>
      <c r="AB48" s="493"/>
      <c r="AC48" s="493"/>
      <c r="AD48" s="493"/>
      <c r="AE48" s="493"/>
      <c r="AF48" s="1647"/>
      <c r="AG48" s="493"/>
      <c r="AH48" s="493"/>
      <c r="AI48" s="493"/>
      <c r="AJ48" s="493"/>
      <c r="AK48" s="493"/>
      <c r="AL48" s="493"/>
      <c r="AM48" s="493"/>
      <c r="AN48" s="493"/>
      <c r="AO48" s="493"/>
      <c r="AP48" s="493"/>
      <c r="AQ48" s="493"/>
      <c r="AR48" s="528"/>
      <c r="AS48" s="528"/>
      <c r="AT48" s="528"/>
      <c r="AU48" s="1648"/>
      <c r="AV48" s="528"/>
      <c r="AW48" s="528"/>
      <c r="AX48" s="411"/>
      <c r="AY48" s="411"/>
      <c r="AZ48" s="411"/>
      <c r="BA48" s="411"/>
      <c r="BB48" s="411"/>
      <c r="BC48" s="411"/>
      <c r="BD48" s="411"/>
      <c r="BE48" s="411"/>
      <c r="BF48" s="411"/>
      <c r="BG48" s="411"/>
      <c r="BH48" s="411"/>
      <c r="BI48" s="411"/>
      <c r="BJ48" s="1645"/>
      <c r="BK48" s="411"/>
      <c r="BL48" s="528"/>
      <c r="BN48" s="528"/>
      <c r="BO48" s="528"/>
      <c r="BP48" s="528"/>
      <c r="BQ48" s="528"/>
      <c r="BR48" s="528"/>
      <c r="BS48" s="528"/>
      <c r="BT48" s="528"/>
      <c r="BU48" s="528"/>
      <c r="BV48" s="528"/>
      <c r="BW48" s="528"/>
      <c r="BX48" s="528"/>
      <c r="BY48" s="528"/>
      <c r="BZ48" s="528"/>
      <c r="CA48" s="528"/>
      <c r="CB48" s="528"/>
      <c r="CC48" s="528"/>
      <c r="CD48" s="1648"/>
      <c r="CE48" s="528"/>
      <c r="CF48" s="528"/>
      <c r="CG48" s="528"/>
      <c r="CH48" s="528"/>
      <c r="CI48" s="528"/>
      <c r="CJ48" s="528"/>
      <c r="CK48" s="528"/>
      <c r="CL48" s="528"/>
      <c r="CM48" s="528"/>
      <c r="CN48" s="528"/>
      <c r="CO48" s="528"/>
      <c r="CP48" s="411"/>
      <c r="CQ48" s="1518"/>
      <c r="CS48" s="1624"/>
      <c r="DH48" s="1624"/>
      <c r="DW48" s="1624"/>
    </row>
    <row r="49" spans="1:128" s="2" customFormat="1" ht="14.25" customHeight="1" x14ac:dyDescent="0.3">
      <c r="B49" s="3"/>
      <c r="C49" s="162"/>
      <c r="D49" s="162"/>
      <c r="E49" s="162"/>
      <c r="F49" s="162"/>
      <c r="G49" s="162"/>
      <c r="H49" s="162"/>
      <c r="I49" s="162"/>
      <c r="J49" s="162"/>
      <c r="K49" s="162"/>
      <c r="L49" s="162"/>
      <c r="M49" s="162"/>
      <c r="N49" s="162"/>
      <c r="O49" s="162"/>
      <c r="P49" s="162"/>
      <c r="Q49" s="1639"/>
      <c r="R49" s="162"/>
      <c r="S49" s="162"/>
      <c r="T49" s="162"/>
      <c r="U49" s="162"/>
      <c r="V49" s="162"/>
      <c r="W49" s="162"/>
      <c r="X49" s="162"/>
      <c r="Y49" s="162"/>
      <c r="Z49" s="162"/>
      <c r="AA49" s="162"/>
      <c r="AB49" s="162"/>
      <c r="AC49" s="162"/>
      <c r="AD49" s="162"/>
      <c r="AE49" s="162"/>
      <c r="AF49" s="1639"/>
      <c r="AG49" s="162"/>
      <c r="AH49" s="162"/>
      <c r="AI49" s="162"/>
      <c r="AJ49" s="162"/>
      <c r="AK49" s="162"/>
      <c r="AL49" s="162"/>
      <c r="AM49" s="162"/>
      <c r="AN49" s="162"/>
      <c r="AO49" s="162"/>
      <c r="AP49" s="162"/>
      <c r="AQ49" s="162"/>
      <c r="AR49" s="411"/>
      <c r="AS49" s="411"/>
      <c r="AT49" s="411"/>
      <c r="AU49" s="1645"/>
      <c r="AV49" s="411"/>
      <c r="AW49" s="411"/>
      <c r="AX49" s="7"/>
      <c r="AY49" s="7"/>
      <c r="AZ49" s="7"/>
      <c r="BA49" s="7"/>
      <c r="BB49" s="7"/>
      <c r="BC49" s="7"/>
      <c r="BD49" s="7"/>
      <c r="BE49" s="7"/>
      <c r="BF49" s="7"/>
      <c r="BG49" s="7"/>
      <c r="BH49" s="7"/>
      <c r="BI49" s="7"/>
      <c r="BJ49" s="1627"/>
      <c r="BK49" s="7"/>
      <c r="BL49" s="411"/>
      <c r="BM49" s="528"/>
      <c r="BN49" s="411"/>
      <c r="BO49" s="411"/>
      <c r="BP49" s="411"/>
      <c r="BQ49" s="411"/>
      <c r="BR49" s="411"/>
      <c r="BS49" s="411"/>
      <c r="BT49" s="411"/>
      <c r="BU49" s="411"/>
      <c r="BV49" s="411"/>
      <c r="BW49" s="411"/>
      <c r="BX49" s="411"/>
      <c r="BY49" s="411"/>
      <c r="BZ49" s="411"/>
      <c r="CA49" s="411"/>
      <c r="CB49" s="411"/>
      <c r="CC49" s="411"/>
      <c r="CD49" s="1645"/>
      <c r="CE49" s="411"/>
      <c r="CF49" s="411"/>
      <c r="CG49" s="411"/>
      <c r="CH49" s="411"/>
      <c r="CI49" s="411"/>
      <c r="CJ49" s="411"/>
      <c r="CK49" s="411"/>
      <c r="CL49" s="411"/>
      <c r="CM49" s="411"/>
      <c r="CN49" s="411"/>
      <c r="CO49" s="411"/>
      <c r="CP49" s="411"/>
      <c r="CQ49" s="411"/>
      <c r="CR49" s="411"/>
      <c r="CS49" s="1645"/>
      <c r="CT49" s="411"/>
      <c r="CU49" s="20"/>
      <c r="CV49" s="20"/>
      <c r="CW49" s="20"/>
      <c r="CX49" s="20"/>
      <c r="CY49" s="20"/>
      <c r="CZ49" s="20"/>
      <c r="DA49" s="20"/>
      <c r="DB49" s="20"/>
      <c r="DC49" s="20"/>
      <c r="DD49" s="20"/>
      <c r="DE49" s="20"/>
      <c r="DF49" s="20"/>
      <c r="DG49" s="20"/>
      <c r="DH49" s="1628"/>
      <c r="DI49" s="20"/>
      <c r="DJ49" s="20"/>
      <c r="DK49" s="20"/>
      <c r="DL49" s="20"/>
      <c r="DM49" s="20"/>
      <c r="DN49" s="20"/>
      <c r="DO49" s="20"/>
      <c r="DP49" s="20"/>
      <c r="DQ49" s="20"/>
      <c r="DR49" s="20"/>
      <c r="DS49" s="20"/>
      <c r="DT49" s="20"/>
      <c r="DU49" s="20"/>
      <c r="DV49" s="20"/>
      <c r="DW49" s="1628"/>
      <c r="DX49" s="20"/>
    </row>
    <row r="50" spans="1:128" s="20" customFormat="1" ht="20.149999999999999" customHeight="1" x14ac:dyDescent="0.3">
      <c r="A50" s="3"/>
      <c r="B50" s="2"/>
      <c r="C50" s="7"/>
      <c r="D50" s="7"/>
      <c r="E50" s="7"/>
      <c r="F50" s="7"/>
      <c r="G50" s="7"/>
      <c r="H50" s="7"/>
      <c r="I50" s="7"/>
      <c r="J50" s="7"/>
      <c r="K50" s="7"/>
      <c r="L50" s="7"/>
      <c r="M50" s="7"/>
      <c r="N50" s="7"/>
      <c r="O50" s="7"/>
      <c r="P50" s="7"/>
      <c r="Q50" s="1627"/>
      <c r="R50" s="7"/>
      <c r="S50" s="7"/>
      <c r="T50" s="7"/>
      <c r="U50" s="7"/>
      <c r="V50" s="7"/>
      <c r="W50" s="7"/>
      <c r="X50" s="7"/>
      <c r="Y50" s="7"/>
      <c r="Z50" s="7"/>
      <c r="AA50" s="7"/>
      <c r="AB50" s="7"/>
      <c r="AC50" s="7"/>
      <c r="AD50" s="7"/>
      <c r="AE50" s="7"/>
      <c r="AF50" s="1627"/>
      <c r="AG50" s="7"/>
      <c r="AH50" s="7"/>
      <c r="AI50" s="7"/>
      <c r="AJ50" s="7"/>
      <c r="AK50" s="7"/>
      <c r="AL50" s="7"/>
      <c r="AM50" s="7"/>
      <c r="AN50" s="7"/>
      <c r="AO50" s="7"/>
      <c r="AP50" s="7"/>
      <c r="AQ50" s="7"/>
      <c r="AR50" s="7"/>
      <c r="AS50" s="7"/>
      <c r="AT50" s="7"/>
      <c r="AU50" s="1627"/>
      <c r="AV50" s="7"/>
      <c r="AW50" s="7"/>
      <c r="AX50" s="7"/>
      <c r="AY50" s="7"/>
      <c r="AZ50" s="7"/>
      <c r="BA50" s="7"/>
      <c r="BB50" s="7"/>
      <c r="BC50" s="7"/>
      <c r="BD50" s="7"/>
      <c r="BE50" s="7"/>
      <c r="BF50" s="7"/>
      <c r="BG50" s="7"/>
      <c r="BH50" s="7"/>
      <c r="BI50" s="7"/>
      <c r="BJ50" s="1627"/>
      <c r="BK50" s="7"/>
      <c r="BL50" s="7"/>
      <c r="BM50" s="411"/>
      <c r="BN50" s="7"/>
      <c r="BO50" s="7"/>
      <c r="BP50" s="7"/>
      <c r="BQ50" s="7"/>
      <c r="BR50" s="7"/>
      <c r="BS50" s="7"/>
      <c r="BT50" s="7"/>
      <c r="BU50" s="7"/>
      <c r="BV50" s="7"/>
      <c r="BW50" s="7"/>
      <c r="BX50" s="7"/>
      <c r="BY50" s="7"/>
      <c r="BZ50" s="7"/>
      <c r="CA50" s="7"/>
      <c r="CB50" s="7"/>
      <c r="CC50" s="7"/>
      <c r="CD50" s="1627"/>
      <c r="CE50" s="7"/>
      <c r="CF50" s="7"/>
      <c r="CG50" s="7"/>
      <c r="CH50" s="7"/>
      <c r="CI50" s="7"/>
      <c r="CJ50" s="7"/>
      <c r="CK50" s="7"/>
      <c r="CL50" s="7"/>
      <c r="CM50" s="7"/>
      <c r="CN50" s="7"/>
      <c r="CO50" s="7"/>
      <c r="CP50" s="7"/>
      <c r="CQ50" s="7"/>
      <c r="CR50" s="7"/>
      <c r="CS50" s="1627"/>
      <c r="CT50" s="7"/>
      <c r="CU50" s="2"/>
      <c r="CV50" s="2"/>
      <c r="CW50" s="2"/>
      <c r="CX50" s="2"/>
      <c r="CY50" s="2"/>
      <c r="CZ50" s="2"/>
      <c r="DA50" s="2"/>
      <c r="DB50" s="2"/>
      <c r="DC50" s="2"/>
      <c r="DD50" s="2"/>
      <c r="DE50" s="2"/>
      <c r="DF50" s="2"/>
      <c r="DG50" s="2"/>
      <c r="DH50" s="1624"/>
      <c r="DI50" s="2"/>
      <c r="DJ50" s="2"/>
      <c r="DK50" s="2"/>
      <c r="DL50" s="2"/>
      <c r="DM50" s="2"/>
      <c r="DN50" s="2"/>
      <c r="DO50" s="2"/>
      <c r="DP50" s="2"/>
      <c r="DQ50" s="2"/>
      <c r="DR50" s="2"/>
      <c r="DS50" s="2"/>
      <c r="DT50" s="2"/>
      <c r="DU50" s="2"/>
      <c r="DV50" s="2"/>
      <c r="DW50" s="1624"/>
      <c r="DX50" s="2"/>
    </row>
    <row r="51" spans="1:128" s="2" customFormat="1" ht="20.149999999999999" customHeight="1" x14ac:dyDescent="0.35">
      <c r="B51" s="88" t="s">
        <v>106</v>
      </c>
      <c r="C51" s="87"/>
      <c r="D51" s="87"/>
      <c r="E51" s="87"/>
      <c r="F51" s="87"/>
      <c r="G51" s="87"/>
      <c r="H51" s="87"/>
      <c r="I51" s="87"/>
      <c r="J51" s="87"/>
      <c r="K51" s="87"/>
      <c r="L51" s="87"/>
      <c r="M51" s="87"/>
      <c r="N51" s="87"/>
      <c r="O51" s="87"/>
      <c r="P51" s="87"/>
      <c r="Q51" s="1637"/>
      <c r="R51" s="87"/>
      <c r="S51" s="87"/>
      <c r="T51" s="87"/>
      <c r="U51" s="87"/>
      <c r="V51" s="87"/>
      <c r="W51" s="87"/>
      <c r="X51" s="87"/>
      <c r="Y51" s="87"/>
      <c r="Z51" s="87"/>
      <c r="AA51" s="87"/>
      <c r="AB51" s="87"/>
      <c r="AC51" s="87"/>
      <c r="AD51" s="87"/>
      <c r="AE51" s="87"/>
      <c r="AF51" s="1637"/>
      <c r="AG51" s="87"/>
      <c r="AH51" s="87"/>
      <c r="AI51" s="87"/>
      <c r="AJ51" s="87"/>
      <c r="AK51" s="87"/>
      <c r="AL51" s="87"/>
      <c r="AM51" s="87"/>
      <c r="AN51" s="87"/>
      <c r="AO51" s="87"/>
      <c r="AP51" s="87"/>
      <c r="AQ51" s="87"/>
      <c r="AR51" s="7"/>
      <c r="AS51" s="7"/>
      <c r="AT51" s="7"/>
      <c r="AU51" s="1627"/>
      <c r="AV51" s="7"/>
      <c r="AW51" s="7"/>
      <c r="AX51" s="7"/>
      <c r="AY51" s="7"/>
      <c r="AZ51" s="7"/>
      <c r="BA51" s="7"/>
      <c r="BB51" s="7"/>
      <c r="BC51" s="7"/>
      <c r="BD51" s="7"/>
      <c r="BE51" s="7"/>
      <c r="BF51" s="7"/>
      <c r="BG51" s="7"/>
      <c r="BH51" s="7"/>
      <c r="BI51" s="7"/>
      <c r="BJ51" s="1627"/>
      <c r="BK51" s="7"/>
      <c r="BL51" s="7"/>
      <c r="BM51" s="7"/>
      <c r="BN51" s="7"/>
      <c r="BO51" s="7"/>
      <c r="BP51" s="7"/>
      <c r="BQ51" s="7"/>
      <c r="BR51" s="7"/>
      <c r="BS51" s="7"/>
      <c r="BT51" s="7"/>
      <c r="BU51" s="7"/>
      <c r="BV51" s="7"/>
      <c r="BW51" s="7"/>
      <c r="BX51" s="7"/>
      <c r="BY51" s="7"/>
      <c r="BZ51" s="7"/>
      <c r="CA51" s="7"/>
      <c r="CB51" s="7"/>
      <c r="CC51" s="7"/>
      <c r="CD51" s="1627"/>
      <c r="CE51" s="7"/>
      <c r="CF51" s="7"/>
      <c r="CG51" s="7"/>
      <c r="CH51" s="7"/>
      <c r="CI51" s="7"/>
      <c r="CJ51" s="7"/>
      <c r="CK51" s="7"/>
      <c r="CL51" s="7"/>
      <c r="CM51" s="7"/>
      <c r="CN51" s="7"/>
      <c r="CO51" s="7"/>
      <c r="CP51" s="7"/>
      <c r="CQ51" s="7"/>
      <c r="CR51" s="7"/>
      <c r="CS51" s="1627"/>
      <c r="CT51" s="7"/>
      <c r="DH51" s="1624"/>
      <c r="DW51" s="1624"/>
    </row>
    <row r="52" spans="1:128" s="2" customFormat="1" ht="14.25" customHeight="1" x14ac:dyDescent="0.3">
      <c r="C52" s="7"/>
      <c r="D52" s="7"/>
      <c r="E52" s="7"/>
      <c r="F52" s="7"/>
      <c r="G52" s="7"/>
      <c r="H52" s="7"/>
      <c r="I52" s="7"/>
      <c r="J52" s="7"/>
      <c r="K52" s="7"/>
      <c r="L52" s="7"/>
      <c r="M52" s="7"/>
      <c r="N52" s="7"/>
      <c r="O52" s="7"/>
      <c r="P52" s="7"/>
      <c r="Q52" s="1627"/>
      <c r="R52" s="7"/>
      <c r="S52" s="7"/>
      <c r="T52" s="7"/>
      <c r="U52" s="7"/>
      <c r="V52" s="7"/>
      <c r="W52" s="7"/>
      <c r="X52" s="7"/>
      <c r="Y52" s="7"/>
      <c r="Z52" s="7"/>
      <c r="AA52" s="7"/>
      <c r="AB52" s="7"/>
      <c r="AC52" s="7"/>
      <c r="AD52" s="7"/>
      <c r="AE52" s="7"/>
      <c r="AF52" s="1627"/>
      <c r="AG52" s="7"/>
      <c r="AH52" s="7"/>
      <c r="AI52" s="7"/>
      <c r="AJ52" s="7"/>
      <c r="AK52" s="7"/>
      <c r="AL52" s="7"/>
      <c r="AM52" s="7"/>
      <c r="AN52" s="7"/>
      <c r="AO52" s="7"/>
      <c r="AP52" s="7"/>
      <c r="AQ52" s="7"/>
      <c r="AR52" s="7"/>
      <c r="AS52" s="7"/>
      <c r="AT52" s="7"/>
      <c r="AU52" s="1627"/>
      <c r="AV52" s="7"/>
      <c r="AW52" s="7"/>
      <c r="AX52" s="53"/>
      <c r="AY52" s="53"/>
      <c r="AZ52" s="53"/>
      <c r="BA52" s="53"/>
      <c r="BB52" s="53"/>
      <c r="BC52" s="53"/>
      <c r="BD52" s="53"/>
      <c r="BE52" s="53"/>
      <c r="BF52" s="53"/>
      <c r="BG52" s="53"/>
      <c r="BH52" s="53"/>
      <c r="BI52" s="53"/>
      <c r="BJ52" s="1633"/>
      <c r="BK52" s="53"/>
      <c r="BL52" s="7"/>
      <c r="BM52" s="7"/>
      <c r="BN52" s="7"/>
      <c r="BO52" s="7"/>
      <c r="BP52" s="7"/>
      <c r="BQ52" s="7"/>
      <c r="BR52" s="7"/>
      <c r="BS52" s="7"/>
      <c r="BT52" s="7"/>
      <c r="BU52" s="7"/>
      <c r="BV52" s="7"/>
      <c r="BW52" s="7"/>
      <c r="BX52" s="7"/>
      <c r="BY52" s="7"/>
      <c r="BZ52" s="7"/>
      <c r="CA52" s="7"/>
      <c r="CB52" s="7"/>
      <c r="CC52" s="7"/>
      <c r="CD52" s="1627"/>
      <c r="CE52" s="7"/>
      <c r="CF52" s="7"/>
      <c r="CG52" s="7"/>
      <c r="CH52" s="7"/>
      <c r="CI52" s="7"/>
      <c r="CJ52" s="7"/>
      <c r="CK52" s="7"/>
      <c r="CL52" s="7"/>
      <c r="CM52" s="7"/>
      <c r="CN52" s="7"/>
      <c r="CO52" s="7"/>
      <c r="CP52" s="7"/>
      <c r="CQ52" s="7"/>
      <c r="CR52" s="7"/>
      <c r="CS52" s="1627"/>
      <c r="CT52" s="7"/>
      <c r="DH52" s="1624"/>
      <c r="DW52" s="1624"/>
    </row>
    <row r="53" spans="1:128" s="2" customFormat="1" ht="38.15" customHeight="1" x14ac:dyDescent="0.3">
      <c r="B53" s="203" t="s">
        <v>160</v>
      </c>
      <c r="C53" s="201"/>
      <c r="D53" s="201"/>
      <c r="E53" s="201"/>
      <c r="F53" s="201"/>
      <c r="G53" s="201"/>
      <c r="H53" s="201"/>
      <c r="I53" s="201"/>
      <c r="J53" s="201"/>
      <c r="K53" s="201"/>
      <c r="L53" s="201"/>
      <c r="M53" s="201"/>
      <c r="N53" s="201"/>
      <c r="O53" s="201"/>
      <c r="P53" s="201"/>
      <c r="Q53" s="1642"/>
      <c r="R53" s="201"/>
      <c r="S53" s="201"/>
      <c r="T53" s="201"/>
      <c r="U53" s="201"/>
      <c r="V53" s="201"/>
      <c r="W53" s="201"/>
      <c r="X53" s="201"/>
      <c r="Y53" s="201"/>
      <c r="Z53" s="201"/>
      <c r="AA53" s="201"/>
      <c r="AB53" s="201"/>
      <c r="AC53" s="201"/>
      <c r="AD53" s="201"/>
      <c r="AE53" s="201"/>
      <c r="AF53" s="1642"/>
      <c r="AG53" s="201"/>
      <c r="AH53" s="201"/>
      <c r="AI53" s="201"/>
      <c r="AJ53" s="201"/>
      <c r="AK53" s="201"/>
      <c r="AL53" s="201"/>
      <c r="AM53" s="201"/>
      <c r="AN53" s="201"/>
      <c r="AO53" s="201"/>
      <c r="AP53" s="201"/>
      <c r="AQ53" s="201"/>
      <c r="AR53" s="204"/>
      <c r="AS53" s="204"/>
      <c r="AT53" s="204"/>
      <c r="AU53" s="1643"/>
      <c r="AV53" s="204"/>
      <c r="AW53" s="204"/>
      <c r="AX53" s="1348"/>
      <c r="AY53" s="1348"/>
      <c r="AZ53" s="1348"/>
      <c r="BA53" s="1348"/>
      <c r="BB53" s="1348"/>
      <c r="BC53" s="1348"/>
      <c r="BD53" s="1348"/>
      <c r="BE53" s="1348"/>
      <c r="BF53" s="1348"/>
      <c r="BG53" s="1348"/>
      <c r="BH53" s="1348"/>
      <c r="BI53" s="1348"/>
      <c r="BJ53" s="1668"/>
      <c r="BK53" s="1348"/>
      <c r="BL53" s="53"/>
      <c r="BM53" s="7"/>
      <c r="BN53" s="53"/>
      <c r="BO53" s="53"/>
      <c r="BP53" s="53"/>
      <c r="BQ53" s="205"/>
      <c r="BR53" s="205"/>
      <c r="BS53" s="205"/>
      <c r="BT53" s="205"/>
      <c r="BU53" s="205"/>
      <c r="BV53" s="205"/>
      <c r="BW53" s="205"/>
      <c r="BX53" s="205"/>
      <c r="BY53" s="205"/>
      <c r="BZ53" s="205"/>
      <c r="CA53" s="205"/>
      <c r="CB53" s="205"/>
      <c r="CC53" s="205"/>
      <c r="CD53" s="1644"/>
      <c r="CE53" s="205"/>
      <c r="CF53" s="205"/>
      <c r="CG53" s="205"/>
      <c r="CH53" s="205"/>
      <c r="CI53" s="205"/>
      <c r="CJ53" s="205"/>
      <c r="CK53" s="205"/>
      <c r="CL53" s="205"/>
      <c r="CM53" s="204"/>
      <c r="CN53" s="204"/>
      <c r="CO53" s="204"/>
      <c r="CP53" s="204"/>
      <c r="CQ53" s="53"/>
      <c r="CS53" s="1624"/>
      <c r="DH53" s="1624"/>
      <c r="DW53" s="1624"/>
    </row>
    <row r="54" spans="1:128" s="2" customFormat="1" ht="34.4" customHeight="1" x14ac:dyDescent="0.3">
      <c r="B54" s="203"/>
      <c r="C54" s="201"/>
      <c r="D54" s="1293" t="s">
        <v>1</v>
      </c>
      <c r="E54" s="1293" t="s">
        <v>2</v>
      </c>
      <c r="F54" s="1660" t="s">
        <v>3</v>
      </c>
      <c r="G54" s="1660" t="s">
        <v>85</v>
      </c>
      <c r="H54" s="1660" t="s">
        <v>4</v>
      </c>
      <c r="I54" s="1660" t="s">
        <v>5</v>
      </c>
      <c r="J54" s="1660" t="s">
        <v>6</v>
      </c>
      <c r="K54" s="1660" t="s">
        <v>7</v>
      </c>
      <c r="L54" s="1660" t="s">
        <v>8</v>
      </c>
      <c r="M54" s="1660" t="s">
        <v>9</v>
      </c>
      <c r="N54" s="1660" t="s">
        <v>10</v>
      </c>
      <c r="O54" s="1660" t="s">
        <v>11</v>
      </c>
      <c r="P54" s="1660" t="s">
        <v>12</v>
      </c>
      <c r="Q54" s="1660" t="s">
        <v>13</v>
      </c>
      <c r="R54" s="1660" t="s">
        <v>14</v>
      </c>
      <c r="S54" s="1660" t="s">
        <v>15</v>
      </c>
      <c r="T54" s="1660" t="s">
        <v>16</v>
      </c>
      <c r="U54" s="1660" t="s">
        <v>17</v>
      </c>
      <c r="V54" s="1660" t="s">
        <v>18</v>
      </c>
      <c r="W54" s="1660" t="s">
        <v>19</v>
      </c>
      <c r="X54" s="1660" t="s">
        <v>20</v>
      </c>
      <c r="Y54" s="1660" t="s">
        <v>21</v>
      </c>
      <c r="Z54" s="1660" t="s">
        <v>22</v>
      </c>
      <c r="AA54" s="1660" t="s">
        <v>23</v>
      </c>
      <c r="AB54" s="1660" t="s">
        <v>24</v>
      </c>
      <c r="AC54" s="1660" t="s">
        <v>25</v>
      </c>
      <c r="AD54" s="1660" t="s">
        <v>26</v>
      </c>
      <c r="AE54" s="1660" t="s">
        <v>27</v>
      </c>
      <c r="AF54" s="1660" t="s">
        <v>28</v>
      </c>
      <c r="AG54" s="1660" t="s">
        <v>29</v>
      </c>
      <c r="AH54" s="1660" t="s">
        <v>30</v>
      </c>
      <c r="AI54" s="1660" t="s">
        <v>31</v>
      </c>
      <c r="AJ54" s="1660" t="s">
        <v>32</v>
      </c>
      <c r="AK54" s="1660" t="s">
        <v>33</v>
      </c>
      <c r="AL54" s="1660" t="s">
        <v>34</v>
      </c>
      <c r="AM54" s="1660" t="s">
        <v>35</v>
      </c>
      <c r="AN54" s="1660" t="s">
        <v>87</v>
      </c>
      <c r="AO54" s="1660" t="s">
        <v>111</v>
      </c>
      <c r="AP54" s="1660" t="s">
        <v>112</v>
      </c>
      <c r="AQ54" s="1660" t="s">
        <v>216</v>
      </c>
      <c r="AR54" s="1660" t="s">
        <v>402</v>
      </c>
      <c r="AS54" s="1660" t="s">
        <v>1068</v>
      </c>
      <c r="AT54" s="1660" t="s">
        <v>1079</v>
      </c>
      <c r="AU54" s="1660" t="s">
        <v>1567</v>
      </c>
      <c r="AV54" s="1660" t="s">
        <v>1592</v>
      </c>
      <c r="AW54" s="1660" t="s">
        <v>1593</v>
      </c>
      <c r="AX54" s="1348"/>
      <c r="AY54" s="1348"/>
      <c r="AZ54" s="1348"/>
      <c r="BA54" s="1348"/>
      <c r="BB54" s="1348"/>
      <c r="BC54" s="1348"/>
      <c r="BD54" s="1348"/>
      <c r="BE54" s="1348"/>
      <c r="BF54" s="1348"/>
      <c r="BG54" s="1348"/>
      <c r="BH54" s="1348"/>
      <c r="BI54" s="1348"/>
      <c r="BJ54" s="1668"/>
      <c r="BK54" s="1348"/>
      <c r="BL54" s="1348"/>
      <c r="BM54" s="53"/>
      <c r="BN54" s="1593"/>
      <c r="BO54" s="1593"/>
      <c r="BP54" s="1593"/>
      <c r="BQ54" s="200"/>
      <c r="BR54" s="200"/>
      <c r="BS54" s="200"/>
      <c r="BT54" s="200"/>
      <c r="BU54" s="200"/>
      <c r="BV54" s="200"/>
      <c r="BW54" s="200"/>
      <c r="BX54" s="200"/>
      <c r="BY54" s="200"/>
      <c r="BZ54" s="200"/>
      <c r="CA54" s="200"/>
      <c r="CB54" s="200"/>
      <c r="CC54" s="200"/>
      <c r="CD54" s="1641"/>
      <c r="CE54" s="200"/>
      <c r="CF54" s="200"/>
      <c r="CG54" s="200"/>
      <c r="CH54" s="200"/>
      <c r="CI54" s="200"/>
      <c r="CJ54" s="200"/>
      <c r="CK54" s="200"/>
      <c r="CL54" s="200"/>
      <c r="CM54" s="200"/>
      <c r="CN54" s="200"/>
      <c r="CO54" s="200"/>
      <c r="CP54" s="200"/>
      <c r="CQ54" s="200"/>
      <c r="CR54" s="200"/>
      <c r="CS54" s="1641"/>
      <c r="CT54" s="200"/>
      <c r="CU54" s="200"/>
      <c r="CV54" s="200"/>
      <c r="CW54" s="200"/>
      <c r="CX54" s="200"/>
      <c r="CY54" s="200"/>
      <c r="CZ54" s="200"/>
      <c r="DA54" s="1519"/>
      <c r="DB54" s="1519"/>
      <c r="DC54" s="1519"/>
      <c r="DD54" s="1519"/>
      <c r="DE54" s="1519"/>
      <c r="DF54" s="1519"/>
      <c r="DG54" s="200"/>
      <c r="DH54" s="1641"/>
      <c r="DW54" s="1624"/>
    </row>
    <row r="55" spans="1:128" s="2" customFormat="1" ht="14.25" customHeight="1" x14ac:dyDescent="0.3">
      <c r="C55" s="202"/>
      <c r="D55" s="2060" t="s">
        <v>45</v>
      </c>
      <c r="E55" s="2061"/>
      <c r="F55" s="2061"/>
      <c r="G55" s="2061"/>
      <c r="H55" s="2061"/>
      <c r="I55" s="2061"/>
      <c r="J55" s="2061"/>
      <c r="K55" s="2061"/>
      <c r="L55" s="2061"/>
      <c r="M55" s="2061"/>
      <c r="N55" s="2061"/>
      <c r="O55" s="2061"/>
      <c r="P55" s="2061"/>
      <c r="Q55" s="2061"/>
      <c r="R55" s="2104"/>
      <c r="S55" s="2105" t="s">
        <v>57</v>
      </c>
      <c r="T55" s="2061"/>
      <c r="U55" s="2061"/>
      <c r="V55" s="2061"/>
      <c r="W55" s="2061"/>
      <c r="X55" s="2061"/>
      <c r="Y55" s="2061"/>
      <c r="Z55" s="2061"/>
      <c r="AA55" s="2061"/>
      <c r="AB55" s="2061"/>
      <c r="AC55" s="2061"/>
      <c r="AD55" s="2061"/>
      <c r="AE55" s="2061"/>
      <c r="AF55" s="2061"/>
      <c r="AG55" s="2104"/>
      <c r="AH55" s="2105" t="s">
        <v>63</v>
      </c>
      <c r="AI55" s="2061"/>
      <c r="AJ55" s="2061"/>
      <c r="AK55" s="2061"/>
      <c r="AL55" s="2061"/>
      <c r="AM55" s="2061"/>
      <c r="AN55" s="2061"/>
      <c r="AO55" s="2061"/>
      <c r="AP55" s="2061"/>
      <c r="AQ55" s="2061"/>
      <c r="AR55" s="2061"/>
      <c r="AS55" s="2061"/>
      <c r="AT55" s="2061"/>
      <c r="AU55" s="2061"/>
      <c r="AV55" s="2104"/>
      <c r="AW55" s="2106" t="s">
        <v>1520</v>
      </c>
      <c r="AX55" s="1570"/>
      <c r="AY55" s="1570"/>
      <c r="AZ55" s="1570"/>
      <c r="BA55" s="1570"/>
      <c r="BB55" s="1570"/>
      <c r="BC55" s="1570"/>
      <c r="BD55" s="1570"/>
      <c r="BE55" s="1570"/>
      <c r="BF55" s="1570"/>
      <c r="BG55" s="1570"/>
      <c r="BH55" s="1570"/>
      <c r="BI55" s="1570"/>
      <c r="BJ55" s="1651"/>
      <c r="BK55" s="1570"/>
      <c r="BL55" s="1348"/>
      <c r="BM55" s="44"/>
      <c r="BQ55" s="2115" t="s">
        <v>45</v>
      </c>
      <c r="BR55" s="2116"/>
      <c r="BS55" s="2116"/>
      <c r="BT55" s="2116"/>
      <c r="BU55" s="2116"/>
      <c r="BV55" s="2116"/>
      <c r="BW55" s="2116"/>
      <c r="BX55" s="2116"/>
      <c r="BY55" s="2116"/>
      <c r="BZ55" s="2116"/>
      <c r="CA55" s="2116"/>
      <c r="CB55" s="2116"/>
      <c r="CC55" s="2116"/>
      <c r="CD55" s="2116"/>
      <c r="CE55" s="2117"/>
      <c r="CF55" s="2115" t="s">
        <v>57</v>
      </c>
      <c r="CG55" s="2116"/>
      <c r="CH55" s="2116"/>
      <c r="CI55" s="2116"/>
      <c r="CJ55" s="2116"/>
      <c r="CK55" s="2116"/>
      <c r="CL55" s="2116"/>
      <c r="CM55" s="2116"/>
      <c r="CN55" s="2116"/>
      <c r="CO55" s="2116"/>
      <c r="CP55" s="2116"/>
      <c r="CQ55" s="2116"/>
      <c r="CR55" s="2116"/>
      <c r="CS55" s="2116"/>
      <c r="CT55" s="2117"/>
      <c r="CU55" s="2115" t="s">
        <v>63</v>
      </c>
      <c r="CV55" s="2116"/>
      <c r="CW55" s="2116"/>
      <c r="CX55" s="2116"/>
      <c r="CY55" s="2116"/>
      <c r="CZ55" s="2116"/>
      <c r="DA55" s="2116"/>
      <c r="DB55" s="2116"/>
      <c r="DC55" s="2116"/>
      <c r="DD55" s="2116"/>
      <c r="DE55" s="2116"/>
      <c r="DF55" s="2116"/>
      <c r="DG55" s="2116"/>
      <c r="DH55" s="2116"/>
      <c r="DI55" s="2117"/>
      <c r="DW55" s="1624"/>
    </row>
    <row r="56" spans="1:128" s="2" customFormat="1" ht="32.15" customHeight="1" thickBot="1" x14ac:dyDescent="0.35">
      <c r="C56" s="202"/>
      <c r="D56" s="1548" t="s">
        <v>1055</v>
      </c>
      <c r="E56" s="1549" t="s">
        <v>1056</v>
      </c>
      <c r="F56" s="1548" t="s">
        <v>1057</v>
      </c>
      <c r="G56" s="1549" t="s">
        <v>1058</v>
      </c>
      <c r="H56" s="1548" t="s">
        <v>1059</v>
      </c>
      <c r="I56" s="1549" t="s">
        <v>1060</v>
      </c>
      <c r="J56" s="1548" t="s">
        <v>1061</v>
      </c>
      <c r="K56" s="1549" t="s">
        <v>1062</v>
      </c>
      <c r="L56" s="1548" t="s">
        <v>1063</v>
      </c>
      <c r="M56" s="1549" t="s">
        <v>1064</v>
      </c>
      <c r="N56" s="1550">
        <v>2016</v>
      </c>
      <c r="O56" s="1551">
        <v>2017</v>
      </c>
      <c r="P56" s="1552">
        <v>2018</v>
      </c>
      <c r="Q56" s="1652">
        <v>2019</v>
      </c>
      <c r="R56" s="1553" t="s">
        <v>1065</v>
      </c>
      <c r="S56" s="1548" t="s">
        <v>1055</v>
      </c>
      <c r="T56" s="1549" t="s">
        <v>1056</v>
      </c>
      <c r="U56" s="1548" t="s">
        <v>1057</v>
      </c>
      <c r="V56" s="1549" t="s">
        <v>1058</v>
      </c>
      <c r="W56" s="1548" t="s">
        <v>1059</v>
      </c>
      <c r="X56" s="1549" t="s">
        <v>1060</v>
      </c>
      <c r="Y56" s="1548" t="s">
        <v>1061</v>
      </c>
      <c r="Z56" s="1549" t="s">
        <v>1062</v>
      </c>
      <c r="AA56" s="1548" t="s">
        <v>1063</v>
      </c>
      <c r="AB56" s="1549" t="s">
        <v>1064</v>
      </c>
      <c r="AC56" s="1550">
        <v>2016</v>
      </c>
      <c r="AD56" s="1551">
        <v>2017</v>
      </c>
      <c r="AE56" s="1552">
        <v>2018</v>
      </c>
      <c r="AF56" s="1652">
        <v>2019</v>
      </c>
      <c r="AG56" s="1553" t="s">
        <v>1065</v>
      </c>
      <c r="AH56" s="1548" t="s">
        <v>1055</v>
      </c>
      <c r="AI56" s="1549" t="s">
        <v>1056</v>
      </c>
      <c r="AJ56" s="1548" t="s">
        <v>1057</v>
      </c>
      <c r="AK56" s="1549" t="s">
        <v>1058</v>
      </c>
      <c r="AL56" s="1548" t="s">
        <v>1059</v>
      </c>
      <c r="AM56" s="1549" t="s">
        <v>1060</v>
      </c>
      <c r="AN56" s="1548" t="s">
        <v>1061</v>
      </c>
      <c r="AO56" s="1549" t="s">
        <v>1062</v>
      </c>
      <c r="AP56" s="1548" t="s">
        <v>1063</v>
      </c>
      <c r="AQ56" s="1549" t="s">
        <v>1064</v>
      </c>
      <c r="AR56" s="1550">
        <v>2016</v>
      </c>
      <c r="AS56" s="1551">
        <v>2017</v>
      </c>
      <c r="AT56" s="1552">
        <v>2018</v>
      </c>
      <c r="AU56" s="1652">
        <v>2019</v>
      </c>
      <c r="AV56" s="1553" t="s">
        <v>1065</v>
      </c>
      <c r="AW56" s="2107"/>
      <c r="AX56" s="1570"/>
      <c r="AY56" s="1570"/>
      <c r="AZ56" s="1570"/>
      <c r="BA56" s="1570"/>
      <c r="BB56" s="1570"/>
      <c r="BC56" s="1570"/>
      <c r="BD56" s="1570"/>
      <c r="BE56" s="1570"/>
      <c r="BF56" s="1570"/>
      <c r="BG56" s="1570"/>
      <c r="BH56" s="1570"/>
      <c r="BI56" s="1570"/>
      <c r="BJ56" s="1651"/>
      <c r="BK56" s="1570"/>
      <c r="BL56" s="1570"/>
      <c r="BM56" s="44"/>
      <c r="BO56" s="941" t="s">
        <v>162</v>
      </c>
      <c r="BP56" s="897" t="s">
        <v>189</v>
      </c>
      <c r="BQ56" s="1335">
        <v>2006</v>
      </c>
      <c r="BR56" s="1336">
        <v>2007</v>
      </c>
      <c r="BS56" s="1336">
        <v>2008</v>
      </c>
      <c r="BT56" s="1336">
        <v>2009</v>
      </c>
      <c r="BU56" s="1336">
        <v>2010</v>
      </c>
      <c r="BV56" s="1336">
        <v>2011</v>
      </c>
      <c r="BW56" s="1336">
        <v>2012</v>
      </c>
      <c r="BX56" s="1336">
        <v>2013</v>
      </c>
      <c r="BY56" s="1336">
        <v>2014</v>
      </c>
      <c r="BZ56" s="1336">
        <v>2015</v>
      </c>
      <c r="CA56" s="1336">
        <v>2016</v>
      </c>
      <c r="CB56" s="1336">
        <v>2017</v>
      </c>
      <c r="CC56" s="1336">
        <v>2018</v>
      </c>
      <c r="CD56" s="1715">
        <v>2019</v>
      </c>
      <c r="CE56" s="1337" t="s">
        <v>831</v>
      </c>
      <c r="CF56" s="1335">
        <v>2006</v>
      </c>
      <c r="CG56" s="1336">
        <v>2007</v>
      </c>
      <c r="CH56" s="1336">
        <v>2008</v>
      </c>
      <c r="CI56" s="1336">
        <v>2009</v>
      </c>
      <c r="CJ56" s="1336">
        <v>2010</v>
      </c>
      <c r="CK56" s="1336">
        <v>2011</v>
      </c>
      <c r="CL56" s="1336">
        <v>2012</v>
      </c>
      <c r="CM56" s="1336">
        <v>2013</v>
      </c>
      <c r="CN56" s="1336">
        <v>2014</v>
      </c>
      <c r="CO56" s="1336">
        <v>2015</v>
      </c>
      <c r="CP56" s="1336">
        <v>2016</v>
      </c>
      <c r="CQ56" s="1336">
        <v>2017</v>
      </c>
      <c r="CR56" s="1336">
        <v>2018</v>
      </c>
      <c r="CS56" s="1719">
        <v>2019</v>
      </c>
      <c r="CT56" s="1339" t="s">
        <v>831</v>
      </c>
      <c r="CU56" s="1338">
        <v>2006</v>
      </c>
      <c r="CV56" s="1336">
        <v>2007</v>
      </c>
      <c r="CW56" s="1336">
        <v>2008</v>
      </c>
      <c r="CX56" s="1336">
        <v>2009</v>
      </c>
      <c r="CY56" s="1336">
        <v>2010</v>
      </c>
      <c r="CZ56" s="1336">
        <v>2011</v>
      </c>
      <c r="DA56" s="1336">
        <v>2012</v>
      </c>
      <c r="DB56" s="1336">
        <v>2013</v>
      </c>
      <c r="DC56" s="1336">
        <v>2014</v>
      </c>
      <c r="DD56" s="1336">
        <v>2015</v>
      </c>
      <c r="DE56" s="1336">
        <v>2016</v>
      </c>
      <c r="DF56" s="1336">
        <v>2017</v>
      </c>
      <c r="DG56" s="1336">
        <v>2018</v>
      </c>
      <c r="DH56" s="1719">
        <v>2019</v>
      </c>
      <c r="DI56" s="1339" t="s">
        <v>831</v>
      </c>
      <c r="DW56" s="1624"/>
    </row>
    <row r="57" spans="1:128" s="2" customFormat="1" ht="50.15" customHeight="1" x14ac:dyDescent="0.3">
      <c r="B57" s="1410" t="s">
        <v>139</v>
      </c>
      <c r="C57" s="163"/>
      <c r="D57" s="1290"/>
      <c r="E57" s="1291"/>
      <c r="F57" s="1291"/>
      <c r="G57" s="1291"/>
      <c r="H57" s="1291"/>
      <c r="I57" s="1291"/>
      <c r="J57" s="1291"/>
      <c r="K57" s="1291"/>
      <c r="L57" s="1291"/>
      <c r="M57" s="976"/>
      <c r="N57" s="976"/>
      <c r="O57" s="976"/>
      <c r="P57" s="160"/>
      <c r="Q57" s="1638"/>
      <c r="R57" s="86"/>
      <c r="S57" s="1290"/>
      <c r="T57" s="1291"/>
      <c r="U57" s="1291"/>
      <c r="V57" s="1291"/>
      <c r="W57" s="1291"/>
      <c r="X57" s="1291"/>
      <c r="Y57" s="1291"/>
      <c r="Z57" s="1291"/>
      <c r="AA57" s="1291"/>
      <c r="AB57" s="976"/>
      <c r="AC57" s="976"/>
      <c r="AD57" s="976"/>
      <c r="AE57" s="160"/>
      <c r="AF57" s="1638"/>
      <c r="AG57" s="86"/>
      <c r="AH57" s="1290"/>
      <c r="AI57" s="1291"/>
      <c r="AJ57" s="1291"/>
      <c r="AK57" s="1291"/>
      <c r="AL57" s="1291"/>
      <c r="AM57" s="1291"/>
      <c r="AN57" s="1291"/>
      <c r="AO57" s="1291"/>
      <c r="AP57" s="1291"/>
      <c r="AQ57" s="976"/>
      <c r="AR57" s="976"/>
      <c r="AS57" s="976"/>
      <c r="AT57" s="160"/>
      <c r="AU57" s="1638"/>
      <c r="AV57" s="86"/>
      <c r="AW57" s="1411"/>
      <c r="AX57" s="1590"/>
      <c r="AY57" s="1590"/>
      <c r="AZ57" s="1590"/>
      <c r="BA57" s="1590"/>
      <c r="BB57" s="1590"/>
      <c r="BC57" s="1590"/>
      <c r="BD57" s="1590"/>
      <c r="BE57" s="1590"/>
      <c r="BF57" s="1590"/>
      <c r="BG57" s="1590"/>
      <c r="BH57" s="1590"/>
      <c r="BI57" s="1590"/>
      <c r="BJ57" s="1590"/>
      <c r="BK57" s="1590"/>
      <c r="BL57" s="1570"/>
      <c r="BM57" s="44"/>
      <c r="BN57" s="1329" t="s">
        <v>80</v>
      </c>
      <c r="BO57" s="206"/>
      <c r="BP57" s="1598"/>
      <c r="BQ57" s="1310"/>
      <c r="BR57" s="1308"/>
      <c r="BS57" s="1308"/>
      <c r="BT57" s="1308"/>
      <c r="BU57" s="1308"/>
      <c r="BV57" s="1308"/>
      <c r="BW57" s="1308"/>
      <c r="BX57" s="1308"/>
      <c r="BY57" s="976"/>
      <c r="BZ57" s="976"/>
      <c r="CA57" s="976"/>
      <c r="CB57" s="976"/>
      <c r="CC57" s="976"/>
      <c r="CD57" s="1650"/>
      <c r="CE57" s="86"/>
      <c r="CF57" s="1304"/>
      <c r="CG57" s="1304"/>
      <c r="CH57" s="1304"/>
      <c r="CI57" s="1304"/>
      <c r="CJ57" s="1304"/>
      <c r="CK57" s="1304"/>
      <c r="CL57" s="1304"/>
      <c r="CM57" s="1304"/>
      <c r="CN57" s="1304"/>
      <c r="CO57" s="1304"/>
      <c r="CP57" s="1304"/>
      <c r="CQ57" s="1304"/>
      <c r="CR57" s="1304"/>
      <c r="CS57" s="1650"/>
      <c r="CT57" s="86"/>
      <c r="CU57" s="1310"/>
      <c r="CV57" s="1308"/>
      <c r="CW57" s="1308"/>
      <c r="CX57" s="1308"/>
      <c r="CY57" s="1308"/>
      <c r="CZ57" s="1308"/>
      <c r="DA57" s="1308"/>
      <c r="DB57" s="1308"/>
      <c r="DC57" s="976"/>
      <c r="DD57" s="976"/>
      <c r="DE57" s="976"/>
      <c r="DF57" s="976"/>
      <c r="DG57" s="976"/>
      <c r="DH57" s="1650"/>
      <c r="DI57" s="86"/>
      <c r="DW57" s="1624"/>
    </row>
    <row r="58" spans="1:128" s="2" customFormat="1" ht="53.5" customHeight="1" x14ac:dyDescent="0.3">
      <c r="B58" s="1412" t="s">
        <v>140</v>
      </c>
      <c r="C58" s="192" t="s">
        <v>174</v>
      </c>
      <c r="D58" s="1400"/>
      <c r="E58" s="1401"/>
      <c r="F58" s="1401"/>
      <c r="G58" s="1401"/>
      <c r="H58" s="1299"/>
      <c r="I58" s="1299"/>
      <c r="J58" s="1299"/>
      <c r="K58" s="1299"/>
      <c r="L58" s="1299"/>
      <c r="M58" s="1299"/>
      <c r="N58" s="1289"/>
      <c r="O58" s="1289"/>
      <c r="P58" s="1292"/>
      <c r="Q58" s="1659"/>
      <c r="R58" s="1057"/>
      <c r="S58" s="1400"/>
      <c r="T58" s="1401"/>
      <c r="U58" s="1401"/>
      <c r="V58" s="1401"/>
      <c r="W58" s="1299"/>
      <c r="X58" s="1299"/>
      <c r="Y58" s="1299"/>
      <c r="Z58" s="1299"/>
      <c r="AA58" s="1299"/>
      <c r="AB58" s="1299"/>
      <c r="AC58" s="1289"/>
      <c r="AD58" s="1289"/>
      <c r="AE58" s="1292"/>
      <c r="AF58" s="1659"/>
      <c r="AG58" s="1057"/>
      <c r="AH58" s="1400"/>
      <c r="AI58" s="1401"/>
      <c r="AJ58" s="1401"/>
      <c r="AK58" s="1401"/>
      <c r="AL58" s="1299"/>
      <c r="AM58" s="1299"/>
      <c r="AN58" s="1299"/>
      <c r="AO58" s="1299"/>
      <c r="AP58" s="1299"/>
      <c r="AQ58" s="1299"/>
      <c r="AR58" s="1289"/>
      <c r="AS58" s="1289"/>
      <c r="AT58" s="1292"/>
      <c r="AU58" s="1659"/>
      <c r="AV58" s="1057"/>
      <c r="AW58" s="1413"/>
      <c r="AX58" s="1383"/>
      <c r="AY58" s="1383"/>
      <c r="AZ58" s="1383"/>
      <c r="BA58" s="1383"/>
      <c r="BB58" s="1383"/>
      <c r="BC58" s="1383"/>
      <c r="BD58" s="1383"/>
      <c r="BE58" s="1383"/>
      <c r="BF58" s="1383"/>
      <c r="BG58" s="1383"/>
      <c r="BH58" s="1383"/>
      <c r="BI58" s="1383"/>
      <c r="BJ58" s="1671"/>
      <c r="BK58" s="1383"/>
      <c r="BL58" s="1590"/>
      <c r="BM58" s="1518"/>
      <c r="BN58" s="1330" t="s">
        <v>68</v>
      </c>
      <c r="BO58" s="216" t="s">
        <v>165</v>
      </c>
      <c r="BP58" s="1599" t="s">
        <v>180</v>
      </c>
      <c r="BQ58" s="1326" t="str">
        <f>IF(SUM(COUNTBLANK(D58),COUNTBLANK(D59))=0,D59/D58,"-")</f>
        <v>-</v>
      </c>
      <c r="BR58" s="1326" t="str">
        <f t="shared" ref="BR58:DI58" si="31">IF(SUM(COUNTBLANK(E58),COUNTBLANK(E59))=0,E59/E58,"-")</f>
        <v>-</v>
      </c>
      <c r="BS58" s="1326" t="str">
        <f t="shared" si="31"/>
        <v>-</v>
      </c>
      <c r="BT58" s="1326" t="str">
        <f t="shared" si="31"/>
        <v>-</v>
      </c>
      <c r="BU58" s="1326" t="str">
        <f t="shared" si="31"/>
        <v>-</v>
      </c>
      <c r="BV58" s="1326" t="str">
        <f t="shared" si="31"/>
        <v>-</v>
      </c>
      <c r="BW58" s="1326" t="str">
        <f t="shared" si="31"/>
        <v>-</v>
      </c>
      <c r="BX58" s="1326" t="str">
        <f t="shared" si="31"/>
        <v>-</v>
      </c>
      <c r="BY58" s="1326" t="str">
        <f t="shared" si="31"/>
        <v>-</v>
      </c>
      <c r="BZ58" s="1326" t="str">
        <f t="shared" si="31"/>
        <v>-</v>
      </c>
      <c r="CA58" s="1326" t="str">
        <f t="shared" si="31"/>
        <v>-</v>
      </c>
      <c r="CB58" s="1326" t="str">
        <f t="shared" si="31"/>
        <v>-</v>
      </c>
      <c r="CC58" s="1326" t="str">
        <f t="shared" si="31"/>
        <v>-</v>
      </c>
      <c r="CD58" s="1326" t="str">
        <f t="shared" si="31"/>
        <v>-</v>
      </c>
      <c r="CE58" s="1332" t="str">
        <f t="shared" si="31"/>
        <v>-</v>
      </c>
      <c r="CF58" s="1326" t="str">
        <f t="shared" si="31"/>
        <v>-</v>
      </c>
      <c r="CG58" s="1326" t="str">
        <f t="shared" si="31"/>
        <v>-</v>
      </c>
      <c r="CH58" s="1326" t="str">
        <f t="shared" si="31"/>
        <v>-</v>
      </c>
      <c r="CI58" s="1326" t="str">
        <f t="shared" si="31"/>
        <v>-</v>
      </c>
      <c r="CJ58" s="1326" t="str">
        <f t="shared" si="31"/>
        <v>-</v>
      </c>
      <c r="CK58" s="1326" t="str">
        <f t="shared" si="31"/>
        <v>-</v>
      </c>
      <c r="CL58" s="1326" t="str">
        <f t="shared" si="31"/>
        <v>-</v>
      </c>
      <c r="CM58" s="1326" t="str">
        <f t="shared" si="31"/>
        <v>-</v>
      </c>
      <c r="CN58" s="1326" t="str">
        <f t="shared" si="31"/>
        <v>-</v>
      </c>
      <c r="CO58" s="1326" t="str">
        <f t="shared" si="31"/>
        <v>-</v>
      </c>
      <c r="CP58" s="1326" t="str">
        <f t="shared" si="31"/>
        <v>-</v>
      </c>
      <c r="CQ58" s="1326" t="str">
        <f t="shared" si="31"/>
        <v>-</v>
      </c>
      <c r="CR58" s="1326" t="str">
        <f t="shared" si="31"/>
        <v>-</v>
      </c>
      <c r="CS58" s="1326" t="str">
        <f t="shared" si="31"/>
        <v>-</v>
      </c>
      <c r="CT58" s="1332" t="str">
        <f t="shared" si="31"/>
        <v>-</v>
      </c>
      <c r="CU58" s="1326" t="str">
        <f t="shared" si="31"/>
        <v>-</v>
      </c>
      <c r="CV58" s="1326" t="str">
        <f t="shared" si="31"/>
        <v>-</v>
      </c>
      <c r="CW58" s="1326" t="str">
        <f t="shared" si="31"/>
        <v>-</v>
      </c>
      <c r="CX58" s="1326" t="str">
        <f t="shared" si="31"/>
        <v>-</v>
      </c>
      <c r="CY58" s="1326" t="str">
        <f t="shared" si="31"/>
        <v>-</v>
      </c>
      <c r="CZ58" s="1326" t="str">
        <f t="shared" si="31"/>
        <v>-</v>
      </c>
      <c r="DA58" s="1326" t="str">
        <f t="shared" si="31"/>
        <v>-</v>
      </c>
      <c r="DB58" s="1326" t="str">
        <f t="shared" si="31"/>
        <v>-</v>
      </c>
      <c r="DC58" s="1326" t="str">
        <f t="shared" si="31"/>
        <v>-</v>
      </c>
      <c r="DD58" s="1326" t="str">
        <f t="shared" si="31"/>
        <v>-</v>
      </c>
      <c r="DE58" s="1326" t="str">
        <f t="shared" si="31"/>
        <v>-</v>
      </c>
      <c r="DF58" s="1326" t="str">
        <f t="shared" si="31"/>
        <v>-</v>
      </c>
      <c r="DG58" s="1326" t="str">
        <f t="shared" si="31"/>
        <v>-</v>
      </c>
      <c r="DH58" s="1326" t="str">
        <f t="shared" si="31"/>
        <v>-</v>
      </c>
      <c r="DI58" s="1332" t="str">
        <f t="shared" si="31"/>
        <v>-</v>
      </c>
      <c r="DW58" s="1624"/>
    </row>
    <row r="59" spans="1:128" s="2" customFormat="1" ht="28.5" customHeight="1" x14ac:dyDescent="0.3">
      <c r="B59" s="1412" t="s">
        <v>141</v>
      </c>
      <c r="C59" s="192" t="s">
        <v>175</v>
      </c>
      <c r="D59" s="1400"/>
      <c r="E59" s="1401"/>
      <c r="F59" s="1401"/>
      <c r="G59" s="1401"/>
      <c r="H59" s="1299"/>
      <c r="I59" s="1299"/>
      <c r="J59" s="1299"/>
      <c r="K59" s="1299"/>
      <c r="L59" s="1299"/>
      <c r="M59" s="1299"/>
      <c r="N59" s="1289"/>
      <c r="O59" s="1289"/>
      <c r="P59" s="1292"/>
      <c r="Q59" s="1659"/>
      <c r="R59" s="1057"/>
      <c r="S59" s="1400"/>
      <c r="T59" s="1401"/>
      <c r="U59" s="1401"/>
      <c r="V59" s="1401"/>
      <c r="W59" s="1299"/>
      <c r="X59" s="1299"/>
      <c r="Y59" s="1299"/>
      <c r="Z59" s="1299"/>
      <c r="AA59" s="1299"/>
      <c r="AB59" s="1299"/>
      <c r="AC59" s="1289"/>
      <c r="AD59" s="1289"/>
      <c r="AE59" s="1292"/>
      <c r="AF59" s="1659"/>
      <c r="AG59" s="1057"/>
      <c r="AH59" s="1400"/>
      <c r="AI59" s="1401"/>
      <c r="AJ59" s="1401"/>
      <c r="AK59" s="1401"/>
      <c r="AL59" s="1299"/>
      <c r="AM59" s="1299"/>
      <c r="AN59" s="1299"/>
      <c r="AO59" s="1299"/>
      <c r="AP59" s="1299"/>
      <c r="AQ59" s="1299"/>
      <c r="AR59" s="1289"/>
      <c r="AS59" s="1289"/>
      <c r="AT59" s="1292"/>
      <c r="AU59" s="1659"/>
      <c r="AV59" s="1057"/>
      <c r="AW59" s="1413"/>
      <c r="AX59" s="1383"/>
      <c r="AY59" s="1383"/>
      <c r="AZ59" s="1383"/>
      <c r="BA59" s="1383"/>
      <c r="BB59" s="1383"/>
      <c r="BC59" s="1383"/>
      <c r="BD59" s="1383"/>
      <c r="BE59" s="1383"/>
      <c r="BF59" s="1383"/>
      <c r="BG59" s="1383"/>
      <c r="BH59" s="1383"/>
      <c r="BI59" s="1383"/>
      <c r="BJ59" s="1671"/>
      <c r="BK59" s="1383"/>
      <c r="BL59" s="1383"/>
      <c r="BM59" s="1518"/>
      <c r="BN59" s="1330" t="s">
        <v>70</v>
      </c>
      <c r="BO59" s="216" t="s">
        <v>163</v>
      </c>
      <c r="BP59" s="1599" t="s">
        <v>181</v>
      </c>
      <c r="BQ59" s="1326" t="str">
        <f t="shared" ref="BQ59:DI59" si="32">IF(SUM(COUNTBLANK(D58),COUNTBLANK(D60))=0,D60/D58,"-")</f>
        <v>-</v>
      </c>
      <c r="BR59" s="1326" t="str">
        <f t="shared" si="32"/>
        <v>-</v>
      </c>
      <c r="BS59" s="1326" t="str">
        <f t="shared" si="32"/>
        <v>-</v>
      </c>
      <c r="BT59" s="1326" t="str">
        <f t="shared" si="32"/>
        <v>-</v>
      </c>
      <c r="BU59" s="1326" t="str">
        <f t="shared" si="32"/>
        <v>-</v>
      </c>
      <c r="BV59" s="1326" t="str">
        <f t="shared" si="32"/>
        <v>-</v>
      </c>
      <c r="BW59" s="1326" t="str">
        <f t="shared" si="32"/>
        <v>-</v>
      </c>
      <c r="BX59" s="1326" t="str">
        <f t="shared" si="32"/>
        <v>-</v>
      </c>
      <c r="BY59" s="1326" t="str">
        <f t="shared" si="32"/>
        <v>-</v>
      </c>
      <c r="BZ59" s="1326" t="str">
        <f t="shared" si="32"/>
        <v>-</v>
      </c>
      <c r="CA59" s="1326" t="str">
        <f t="shared" si="32"/>
        <v>-</v>
      </c>
      <c r="CB59" s="1326" t="str">
        <f t="shared" si="32"/>
        <v>-</v>
      </c>
      <c r="CC59" s="1326" t="str">
        <f t="shared" si="32"/>
        <v>-</v>
      </c>
      <c r="CD59" s="1326" t="str">
        <f t="shared" si="32"/>
        <v>-</v>
      </c>
      <c r="CE59" s="1332" t="str">
        <f t="shared" si="32"/>
        <v>-</v>
      </c>
      <c r="CF59" s="1326" t="str">
        <f t="shared" si="32"/>
        <v>-</v>
      </c>
      <c r="CG59" s="1326" t="str">
        <f t="shared" si="32"/>
        <v>-</v>
      </c>
      <c r="CH59" s="1326" t="str">
        <f t="shared" si="32"/>
        <v>-</v>
      </c>
      <c r="CI59" s="1326" t="str">
        <f t="shared" si="32"/>
        <v>-</v>
      </c>
      <c r="CJ59" s="1326" t="str">
        <f t="shared" si="32"/>
        <v>-</v>
      </c>
      <c r="CK59" s="1326" t="str">
        <f t="shared" si="32"/>
        <v>-</v>
      </c>
      <c r="CL59" s="1326" t="str">
        <f t="shared" si="32"/>
        <v>-</v>
      </c>
      <c r="CM59" s="1326" t="str">
        <f t="shared" si="32"/>
        <v>-</v>
      </c>
      <c r="CN59" s="1326" t="str">
        <f t="shared" si="32"/>
        <v>-</v>
      </c>
      <c r="CO59" s="1326" t="str">
        <f t="shared" si="32"/>
        <v>-</v>
      </c>
      <c r="CP59" s="1326" t="str">
        <f t="shared" si="32"/>
        <v>-</v>
      </c>
      <c r="CQ59" s="1326" t="str">
        <f t="shared" si="32"/>
        <v>-</v>
      </c>
      <c r="CR59" s="1326" t="str">
        <f t="shared" si="32"/>
        <v>-</v>
      </c>
      <c r="CS59" s="1326" t="str">
        <f t="shared" si="32"/>
        <v>-</v>
      </c>
      <c r="CT59" s="1332" t="str">
        <f t="shared" si="32"/>
        <v>-</v>
      </c>
      <c r="CU59" s="1326" t="str">
        <f t="shared" si="32"/>
        <v>-</v>
      </c>
      <c r="CV59" s="1326" t="str">
        <f t="shared" si="32"/>
        <v>-</v>
      </c>
      <c r="CW59" s="1326" t="str">
        <f t="shared" si="32"/>
        <v>-</v>
      </c>
      <c r="CX59" s="1326" t="str">
        <f t="shared" si="32"/>
        <v>-</v>
      </c>
      <c r="CY59" s="1326" t="str">
        <f t="shared" si="32"/>
        <v>-</v>
      </c>
      <c r="CZ59" s="1326" t="str">
        <f t="shared" si="32"/>
        <v>-</v>
      </c>
      <c r="DA59" s="1326" t="str">
        <f t="shared" si="32"/>
        <v>-</v>
      </c>
      <c r="DB59" s="1326" t="str">
        <f t="shared" si="32"/>
        <v>-</v>
      </c>
      <c r="DC59" s="1326" t="str">
        <f t="shared" si="32"/>
        <v>-</v>
      </c>
      <c r="DD59" s="1326" t="str">
        <f t="shared" si="32"/>
        <v>-</v>
      </c>
      <c r="DE59" s="1326" t="str">
        <f t="shared" si="32"/>
        <v>-</v>
      </c>
      <c r="DF59" s="1326" t="str">
        <f t="shared" si="32"/>
        <v>-</v>
      </c>
      <c r="DG59" s="1326" t="str">
        <f t="shared" si="32"/>
        <v>-</v>
      </c>
      <c r="DH59" s="1326" t="str">
        <f t="shared" si="32"/>
        <v>-</v>
      </c>
      <c r="DI59" s="1332" t="str">
        <f t="shared" si="32"/>
        <v>-</v>
      </c>
      <c r="DW59" s="1624"/>
    </row>
    <row r="60" spans="1:128" s="2" customFormat="1" ht="28.5" customHeight="1" x14ac:dyDescent="0.3">
      <c r="B60" s="1412" t="s">
        <v>142</v>
      </c>
      <c r="C60" s="218" t="s">
        <v>179</v>
      </c>
      <c r="D60" s="1400"/>
      <c r="E60" s="1401"/>
      <c r="F60" s="1401"/>
      <c r="G60" s="1401"/>
      <c r="H60" s="1299"/>
      <c r="I60" s="1299"/>
      <c r="J60" s="1299"/>
      <c r="K60" s="1299"/>
      <c r="L60" s="1299"/>
      <c r="M60" s="1299"/>
      <c r="N60" s="1289"/>
      <c r="O60" s="1289"/>
      <c r="P60" s="1292"/>
      <c r="Q60" s="1659"/>
      <c r="R60" s="1057"/>
      <c r="S60" s="1400"/>
      <c r="T60" s="1401"/>
      <c r="U60" s="1401"/>
      <c r="V60" s="1401"/>
      <c r="W60" s="1299"/>
      <c r="X60" s="1299"/>
      <c r="Y60" s="1299"/>
      <c r="Z60" s="1299"/>
      <c r="AA60" s="1299"/>
      <c r="AB60" s="1299"/>
      <c r="AC60" s="1289"/>
      <c r="AD60" s="1289"/>
      <c r="AE60" s="1292"/>
      <c r="AF60" s="1659"/>
      <c r="AG60" s="1057"/>
      <c r="AH60" s="1400"/>
      <c r="AI60" s="1401"/>
      <c r="AJ60" s="1401"/>
      <c r="AK60" s="1401"/>
      <c r="AL60" s="1299"/>
      <c r="AM60" s="1299"/>
      <c r="AN60" s="1299"/>
      <c r="AO60" s="1299"/>
      <c r="AP60" s="1299"/>
      <c r="AQ60" s="1299"/>
      <c r="AR60" s="1289"/>
      <c r="AS60" s="1289"/>
      <c r="AT60" s="1292"/>
      <c r="AU60" s="1659"/>
      <c r="AV60" s="1057"/>
      <c r="AW60" s="1413"/>
      <c r="AX60" s="1383"/>
      <c r="AY60" s="1383"/>
      <c r="AZ60" s="1383"/>
      <c r="BA60" s="1383"/>
      <c r="BB60" s="1383"/>
      <c r="BC60" s="1383"/>
      <c r="BD60" s="1383"/>
      <c r="BE60" s="1383"/>
      <c r="BF60" s="1383"/>
      <c r="BG60" s="1383"/>
      <c r="BH60" s="1383"/>
      <c r="BI60" s="1383"/>
      <c r="BJ60" s="1671"/>
      <c r="BK60" s="1383"/>
      <c r="BL60" s="1383"/>
      <c r="BM60" s="1518"/>
      <c r="BN60" s="1357" t="s">
        <v>69</v>
      </c>
      <c r="BO60" s="213" t="s">
        <v>1677</v>
      </c>
      <c r="BP60" s="1607" t="s">
        <v>190</v>
      </c>
      <c r="BQ60" s="1358" t="str">
        <f t="shared" ref="BQ60:DI60" si="33">IF(SUM(COUNTBLANK(D58),COUNTBLANK(D59),COUNTBLANK(D74),COUNTBLANK(D75))=0,(D59+D75)/(D58+D74),"-")</f>
        <v>-</v>
      </c>
      <c r="BR60" s="1358" t="str">
        <f t="shared" si="33"/>
        <v>-</v>
      </c>
      <c r="BS60" s="1358" t="str">
        <f t="shared" si="33"/>
        <v>-</v>
      </c>
      <c r="BT60" s="1358" t="str">
        <f t="shared" si="33"/>
        <v>-</v>
      </c>
      <c r="BU60" s="1358" t="str">
        <f t="shared" si="33"/>
        <v>-</v>
      </c>
      <c r="BV60" s="1358" t="str">
        <f t="shared" si="33"/>
        <v>-</v>
      </c>
      <c r="BW60" s="1358" t="str">
        <f t="shared" si="33"/>
        <v>-</v>
      </c>
      <c r="BX60" s="1358" t="str">
        <f t="shared" si="33"/>
        <v>-</v>
      </c>
      <c r="BY60" s="1358" t="str">
        <f t="shared" si="33"/>
        <v>-</v>
      </c>
      <c r="BZ60" s="1358" t="str">
        <f t="shared" si="33"/>
        <v>-</v>
      </c>
      <c r="CA60" s="1358" t="str">
        <f t="shared" si="33"/>
        <v>-</v>
      </c>
      <c r="CB60" s="1358" t="str">
        <f t="shared" si="33"/>
        <v>-</v>
      </c>
      <c r="CC60" s="1358" t="str">
        <f t="shared" si="33"/>
        <v>-</v>
      </c>
      <c r="CD60" s="1358" t="str">
        <f t="shared" si="33"/>
        <v>-</v>
      </c>
      <c r="CE60" s="1359" t="str">
        <f t="shared" si="33"/>
        <v>-</v>
      </c>
      <c r="CF60" s="1358" t="str">
        <f t="shared" si="33"/>
        <v>-</v>
      </c>
      <c r="CG60" s="1358" t="str">
        <f t="shared" si="33"/>
        <v>-</v>
      </c>
      <c r="CH60" s="1358" t="str">
        <f t="shared" si="33"/>
        <v>-</v>
      </c>
      <c r="CI60" s="1358" t="str">
        <f t="shared" si="33"/>
        <v>-</v>
      </c>
      <c r="CJ60" s="1358" t="str">
        <f t="shared" si="33"/>
        <v>-</v>
      </c>
      <c r="CK60" s="1358" t="str">
        <f t="shared" si="33"/>
        <v>-</v>
      </c>
      <c r="CL60" s="1358" t="str">
        <f t="shared" si="33"/>
        <v>-</v>
      </c>
      <c r="CM60" s="1358" t="str">
        <f t="shared" si="33"/>
        <v>-</v>
      </c>
      <c r="CN60" s="1358" t="str">
        <f t="shared" si="33"/>
        <v>-</v>
      </c>
      <c r="CO60" s="1358" t="str">
        <f t="shared" si="33"/>
        <v>-</v>
      </c>
      <c r="CP60" s="1358" t="str">
        <f t="shared" si="33"/>
        <v>-</v>
      </c>
      <c r="CQ60" s="1358" t="str">
        <f t="shared" si="33"/>
        <v>-</v>
      </c>
      <c r="CR60" s="1358" t="str">
        <f t="shared" si="33"/>
        <v>-</v>
      </c>
      <c r="CS60" s="1358" t="str">
        <f t="shared" si="33"/>
        <v>-</v>
      </c>
      <c r="CT60" s="1359" t="str">
        <f t="shared" si="33"/>
        <v>-</v>
      </c>
      <c r="CU60" s="1358" t="str">
        <f t="shared" si="33"/>
        <v>-</v>
      </c>
      <c r="CV60" s="1358" t="str">
        <f t="shared" si="33"/>
        <v>-</v>
      </c>
      <c r="CW60" s="1358" t="str">
        <f t="shared" si="33"/>
        <v>-</v>
      </c>
      <c r="CX60" s="1358" t="str">
        <f t="shared" si="33"/>
        <v>-</v>
      </c>
      <c r="CY60" s="1358" t="str">
        <f t="shared" si="33"/>
        <v>-</v>
      </c>
      <c r="CZ60" s="1358" t="str">
        <f t="shared" si="33"/>
        <v>-</v>
      </c>
      <c r="DA60" s="1358" t="str">
        <f t="shared" si="33"/>
        <v>-</v>
      </c>
      <c r="DB60" s="1358" t="str">
        <f t="shared" si="33"/>
        <v>-</v>
      </c>
      <c r="DC60" s="1358" t="str">
        <f t="shared" si="33"/>
        <v>-</v>
      </c>
      <c r="DD60" s="1358" t="str">
        <f t="shared" si="33"/>
        <v>-</v>
      </c>
      <c r="DE60" s="1358" t="str">
        <f t="shared" si="33"/>
        <v>-</v>
      </c>
      <c r="DF60" s="1358" t="str">
        <f t="shared" si="33"/>
        <v>-</v>
      </c>
      <c r="DG60" s="1358" t="str">
        <f t="shared" si="33"/>
        <v>-</v>
      </c>
      <c r="DH60" s="1358" t="str">
        <f t="shared" si="33"/>
        <v>-</v>
      </c>
      <c r="DI60" s="1359" t="str">
        <f t="shared" si="33"/>
        <v>-</v>
      </c>
      <c r="DW60" s="1624"/>
    </row>
    <row r="61" spans="1:128" s="2" customFormat="1" ht="28.5" customHeight="1" x14ac:dyDescent="0.3">
      <c r="B61" s="1412" t="s">
        <v>143</v>
      </c>
      <c r="C61" s="192" t="s">
        <v>176</v>
      </c>
      <c r="D61" s="1400"/>
      <c r="E61" s="1401"/>
      <c r="F61" s="1401"/>
      <c r="G61" s="1401"/>
      <c r="H61" s="1299"/>
      <c r="I61" s="1299"/>
      <c r="J61" s="1299"/>
      <c r="K61" s="1299"/>
      <c r="L61" s="1299"/>
      <c r="M61" s="1299"/>
      <c r="N61" s="1289"/>
      <c r="O61" s="1289"/>
      <c r="P61" s="1292"/>
      <c r="Q61" s="1659"/>
      <c r="R61" s="1057"/>
      <c r="S61" s="1400"/>
      <c r="T61" s="1401"/>
      <c r="U61" s="1401"/>
      <c r="V61" s="1401"/>
      <c r="W61" s="1299"/>
      <c r="X61" s="1299"/>
      <c r="Y61" s="1299"/>
      <c r="Z61" s="1299"/>
      <c r="AA61" s="1299"/>
      <c r="AB61" s="1299"/>
      <c r="AC61" s="1289"/>
      <c r="AD61" s="1289"/>
      <c r="AE61" s="1292"/>
      <c r="AF61" s="1659"/>
      <c r="AG61" s="1057"/>
      <c r="AH61" s="1400"/>
      <c r="AI61" s="1401"/>
      <c r="AJ61" s="1401"/>
      <c r="AK61" s="1401"/>
      <c r="AL61" s="1299"/>
      <c r="AM61" s="1299"/>
      <c r="AN61" s="1299"/>
      <c r="AO61" s="1299"/>
      <c r="AP61" s="1299"/>
      <c r="AQ61" s="1299"/>
      <c r="AR61" s="1289"/>
      <c r="AS61" s="1289"/>
      <c r="AT61" s="1292"/>
      <c r="AU61" s="1659"/>
      <c r="AV61" s="1057"/>
      <c r="AW61" s="1413"/>
      <c r="AX61" s="1383"/>
      <c r="AY61" s="1383"/>
      <c r="AZ61" s="1383"/>
      <c r="BA61" s="1383"/>
      <c r="BB61" s="1383"/>
      <c r="BC61" s="1383"/>
      <c r="BD61" s="1383"/>
      <c r="BE61" s="1383"/>
      <c r="BF61" s="1383"/>
      <c r="BG61" s="1383"/>
      <c r="BH61" s="1383"/>
      <c r="BI61" s="1383"/>
      <c r="BJ61" s="1671"/>
      <c r="BK61" s="1383"/>
      <c r="BL61" s="1383"/>
      <c r="BM61" s="1518"/>
      <c r="BN61" s="1331" t="s">
        <v>79</v>
      </c>
      <c r="BO61" s="207"/>
      <c r="BP61" s="1601"/>
      <c r="BQ61" s="1311"/>
      <c r="BR61" s="1309"/>
      <c r="BS61" s="1309"/>
      <c r="BT61" s="1309"/>
      <c r="BU61" s="1309"/>
      <c r="BV61" s="1309"/>
      <c r="BW61" s="1309"/>
      <c r="BX61" s="1309"/>
      <c r="BY61" s="1666"/>
      <c r="BZ61" s="1666"/>
      <c r="CA61" s="1666"/>
      <c r="CB61" s="1666"/>
      <c r="CC61" s="1666"/>
      <c r="CD61" s="1666"/>
      <c r="CE61" s="1321"/>
      <c r="CF61" s="1667"/>
      <c r="CG61" s="1667"/>
      <c r="CH61" s="1667"/>
      <c r="CI61" s="1667"/>
      <c r="CJ61" s="1667"/>
      <c r="CK61" s="1667"/>
      <c r="CL61" s="1667"/>
      <c r="CM61" s="1667"/>
      <c r="CN61" s="1667"/>
      <c r="CO61" s="1667"/>
      <c r="CP61" s="1667"/>
      <c r="CQ61" s="1667"/>
      <c r="CR61" s="1667"/>
      <c r="CS61" s="1666"/>
      <c r="CT61" s="1321"/>
      <c r="CU61" s="1311"/>
      <c r="CV61" s="1309"/>
      <c r="CW61" s="1309"/>
      <c r="CX61" s="1309"/>
      <c r="CY61" s="1309"/>
      <c r="CZ61" s="1309"/>
      <c r="DA61" s="1309"/>
      <c r="DB61" s="1309"/>
      <c r="DC61" s="1666"/>
      <c r="DD61" s="1666"/>
      <c r="DE61" s="1666"/>
      <c r="DF61" s="1666"/>
      <c r="DG61" s="1666"/>
      <c r="DH61" s="1666"/>
      <c r="DI61" s="1321"/>
      <c r="DW61" s="1624"/>
    </row>
    <row r="62" spans="1:128" s="2" customFormat="1" ht="28.5" customHeight="1" x14ac:dyDescent="0.3">
      <c r="B62" s="1412" t="s">
        <v>144</v>
      </c>
      <c r="C62" s="192" t="s">
        <v>177</v>
      </c>
      <c r="D62" s="1400"/>
      <c r="E62" s="1401"/>
      <c r="F62" s="1401"/>
      <c r="G62" s="1401"/>
      <c r="H62" s="1299"/>
      <c r="I62" s="1299"/>
      <c r="J62" s="1299"/>
      <c r="K62" s="1299"/>
      <c r="L62" s="1299"/>
      <c r="M62" s="1299"/>
      <c r="N62" s="1289"/>
      <c r="O62" s="1289"/>
      <c r="P62" s="1292"/>
      <c r="Q62" s="1659"/>
      <c r="R62" s="1057"/>
      <c r="S62" s="1400"/>
      <c r="T62" s="1401"/>
      <c r="U62" s="1401"/>
      <c r="V62" s="1401"/>
      <c r="W62" s="1299"/>
      <c r="X62" s="1299"/>
      <c r="Y62" s="1299"/>
      <c r="Z62" s="1299"/>
      <c r="AA62" s="1299"/>
      <c r="AB62" s="1299"/>
      <c r="AC62" s="1289"/>
      <c r="AD62" s="1289"/>
      <c r="AE62" s="1292"/>
      <c r="AF62" s="1659"/>
      <c r="AG62" s="1057"/>
      <c r="AH62" s="1400"/>
      <c r="AI62" s="1401"/>
      <c r="AJ62" s="1401"/>
      <c r="AK62" s="1401"/>
      <c r="AL62" s="1299"/>
      <c r="AM62" s="1299"/>
      <c r="AN62" s="1299"/>
      <c r="AO62" s="1299"/>
      <c r="AP62" s="1299"/>
      <c r="AQ62" s="1299"/>
      <c r="AR62" s="1289"/>
      <c r="AS62" s="1289"/>
      <c r="AT62" s="1292"/>
      <c r="AU62" s="1659"/>
      <c r="AV62" s="1057"/>
      <c r="AW62" s="1413"/>
      <c r="AX62" s="1383"/>
      <c r="AY62" s="1383"/>
      <c r="AZ62" s="1383"/>
      <c r="BA62" s="1383"/>
      <c r="BB62" s="1383"/>
      <c r="BC62" s="1383"/>
      <c r="BD62" s="1383"/>
      <c r="BE62" s="1383"/>
      <c r="BF62" s="1383"/>
      <c r="BG62" s="1383"/>
      <c r="BH62" s="1383"/>
      <c r="BI62" s="1383"/>
      <c r="BJ62" s="1671"/>
      <c r="BK62" s="1383"/>
      <c r="BL62" s="1383"/>
      <c r="BM62" s="1518"/>
      <c r="BN62" s="1330" t="s">
        <v>71</v>
      </c>
      <c r="BO62" s="216" t="s">
        <v>1678</v>
      </c>
      <c r="BP62" s="1599" t="s">
        <v>261</v>
      </c>
      <c r="BQ62" s="1326" t="str">
        <f t="shared" ref="BQ62:DI62" si="34">IF(SUM(COUNTBLANK(D58),COUNTBLANK(D61),COUNTBLANK(D68),COUNTBLANK(D71))=0,(D61-D68-D71)/D58,"-")</f>
        <v>-</v>
      </c>
      <c r="BR62" s="1326" t="str">
        <f t="shared" si="34"/>
        <v>-</v>
      </c>
      <c r="BS62" s="1326" t="str">
        <f t="shared" si="34"/>
        <v>-</v>
      </c>
      <c r="BT62" s="1326" t="str">
        <f t="shared" si="34"/>
        <v>-</v>
      </c>
      <c r="BU62" s="1326" t="str">
        <f t="shared" si="34"/>
        <v>-</v>
      </c>
      <c r="BV62" s="1326" t="str">
        <f t="shared" si="34"/>
        <v>-</v>
      </c>
      <c r="BW62" s="1326" t="str">
        <f t="shared" si="34"/>
        <v>-</v>
      </c>
      <c r="BX62" s="1326" t="str">
        <f t="shared" si="34"/>
        <v>-</v>
      </c>
      <c r="BY62" s="1326" t="str">
        <f t="shared" si="34"/>
        <v>-</v>
      </c>
      <c r="BZ62" s="1326" t="str">
        <f t="shared" si="34"/>
        <v>-</v>
      </c>
      <c r="CA62" s="1326" t="str">
        <f t="shared" si="34"/>
        <v>-</v>
      </c>
      <c r="CB62" s="1326" t="str">
        <f t="shared" si="34"/>
        <v>-</v>
      </c>
      <c r="CC62" s="1326" t="str">
        <f t="shared" si="34"/>
        <v>-</v>
      </c>
      <c r="CD62" s="1326" t="str">
        <f t="shared" si="34"/>
        <v>-</v>
      </c>
      <c r="CE62" s="1332" t="str">
        <f t="shared" si="34"/>
        <v>-</v>
      </c>
      <c r="CF62" s="1326" t="str">
        <f t="shared" si="34"/>
        <v>-</v>
      </c>
      <c r="CG62" s="1326" t="str">
        <f t="shared" si="34"/>
        <v>-</v>
      </c>
      <c r="CH62" s="1326" t="str">
        <f t="shared" si="34"/>
        <v>-</v>
      </c>
      <c r="CI62" s="1326" t="str">
        <f t="shared" si="34"/>
        <v>-</v>
      </c>
      <c r="CJ62" s="1326" t="str">
        <f t="shared" si="34"/>
        <v>-</v>
      </c>
      <c r="CK62" s="1326" t="str">
        <f t="shared" si="34"/>
        <v>-</v>
      </c>
      <c r="CL62" s="1326" t="str">
        <f t="shared" si="34"/>
        <v>-</v>
      </c>
      <c r="CM62" s="1326" t="str">
        <f t="shared" si="34"/>
        <v>-</v>
      </c>
      <c r="CN62" s="1326" t="str">
        <f t="shared" si="34"/>
        <v>-</v>
      </c>
      <c r="CO62" s="1326" t="str">
        <f t="shared" si="34"/>
        <v>-</v>
      </c>
      <c r="CP62" s="1326" t="str">
        <f t="shared" si="34"/>
        <v>-</v>
      </c>
      <c r="CQ62" s="1326" t="str">
        <f t="shared" si="34"/>
        <v>-</v>
      </c>
      <c r="CR62" s="1326" t="str">
        <f t="shared" si="34"/>
        <v>-</v>
      </c>
      <c r="CS62" s="1326" t="str">
        <f t="shared" si="34"/>
        <v>-</v>
      </c>
      <c r="CT62" s="1332" t="str">
        <f t="shared" si="34"/>
        <v>-</v>
      </c>
      <c r="CU62" s="1326" t="str">
        <f t="shared" si="34"/>
        <v>-</v>
      </c>
      <c r="CV62" s="1326" t="str">
        <f t="shared" si="34"/>
        <v>-</v>
      </c>
      <c r="CW62" s="1326" t="str">
        <f t="shared" si="34"/>
        <v>-</v>
      </c>
      <c r="CX62" s="1326" t="str">
        <f t="shared" si="34"/>
        <v>-</v>
      </c>
      <c r="CY62" s="1326" t="str">
        <f t="shared" si="34"/>
        <v>-</v>
      </c>
      <c r="CZ62" s="1326" t="str">
        <f t="shared" si="34"/>
        <v>-</v>
      </c>
      <c r="DA62" s="1326" t="str">
        <f t="shared" si="34"/>
        <v>-</v>
      </c>
      <c r="DB62" s="1326" t="str">
        <f t="shared" si="34"/>
        <v>-</v>
      </c>
      <c r="DC62" s="1326" t="str">
        <f t="shared" si="34"/>
        <v>-</v>
      </c>
      <c r="DD62" s="1326" t="str">
        <f t="shared" si="34"/>
        <v>-</v>
      </c>
      <c r="DE62" s="1326" t="str">
        <f t="shared" si="34"/>
        <v>-</v>
      </c>
      <c r="DF62" s="1326" t="str">
        <f t="shared" si="34"/>
        <v>-</v>
      </c>
      <c r="DG62" s="1326" t="str">
        <f t="shared" si="34"/>
        <v>-</v>
      </c>
      <c r="DH62" s="1326" t="str">
        <f t="shared" si="34"/>
        <v>-</v>
      </c>
      <c r="DI62" s="1332" t="str">
        <f t="shared" si="34"/>
        <v>-</v>
      </c>
      <c r="DW62" s="1624"/>
    </row>
    <row r="63" spans="1:128" s="2" customFormat="1" ht="28.5" customHeight="1" x14ac:dyDescent="0.3">
      <c r="B63" s="1618" t="s">
        <v>145</v>
      </c>
      <c r="C63" s="1619" t="s">
        <v>178</v>
      </c>
      <c r="D63" s="1678"/>
      <c r="E63" s="1679"/>
      <c r="F63" s="1679"/>
      <c r="G63" s="1679"/>
      <c r="H63" s="1664"/>
      <c r="I63" s="1664"/>
      <c r="J63" s="1664"/>
      <c r="K63" s="1664"/>
      <c r="L63" s="1664"/>
      <c r="M63" s="1664"/>
      <c r="N63" s="1664"/>
      <c r="O63" s="1664"/>
      <c r="P63" s="1677"/>
      <c r="Q63" s="1677"/>
      <c r="R63" s="1654"/>
      <c r="S63" s="1678"/>
      <c r="T63" s="1679"/>
      <c r="U63" s="1679"/>
      <c r="V63" s="1679"/>
      <c r="W63" s="1664"/>
      <c r="X63" s="1664"/>
      <c r="Y63" s="1664"/>
      <c r="Z63" s="1664"/>
      <c r="AA63" s="1664"/>
      <c r="AB63" s="1664"/>
      <c r="AC63" s="1664"/>
      <c r="AD63" s="1664"/>
      <c r="AE63" s="1677"/>
      <c r="AF63" s="1677"/>
      <c r="AG63" s="1654"/>
      <c r="AH63" s="1678"/>
      <c r="AI63" s="1679"/>
      <c r="AJ63" s="1679"/>
      <c r="AK63" s="1679"/>
      <c r="AL63" s="1664"/>
      <c r="AM63" s="1664"/>
      <c r="AN63" s="1664"/>
      <c r="AO63" s="1664"/>
      <c r="AP63" s="1664"/>
      <c r="AQ63" s="1664"/>
      <c r="AR63" s="1664"/>
      <c r="AS63" s="1664"/>
      <c r="AT63" s="1677"/>
      <c r="AU63" s="1677"/>
      <c r="AV63" s="1654"/>
      <c r="AW63" s="1413"/>
      <c r="AX63" s="1383"/>
      <c r="AY63" s="1383"/>
      <c r="AZ63" s="1383"/>
      <c r="BA63" s="1383"/>
      <c r="BB63" s="1383"/>
      <c r="BC63" s="1383"/>
      <c r="BD63" s="1383"/>
      <c r="BE63" s="1383"/>
      <c r="BF63" s="1383"/>
      <c r="BG63" s="1383"/>
      <c r="BH63" s="1383"/>
      <c r="BI63" s="1383"/>
      <c r="BJ63" s="1671"/>
      <c r="BK63" s="1383"/>
      <c r="BL63" s="1383"/>
      <c r="BM63" s="1518"/>
      <c r="BN63" s="1330" t="s">
        <v>72</v>
      </c>
      <c r="BO63" s="216" t="s">
        <v>523</v>
      </c>
      <c r="BP63" s="1599" t="s">
        <v>262</v>
      </c>
      <c r="BQ63" s="1326" t="str">
        <f t="shared" ref="BQ63:CF64" si="35">IF(SUM(COUNTBLANK(D62),COUNTBLANK(D69))=0,D69/D62,"-")</f>
        <v>-</v>
      </c>
      <c r="BR63" s="1326" t="str">
        <f t="shared" si="35"/>
        <v>-</v>
      </c>
      <c r="BS63" s="1326" t="str">
        <f t="shared" si="35"/>
        <v>-</v>
      </c>
      <c r="BT63" s="1326" t="str">
        <f t="shared" si="35"/>
        <v>-</v>
      </c>
      <c r="BU63" s="1326" t="str">
        <f t="shared" si="35"/>
        <v>-</v>
      </c>
      <c r="BV63" s="1326" t="str">
        <f t="shared" si="35"/>
        <v>-</v>
      </c>
      <c r="BW63" s="1326" t="str">
        <f t="shared" si="35"/>
        <v>-</v>
      </c>
      <c r="BX63" s="1326" t="str">
        <f t="shared" si="35"/>
        <v>-</v>
      </c>
      <c r="BY63" s="1326" t="str">
        <f t="shared" si="35"/>
        <v>-</v>
      </c>
      <c r="BZ63" s="1326" t="str">
        <f t="shared" si="35"/>
        <v>-</v>
      </c>
      <c r="CA63" s="1326" t="str">
        <f t="shared" si="35"/>
        <v>-</v>
      </c>
      <c r="CB63" s="1326" t="str">
        <f t="shared" si="35"/>
        <v>-</v>
      </c>
      <c r="CC63" s="1326" t="str">
        <f t="shared" si="35"/>
        <v>-</v>
      </c>
      <c r="CD63" s="1326" t="str">
        <f t="shared" si="35"/>
        <v>-</v>
      </c>
      <c r="CE63" s="1332" t="str">
        <f t="shared" si="35"/>
        <v>-</v>
      </c>
      <c r="CF63" s="1326" t="str">
        <f t="shared" si="35"/>
        <v>-</v>
      </c>
      <c r="CG63" s="1326" t="str">
        <f t="shared" ref="CG63:CV64" si="36">IF(SUM(COUNTBLANK(T62),COUNTBLANK(T69))=0,T69/T62,"-")</f>
        <v>-</v>
      </c>
      <c r="CH63" s="1326" t="str">
        <f t="shared" si="36"/>
        <v>-</v>
      </c>
      <c r="CI63" s="1326" t="str">
        <f t="shared" si="36"/>
        <v>-</v>
      </c>
      <c r="CJ63" s="1326" t="str">
        <f t="shared" si="36"/>
        <v>-</v>
      </c>
      <c r="CK63" s="1326" t="str">
        <f t="shared" si="36"/>
        <v>-</v>
      </c>
      <c r="CL63" s="1326" t="str">
        <f t="shared" si="36"/>
        <v>-</v>
      </c>
      <c r="CM63" s="1326" t="str">
        <f t="shared" si="36"/>
        <v>-</v>
      </c>
      <c r="CN63" s="1326" t="str">
        <f t="shared" si="36"/>
        <v>-</v>
      </c>
      <c r="CO63" s="1326" t="str">
        <f t="shared" si="36"/>
        <v>-</v>
      </c>
      <c r="CP63" s="1326" t="str">
        <f t="shared" si="36"/>
        <v>-</v>
      </c>
      <c r="CQ63" s="1326" t="str">
        <f t="shared" si="36"/>
        <v>-</v>
      </c>
      <c r="CR63" s="1326" t="str">
        <f t="shared" si="36"/>
        <v>-</v>
      </c>
      <c r="CS63" s="1326" t="str">
        <f t="shared" si="36"/>
        <v>-</v>
      </c>
      <c r="CT63" s="1332" t="str">
        <f t="shared" si="36"/>
        <v>-</v>
      </c>
      <c r="CU63" s="1326" t="str">
        <f t="shared" si="36"/>
        <v>-</v>
      </c>
      <c r="CV63" s="1326" t="str">
        <f t="shared" si="36"/>
        <v>-</v>
      </c>
      <c r="CW63" s="1326" t="str">
        <f t="shared" ref="CW63:DI64" si="37">IF(SUM(COUNTBLANK(AJ62),COUNTBLANK(AJ69))=0,AJ69/AJ62,"-")</f>
        <v>-</v>
      </c>
      <c r="CX63" s="1326" t="str">
        <f t="shared" si="37"/>
        <v>-</v>
      </c>
      <c r="CY63" s="1326" t="str">
        <f t="shared" si="37"/>
        <v>-</v>
      </c>
      <c r="CZ63" s="1326" t="str">
        <f t="shared" si="37"/>
        <v>-</v>
      </c>
      <c r="DA63" s="1326" t="str">
        <f t="shared" si="37"/>
        <v>-</v>
      </c>
      <c r="DB63" s="1326" t="str">
        <f t="shared" si="37"/>
        <v>-</v>
      </c>
      <c r="DC63" s="1326" t="str">
        <f t="shared" si="37"/>
        <v>-</v>
      </c>
      <c r="DD63" s="1326" t="str">
        <f t="shared" si="37"/>
        <v>-</v>
      </c>
      <c r="DE63" s="1326" t="str">
        <f t="shared" si="37"/>
        <v>-</v>
      </c>
      <c r="DF63" s="1326" t="str">
        <f t="shared" si="37"/>
        <v>-</v>
      </c>
      <c r="DG63" s="1326" t="str">
        <f t="shared" si="37"/>
        <v>-</v>
      </c>
      <c r="DH63" s="1326" t="str">
        <f t="shared" si="37"/>
        <v>-</v>
      </c>
      <c r="DI63" s="1332" t="str">
        <f t="shared" si="37"/>
        <v>-</v>
      </c>
      <c r="DW63" s="1624"/>
    </row>
    <row r="64" spans="1:128" s="2" customFormat="1" ht="28.5" customHeight="1" x14ac:dyDescent="0.3">
      <c r="B64" s="1436" t="s">
        <v>146</v>
      </c>
      <c r="C64" s="192" t="s">
        <v>249</v>
      </c>
      <c r="D64" s="1400"/>
      <c r="E64" s="1401"/>
      <c r="F64" s="1401"/>
      <c r="G64" s="1401"/>
      <c r="H64" s="1299"/>
      <c r="I64" s="1299"/>
      <c r="J64" s="1299"/>
      <c r="K64" s="1299"/>
      <c r="L64" s="1299"/>
      <c r="M64" s="1299"/>
      <c r="N64" s="1289"/>
      <c r="O64" s="1289"/>
      <c r="P64" s="1292"/>
      <c r="Q64" s="1659"/>
      <c r="R64" s="1057"/>
      <c r="S64" s="1400"/>
      <c r="T64" s="1401"/>
      <c r="U64" s="1401"/>
      <c r="V64" s="1401"/>
      <c r="W64" s="1299"/>
      <c r="X64" s="1299"/>
      <c r="Y64" s="1299"/>
      <c r="Z64" s="1299"/>
      <c r="AA64" s="1299"/>
      <c r="AB64" s="1299"/>
      <c r="AC64" s="1289"/>
      <c r="AD64" s="1289"/>
      <c r="AE64" s="1292"/>
      <c r="AF64" s="1659"/>
      <c r="AG64" s="1057"/>
      <c r="AH64" s="1400"/>
      <c r="AI64" s="1401"/>
      <c r="AJ64" s="1401"/>
      <c r="AK64" s="1401"/>
      <c r="AL64" s="1299"/>
      <c r="AM64" s="1299"/>
      <c r="AN64" s="1299"/>
      <c r="AO64" s="1299"/>
      <c r="AP64" s="1299"/>
      <c r="AQ64" s="1299"/>
      <c r="AR64" s="1289"/>
      <c r="AS64" s="1289"/>
      <c r="AT64" s="1292"/>
      <c r="AU64" s="1659"/>
      <c r="AV64" s="1057"/>
      <c r="AW64" s="1413"/>
      <c r="AX64" s="1383"/>
      <c r="AY64" s="1383"/>
      <c r="AZ64" s="1383"/>
      <c r="BA64" s="1383"/>
      <c r="BB64" s="1383"/>
      <c r="BC64" s="1383"/>
      <c r="BD64" s="1383"/>
      <c r="BE64" s="1383"/>
      <c r="BF64" s="1383"/>
      <c r="BG64" s="1383"/>
      <c r="BH64" s="1383"/>
      <c r="BI64" s="1383"/>
      <c r="BJ64" s="1671"/>
      <c r="BK64" s="1383"/>
      <c r="BL64" s="1383"/>
      <c r="BM64" s="1518"/>
      <c r="BN64" s="1357" t="s">
        <v>73</v>
      </c>
      <c r="BO64" s="213" t="s">
        <v>524</v>
      </c>
      <c r="BP64" s="1607" t="s">
        <v>263</v>
      </c>
      <c r="BQ64" s="1358" t="str">
        <f t="shared" si="35"/>
        <v>-</v>
      </c>
      <c r="BR64" s="1358" t="str">
        <f t="shared" si="35"/>
        <v>-</v>
      </c>
      <c r="BS64" s="1358" t="str">
        <f t="shared" si="35"/>
        <v>-</v>
      </c>
      <c r="BT64" s="1358" t="str">
        <f t="shared" si="35"/>
        <v>-</v>
      </c>
      <c r="BU64" s="1358" t="str">
        <f t="shared" si="35"/>
        <v>-</v>
      </c>
      <c r="BV64" s="1358" t="str">
        <f t="shared" si="35"/>
        <v>-</v>
      </c>
      <c r="BW64" s="1358" t="str">
        <f t="shared" si="35"/>
        <v>-</v>
      </c>
      <c r="BX64" s="1358" t="str">
        <f t="shared" si="35"/>
        <v>-</v>
      </c>
      <c r="BY64" s="1358" t="str">
        <f t="shared" si="35"/>
        <v>-</v>
      </c>
      <c r="BZ64" s="1358" t="str">
        <f t="shared" si="35"/>
        <v>-</v>
      </c>
      <c r="CA64" s="1358" t="str">
        <f t="shared" si="35"/>
        <v>-</v>
      </c>
      <c r="CB64" s="1358" t="str">
        <f t="shared" si="35"/>
        <v>-</v>
      </c>
      <c r="CC64" s="1358" t="str">
        <f t="shared" si="35"/>
        <v>-</v>
      </c>
      <c r="CD64" s="1358" t="str">
        <f t="shared" si="35"/>
        <v>-</v>
      </c>
      <c r="CE64" s="1359" t="str">
        <f t="shared" si="35"/>
        <v>-</v>
      </c>
      <c r="CF64" s="1358" t="str">
        <f t="shared" si="35"/>
        <v>-</v>
      </c>
      <c r="CG64" s="1358" t="str">
        <f t="shared" si="36"/>
        <v>-</v>
      </c>
      <c r="CH64" s="1358" t="str">
        <f t="shared" si="36"/>
        <v>-</v>
      </c>
      <c r="CI64" s="1358" t="str">
        <f t="shared" si="36"/>
        <v>-</v>
      </c>
      <c r="CJ64" s="1358" t="str">
        <f t="shared" si="36"/>
        <v>-</v>
      </c>
      <c r="CK64" s="1358" t="str">
        <f t="shared" si="36"/>
        <v>-</v>
      </c>
      <c r="CL64" s="1358" t="str">
        <f t="shared" si="36"/>
        <v>-</v>
      </c>
      <c r="CM64" s="1358" t="str">
        <f t="shared" si="36"/>
        <v>-</v>
      </c>
      <c r="CN64" s="1358" t="str">
        <f t="shared" si="36"/>
        <v>-</v>
      </c>
      <c r="CO64" s="1358" t="str">
        <f t="shared" si="36"/>
        <v>-</v>
      </c>
      <c r="CP64" s="1358" t="str">
        <f t="shared" si="36"/>
        <v>-</v>
      </c>
      <c r="CQ64" s="1358" t="str">
        <f t="shared" si="36"/>
        <v>-</v>
      </c>
      <c r="CR64" s="1358" t="str">
        <f t="shared" si="36"/>
        <v>-</v>
      </c>
      <c r="CS64" s="1358" t="str">
        <f t="shared" si="36"/>
        <v>-</v>
      </c>
      <c r="CT64" s="1359" t="str">
        <f t="shared" si="36"/>
        <v>-</v>
      </c>
      <c r="CU64" s="1358" t="str">
        <f t="shared" si="36"/>
        <v>-</v>
      </c>
      <c r="CV64" s="1358" t="str">
        <f t="shared" si="36"/>
        <v>-</v>
      </c>
      <c r="CW64" s="1358" t="str">
        <f t="shared" si="37"/>
        <v>-</v>
      </c>
      <c r="CX64" s="1358" t="str">
        <f t="shared" si="37"/>
        <v>-</v>
      </c>
      <c r="CY64" s="1358" t="str">
        <f t="shared" si="37"/>
        <v>-</v>
      </c>
      <c r="CZ64" s="1358" t="str">
        <f t="shared" si="37"/>
        <v>-</v>
      </c>
      <c r="DA64" s="1358" t="str">
        <f t="shared" si="37"/>
        <v>-</v>
      </c>
      <c r="DB64" s="1358" t="str">
        <f t="shared" si="37"/>
        <v>-</v>
      </c>
      <c r="DC64" s="1358" t="str">
        <f t="shared" si="37"/>
        <v>-</v>
      </c>
      <c r="DD64" s="1358" t="str">
        <f t="shared" si="37"/>
        <v>-</v>
      </c>
      <c r="DE64" s="1358" t="str">
        <f t="shared" si="37"/>
        <v>-</v>
      </c>
      <c r="DF64" s="1358" t="str">
        <f t="shared" si="37"/>
        <v>-</v>
      </c>
      <c r="DG64" s="1358" t="str">
        <f t="shared" si="37"/>
        <v>-</v>
      </c>
      <c r="DH64" s="1358" t="str">
        <f t="shared" si="37"/>
        <v>-</v>
      </c>
      <c r="DI64" s="1359" t="str">
        <f t="shared" si="37"/>
        <v>-</v>
      </c>
      <c r="DW64" s="1624"/>
    </row>
    <row r="65" spans="1:128" s="2" customFormat="1" ht="28.5" customHeight="1" x14ac:dyDescent="0.3">
      <c r="B65" s="1436" t="s">
        <v>147</v>
      </c>
      <c r="C65" s="192" t="s">
        <v>254</v>
      </c>
      <c r="D65" s="1400"/>
      <c r="E65" s="1401"/>
      <c r="F65" s="1401"/>
      <c r="G65" s="1401"/>
      <c r="H65" s="1299"/>
      <c r="I65" s="1299"/>
      <c r="J65" s="1299"/>
      <c r="K65" s="1299"/>
      <c r="L65" s="1299"/>
      <c r="M65" s="1299"/>
      <c r="N65" s="1289"/>
      <c r="O65" s="1289"/>
      <c r="P65" s="1292"/>
      <c r="Q65" s="1659"/>
      <c r="R65" s="1057"/>
      <c r="S65" s="1400"/>
      <c r="T65" s="1401"/>
      <c r="U65" s="1401"/>
      <c r="V65" s="1401"/>
      <c r="W65" s="1299"/>
      <c r="X65" s="1299"/>
      <c r="Y65" s="1299"/>
      <c r="Z65" s="1299"/>
      <c r="AA65" s="1299"/>
      <c r="AB65" s="1299"/>
      <c r="AC65" s="1289"/>
      <c r="AD65" s="1289"/>
      <c r="AE65" s="1292"/>
      <c r="AF65" s="1659"/>
      <c r="AG65" s="1057"/>
      <c r="AH65" s="1400"/>
      <c r="AI65" s="1401"/>
      <c r="AJ65" s="1401"/>
      <c r="AK65" s="1401"/>
      <c r="AL65" s="1299"/>
      <c r="AM65" s="1299"/>
      <c r="AN65" s="1299"/>
      <c r="AO65" s="1299"/>
      <c r="AP65" s="1299"/>
      <c r="AQ65" s="1299"/>
      <c r="AR65" s="1289"/>
      <c r="AS65" s="1289"/>
      <c r="AT65" s="1292"/>
      <c r="AU65" s="1659"/>
      <c r="AV65" s="1057"/>
      <c r="AW65" s="1413"/>
      <c r="AX65" s="1383"/>
      <c r="AY65" s="1383"/>
      <c r="AZ65" s="1383"/>
      <c r="BA65" s="1383"/>
      <c r="BB65" s="1383"/>
      <c r="BC65" s="1383"/>
      <c r="BD65" s="1383"/>
      <c r="BE65" s="1383"/>
      <c r="BF65" s="1383"/>
      <c r="BG65" s="1383"/>
      <c r="BH65" s="1383"/>
      <c r="BI65" s="1383"/>
      <c r="BJ65" s="1671"/>
      <c r="BK65" s="1383"/>
      <c r="BL65" s="1383"/>
      <c r="BM65" s="1518"/>
      <c r="BN65" s="1331" t="s">
        <v>77</v>
      </c>
      <c r="BO65" s="207"/>
      <c r="BP65" s="1601"/>
      <c r="BQ65" s="1311"/>
      <c r="BR65" s="1309"/>
      <c r="BS65" s="1309"/>
      <c r="BT65" s="1309"/>
      <c r="BU65" s="1309"/>
      <c r="BV65" s="1309"/>
      <c r="BW65" s="1309"/>
      <c r="BX65" s="1309"/>
      <c r="BY65" s="1666"/>
      <c r="BZ65" s="1666"/>
      <c r="CA65" s="1666"/>
      <c r="CB65" s="1666"/>
      <c r="CC65" s="1666"/>
      <c r="CD65" s="1666"/>
      <c r="CE65" s="1321"/>
      <c r="CF65" s="1667"/>
      <c r="CG65" s="1667"/>
      <c r="CH65" s="1667"/>
      <c r="CI65" s="1667"/>
      <c r="CJ65" s="1667"/>
      <c r="CK65" s="1667"/>
      <c r="CL65" s="1667"/>
      <c r="CM65" s="1667"/>
      <c r="CN65" s="1667"/>
      <c r="CO65" s="1667"/>
      <c r="CP65" s="1667"/>
      <c r="CQ65" s="1667"/>
      <c r="CR65" s="1667"/>
      <c r="CS65" s="1666"/>
      <c r="CT65" s="1321"/>
      <c r="CU65" s="1311"/>
      <c r="CV65" s="1309"/>
      <c r="CW65" s="1309"/>
      <c r="CX65" s="1309"/>
      <c r="CY65" s="1309"/>
      <c r="CZ65" s="1309"/>
      <c r="DA65" s="1309"/>
      <c r="DB65" s="1309"/>
      <c r="DC65" s="1666"/>
      <c r="DD65" s="1666"/>
      <c r="DE65" s="1666"/>
      <c r="DF65" s="1666"/>
      <c r="DG65" s="1666"/>
      <c r="DH65" s="1666"/>
      <c r="DI65" s="1321"/>
      <c r="DW65" s="1624"/>
    </row>
    <row r="66" spans="1:128" s="2" customFormat="1" ht="28.5" customHeight="1" thickBot="1" x14ac:dyDescent="0.35">
      <c r="B66" s="1739" t="s">
        <v>148</v>
      </c>
      <c r="C66" s="1781" t="s">
        <v>1664</v>
      </c>
      <c r="D66" s="1686"/>
      <c r="E66" s="1687"/>
      <c r="F66" s="1687"/>
      <c r="G66" s="1687"/>
      <c r="H66" s="1688"/>
      <c r="I66" s="1688"/>
      <c r="J66" s="1688"/>
      <c r="K66" s="1688"/>
      <c r="L66" s="1688"/>
      <c r="M66" s="1688"/>
      <c r="N66" s="1688"/>
      <c r="O66" s="1688"/>
      <c r="P66" s="1697"/>
      <c r="Q66" s="1697"/>
      <c r="R66" s="1690"/>
      <c r="S66" s="1686"/>
      <c r="T66" s="1687"/>
      <c r="U66" s="1687"/>
      <c r="V66" s="1687"/>
      <c r="W66" s="1688"/>
      <c r="X66" s="1688"/>
      <c r="Y66" s="1688"/>
      <c r="Z66" s="1688"/>
      <c r="AA66" s="1688"/>
      <c r="AB66" s="1688"/>
      <c r="AC66" s="1688"/>
      <c r="AD66" s="1688"/>
      <c r="AE66" s="1697"/>
      <c r="AF66" s="1697"/>
      <c r="AG66" s="1690"/>
      <c r="AH66" s="1686"/>
      <c r="AI66" s="1687"/>
      <c r="AJ66" s="1687"/>
      <c r="AK66" s="1687"/>
      <c r="AL66" s="1688"/>
      <c r="AM66" s="1688"/>
      <c r="AN66" s="1688"/>
      <c r="AO66" s="1688"/>
      <c r="AP66" s="1688"/>
      <c r="AQ66" s="1688"/>
      <c r="AR66" s="1688"/>
      <c r="AS66" s="1688"/>
      <c r="AT66" s="1697"/>
      <c r="AU66" s="1697"/>
      <c r="AV66" s="1690"/>
      <c r="AW66" s="1422"/>
      <c r="AX66" s="1383"/>
      <c r="AY66" s="1383"/>
      <c r="AZ66" s="1383"/>
      <c r="BA66" s="1383"/>
      <c r="BB66" s="1383"/>
      <c r="BC66" s="1383"/>
      <c r="BD66" s="1383"/>
      <c r="BE66" s="1383"/>
      <c r="BF66" s="1383"/>
      <c r="BG66" s="1383"/>
      <c r="BH66" s="1383"/>
      <c r="BI66" s="1383"/>
      <c r="BJ66" s="1671"/>
      <c r="BK66" s="1383"/>
      <c r="BL66" s="1383"/>
      <c r="BM66" s="1518"/>
      <c r="BN66" s="1330" t="s">
        <v>158</v>
      </c>
      <c r="BO66" s="216" t="s">
        <v>525</v>
      </c>
      <c r="BP66" s="1600" t="s">
        <v>265</v>
      </c>
      <c r="BQ66" s="1326" t="str">
        <f t="shared" ref="BQ66:DI66" si="38">IF(SUM(COUNTBLANK(D58),COUNTBLANK(D65),COUNTBLANK(D70))=0,(D58-D65+D70)/D58,"-")</f>
        <v>-</v>
      </c>
      <c r="BR66" s="1326" t="str">
        <f t="shared" si="38"/>
        <v>-</v>
      </c>
      <c r="BS66" s="1326" t="str">
        <f t="shared" si="38"/>
        <v>-</v>
      </c>
      <c r="BT66" s="1326" t="str">
        <f t="shared" si="38"/>
        <v>-</v>
      </c>
      <c r="BU66" s="1326" t="str">
        <f t="shared" si="38"/>
        <v>-</v>
      </c>
      <c r="BV66" s="1326" t="str">
        <f t="shared" si="38"/>
        <v>-</v>
      </c>
      <c r="BW66" s="1326" t="str">
        <f t="shared" si="38"/>
        <v>-</v>
      </c>
      <c r="BX66" s="1326" t="str">
        <f t="shared" si="38"/>
        <v>-</v>
      </c>
      <c r="BY66" s="1326" t="str">
        <f t="shared" si="38"/>
        <v>-</v>
      </c>
      <c r="BZ66" s="1326" t="str">
        <f t="shared" si="38"/>
        <v>-</v>
      </c>
      <c r="CA66" s="1326" t="str">
        <f t="shared" si="38"/>
        <v>-</v>
      </c>
      <c r="CB66" s="1326" t="str">
        <f t="shared" si="38"/>
        <v>-</v>
      </c>
      <c r="CC66" s="1326" t="str">
        <f t="shared" si="38"/>
        <v>-</v>
      </c>
      <c r="CD66" s="1326" t="str">
        <f t="shared" si="38"/>
        <v>-</v>
      </c>
      <c r="CE66" s="1332" t="str">
        <f t="shared" si="38"/>
        <v>-</v>
      </c>
      <c r="CF66" s="1326" t="str">
        <f t="shared" si="38"/>
        <v>-</v>
      </c>
      <c r="CG66" s="1326" t="str">
        <f t="shared" si="38"/>
        <v>-</v>
      </c>
      <c r="CH66" s="1326" t="str">
        <f t="shared" si="38"/>
        <v>-</v>
      </c>
      <c r="CI66" s="1326" t="str">
        <f t="shared" si="38"/>
        <v>-</v>
      </c>
      <c r="CJ66" s="1326" t="str">
        <f t="shared" si="38"/>
        <v>-</v>
      </c>
      <c r="CK66" s="1326" t="str">
        <f t="shared" si="38"/>
        <v>-</v>
      </c>
      <c r="CL66" s="1326" t="str">
        <f t="shared" si="38"/>
        <v>-</v>
      </c>
      <c r="CM66" s="1326" t="str">
        <f t="shared" si="38"/>
        <v>-</v>
      </c>
      <c r="CN66" s="1326" t="str">
        <f t="shared" si="38"/>
        <v>-</v>
      </c>
      <c r="CO66" s="1326" t="str">
        <f t="shared" si="38"/>
        <v>-</v>
      </c>
      <c r="CP66" s="1326" t="str">
        <f t="shared" si="38"/>
        <v>-</v>
      </c>
      <c r="CQ66" s="1326" t="str">
        <f t="shared" si="38"/>
        <v>-</v>
      </c>
      <c r="CR66" s="1326" t="str">
        <f t="shared" si="38"/>
        <v>-</v>
      </c>
      <c r="CS66" s="1326" t="str">
        <f t="shared" si="38"/>
        <v>-</v>
      </c>
      <c r="CT66" s="1332" t="str">
        <f t="shared" si="38"/>
        <v>-</v>
      </c>
      <c r="CU66" s="1326" t="str">
        <f t="shared" si="38"/>
        <v>-</v>
      </c>
      <c r="CV66" s="1326" t="str">
        <f t="shared" si="38"/>
        <v>-</v>
      </c>
      <c r="CW66" s="1326" t="str">
        <f t="shared" si="38"/>
        <v>-</v>
      </c>
      <c r="CX66" s="1326" t="str">
        <f t="shared" si="38"/>
        <v>-</v>
      </c>
      <c r="CY66" s="1326" t="str">
        <f t="shared" si="38"/>
        <v>-</v>
      </c>
      <c r="CZ66" s="1326" t="str">
        <f t="shared" si="38"/>
        <v>-</v>
      </c>
      <c r="DA66" s="1326" t="str">
        <f t="shared" si="38"/>
        <v>-</v>
      </c>
      <c r="DB66" s="1326" t="str">
        <f t="shared" si="38"/>
        <v>-</v>
      </c>
      <c r="DC66" s="1326" t="str">
        <f t="shared" si="38"/>
        <v>-</v>
      </c>
      <c r="DD66" s="1326" t="str">
        <f t="shared" si="38"/>
        <v>-</v>
      </c>
      <c r="DE66" s="1326" t="str">
        <f t="shared" si="38"/>
        <v>-</v>
      </c>
      <c r="DF66" s="1326" t="str">
        <f t="shared" si="38"/>
        <v>-</v>
      </c>
      <c r="DG66" s="1326" t="str">
        <f t="shared" si="38"/>
        <v>-</v>
      </c>
      <c r="DH66" s="1326" t="str">
        <f t="shared" si="38"/>
        <v>-</v>
      </c>
      <c r="DI66" s="1332" t="str">
        <f t="shared" si="38"/>
        <v>-</v>
      </c>
      <c r="DJ66" s="47"/>
      <c r="DK66" s="47"/>
      <c r="DL66" s="47"/>
      <c r="DM66" s="47"/>
      <c r="DN66" s="47"/>
      <c r="DO66" s="47"/>
      <c r="DP66" s="47"/>
      <c r="DQ66" s="47"/>
      <c r="DR66" s="47"/>
      <c r="DS66" s="47"/>
      <c r="DT66" s="47"/>
      <c r="DU66" s="47"/>
      <c r="DV66" s="47"/>
      <c r="DW66" s="1632"/>
      <c r="DX66" s="47"/>
    </row>
    <row r="67" spans="1:128" s="47" customFormat="1" ht="28.5" customHeight="1" x14ac:dyDescent="0.2">
      <c r="A67" s="46"/>
      <c r="B67" s="1423" t="s">
        <v>48</v>
      </c>
      <c r="C67" s="163"/>
      <c r="D67" s="1424"/>
      <c r="E67" s="1425"/>
      <c r="F67" s="1425"/>
      <c r="G67" s="1425"/>
      <c r="H67" s="1425"/>
      <c r="I67" s="1425"/>
      <c r="J67" s="1425"/>
      <c r="K67" s="1425"/>
      <c r="L67" s="1425"/>
      <c r="M67" s="1425"/>
      <c r="N67" s="1426"/>
      <c r="O67" s="1426"/>
      <c r="P67" s="1427"/>
      <c r="Q67" s="1692"/>
      <c r="R67" s="1428"/>
      <c r="S67" s="1424"/>
      <c r="T67" s="1425"/>
      <c r="U67" s="1425"/>
      <c r="V67" s="1425"/>
      <c r="W67" s="1425"/>
      <c r="X67" s="1425"/>
      <c r="Y67" s="1425"/>
      <c r="Z67" s="1425"/>
      <c r="AA67" s="1425"/>
      <c r="AB67" s="1425"/>
      <c r="AC67" s="1426"/>
      <c r="AD67" s="1426"/>
      <c r="AE67" s="1427"/>
      <c r="AF67" s="1692"/>
      <c r="AG67" s="1428"/>
      <c r="AH67" s="1424"/>
      <c r="AI67" s="1425"/>
      <c r="AJ67" s="1425"/>
      <c r="AK67" s="1425"/>
      <c r="AL67" s="1425"/>
      <c r="AM67" s="1425"/>
      <c r="AN67" s="1425"/>
      <c r="AO67" s="1425"/>
      <c r="AP67" s="1425"/>
      <c r="AQ67" s="1425"/>
      <c r="AR67" s="1426"/>
      <c r="AS67" s="1426"/>
      <c r="AT67" s="1427"/>
      <c r="AU67" s="1692"/>
      <c r="AV67" s="1428"/>
      <c r="AW67" s="1429"/>
      <c r="AX67" s="1591"/>
      <c r="AY67" s="1591"/>
      <c r="AZ67" s="1591"/>
      <c r="BA67" s="1591"/>
      <c r="BB67" s="1591"/>
      <c r="BC67" s="1591"/>
      <c r="BD67" s="1591"/>
      <c r="BE67" s="1591"/>
      <c r="BF67" s="1591"/>
      <c r="BG67" s="1591"/>
      <c r="BH67" s="1591"/>
      <c r="BI67" s="1591"/>
      <c r="BJ67" s="1591"/>
      <c r="BK67" s="1591"/>
      <c r="BL67" s="1383"/>
      <c r="BM67" s="55"/>
      <c r="BN67" s="1330" t="s">
        <v>250</v>
      </c>
      <c r="BO67" s="216" t="s">
        <v>526</v>
      </c>
      <c r="BP67" s="1600" t="s">
        <v>266</v>
      </c>
      <c r="BQ67" s="1326" t="str">
        <f t="shared" ref="BQ67:DI67" si="39">IF(SUM(COUNTBLANK(D58),COUNTBLANK(D64),COUNTBLANK(D70))=0,(D58-D64+D70)/D58,"-")</f>
        <v>-</v>
      </c>
      <c r="BR67" s="1326" t="str">
        <f t="shared" si="39"/>
        <v>-</v>
      </c>
      <c r="BS67" s="1326" t="str">
        <f t="shared" si="39"/>
        <v>-</v>
      </c>
      <c r="BT67" s="1326" t="str">
        <f t="shared" si="39"/>
        <v>-</v>
      </c>
      <c r="BU67" s="1326" t="str">
        <f t="shared" si="39"/>
        <v>-</v>
      </c>
      <c r="BV67" s="1326" t="str">
        <f t="shared" si="39"/>
        <v>-</v>
      </c>
      <c r="BW67" s="1326" t="str">
        <f t="shared" si="39"/>
        <v>-</v>
      </c>
      <c r="BX67" s="1326" t="str">
        <f t="shared" si="39"/>
        <v>-</v>
      </c>
      <c r="BY67" s="1326" t="str">
        <f t="shared" si="39"/>
        <v>-</v>
      </c>
      <c r="BZ67" s="1326" t="str">
        <f t="shared" si="39"/>
        <v>-</v>
      </c>
      <c r="CA67" s="1326" t="str">
        <f t="shared" si="39"/>
        <v>-</v>
      </c>
      <c r="CB67" s="1326" t="str">
        <f t="shared" si="39"/>
        <v>-</v>
      </c>
      <c r="CC67" s="1326" t="str">
        <f t="shared" si="39"/>
        <v>-</v>
      </c>
      <c r="CD67" s="1326" t="str">
        <f t="shared" si="39"/>
        <v>-</v>
      </c>
      <c r="CE67" s="1332" t="str">
        <f t="shared" si="39"/>
        <v>-</v>
      </c>
      <c r="CF67" s="1326" t="str">
        <f t="shared" si="39"/>
        <v>-</v>
      </c>
      <c r="CG67" s="1326" t="str">
        <f t="shared" si="39"/>
        <v>-</v>
      </c>
      <c r="CH67" s="1326" t="str">
        <f t="shared" si="39"/>
        <v>-</v>
      </c>
      <c r="CI67" s="1326" t="str">
        <f t="shared" si="39"/>
        <v>-</v>
      </c>
      <c r="CJ67" s="1326" t="str">
        <f t="shared" si="39"/>
        <v>-</v>
      </c>
      <c r="CK67" s="1326" t="str">
        <f t="shared" si="39"/>
        <v>-</v>
      </c>
      <c r="CL67" s="1326" t="str">
        <f t="shared" si="39"/>
        <v>-</v>
      </c>
      <c r="CM67" s="1326" t="str">
        <f t="shared" si="39"/>
        <v>-</v>
      </c>
      <c r="CN67" s="1326" t="str">
        <f t="shared" si="39"/>
        <v>-</v>
      </c>
      <c r="CO67" s="1326" t="str">
        <f t="shared" si="39"/>
        <v>-</v>
      </c>
      <c r="CP67" s="1326" t="str">
        <f t="shared" si="39"/>
        <v>-</v>
      </c>
      <c r="CQ67" s="1326" t="str">
        <f t="shared" si="39"/>
        <v>-</v>
      </c>
      <c r="CR67" s="1326" t="str">
        <f t="shared" si="39"/>
        <v>-</v>
      </c>
      <c r="CS67" s="1326" t="str">
        <f t="shared" si="39"/>
        <v>-</v>
      </c>
      <c r="CT67" s="1332" t="str">
        <f t="shared" si="39"/>
        <v>-</v>
      </c>
      <c r="CU67" s="1326" t="str">
        <f t="shared" si="39"/>
        <v>-</v>
      </c>
      <c r="CV67" s="1326" t="str">
        <f t="shared" si="39"/>
        <v>-</v>
      </c>
      <c r="CW67" s="1326" t="str">
        <f t="shared" si="39"/>
        <v>-</v>
      </c>
      <c r="CX67" s="1326" t="str">
        <f t="shared" si="39"/>
        <v>-</v>
      </c>
      <c r="CY67" s="1326" t="str">
        <f t="shared" si="39"/>
        <v>-</v>
      </c>
      <c r="CZ67" s="1326" t="str">
        <f t="shared" si="39"/>
        <v>-</v>
      </c>
      <c r="DA67" s="1326" t="str">
        <f t="shared" si="39"/>
        <v>-</v>
      </c>
      <c r="DB67" s="1326" t="str">
        <f t="shared" si="39"/>
        <v>-</v>
      </c>
      <c r="DC67" s="1326" t="str">
        <f t="shared" si="39"/>
        <v>-</v>
      </c>
      <c r="DD67" s="1326" t="str">
        <f t="shared" si="39"/>
        <v>-</v>
      </c>
      <c r="DE67" s="1326" t="str">
        <f t="shared" si="39"/>
        <v>-</v>
      </c>
      <c r="DF67" s="1326" t="str">
        <f t="shared" si="39"/>
        <v>-</v>
      </c>
      <c r="DG67" s="1326" t="str">
        <f t="shared" si="39"/>
        <v>-</v>
      </c>
      <c r="DH67" s="1326" t="str">
        <f t="shared" si="39"/>
        <v>-</v>
      </c>
      <c r="DI67" s="1332" t="str">
        <f t="shared" si="39"/>
        <v>-</v>
      </c>
      <c r="DW67" s="1632"/>
    </row>
    <row r="68" spans="1:128" s="47" customFormat="1" ht="28.5" customHeight="1" x14ac:dyDescent="0.3">
      <c r="A68" s="46"/>
      <c r="B68" s="1412" t="s">
        <v>149</v>
      </c>
      <c r="C68" s="192" t="s">
        <v>255</v>
      </c>
      <c r="D68" s="1400"/>
      <c r="E68" s="1401"/>
      <c r="F68" s="1401"/>
      <c r="G68" s="1401"/>
      <c r="H68" s="1401"/>
      <c r="I68" s="1401"/>
      <c r="J68" s="1401"/>
      <c r="K68" s="1401"/>
      <c r="L68" s="1401"/>
      <c r="M68" s="1401"/>
      <c r="N68" s="1289"/>
      <c r="O68" s="1289"/>
      <c r="P68" s="1292"/>
      <c r="Q68" s="1659"/>
      <c r="R68" s="1057"/>
      <c r="S68" s="1400"/>
      <c r="T68" s="1401"/>
      <c r="U68" s="1401"/>
      <c r="V68" s="1401"/>
      <c r="W68" s="1401"/>
      <c r="X68" s="1401"/>
      <c r="Y68" s="1401"/>
      <c r="Z68" s="1401"/>
      <c r="AA68" s="1401"/>
      <c r="AB68" s="1401"/>
      <c r="AC68" s="1289"/>
      <c r="AD68" s="1289"/>
      <c r="AE68" s="1292"/>
      <c r="AF68" s="1659"/>
      <c r="AG68" s="1057"/>
      <c r="AH68" s="1400"/>
      <c r="AI68" s="1401"/>
      <c r="AJ68" s="1401"/>
      <c r="AK68" s="1401"/>
      <c r="AL68" s="1401"/>
      <c r="AM68" s="1401"/>
      <c r="AN68" s="1401"/>
      <c r="AO68" s="1401"/>
      <c r="AP68" s="1401"/>
      <c r="AQ68" s="1401"/>
      <c r="AR68" s="1289"/>
      <c r="AS68" s="1289"/>
      <c r="AT68" s="1292"/>
      <c r="AU68" s="1659"/>
      <c r="AV68" s="1057"/>
      <c r="AW68" s="1413"/>
      <c r="AX68" s="1383"/>
      <c r="AY68" s="1383"/>
      <c r="AZ68" s="1383"/>
      <c r="BA68" s="1383"/>
      <c r="BB68" s="1383"/>
      <c r="BC68" s="1383"/>
      <c r="BD68" s="1383"/>
      <c r="BE68" s="1383"/>
      <c r="BF68" s="1383"/>
      <c r="BG68" s="1383"/>
      <c r="BH68" s="1383"/>
      <c r="BI68" s="1383"/>
      <c r="BJ68" s="1671"/>
      <c r="BK68" s="1383"/>
      <c r="BL68" s="1591"/>
      <c r="BM68" s="55"/>
      <c r="BN68" s="1330" t="s">
        <v>251</v>
      </c>
      <c r="BO68" s="216" t="s">
        <v>527</v>
      </c>
      <c r="BP68" s="1600" t="s">
        <v>269</v>
      </c>
      <c r="BQ68" s="1327" t="str">
        <f t="shared" ref="BQ68:DI68" si="40">IF(SUM(COUNTBLANK(D64),COUNTBLANK(D70))=0,D70/D64,"-")</f>
        <v>-</v>
      </c>
      <c r="BR68" s="1327" t="str">
        <f t="shared" si="40"/>
        <v>-</v>
      </c>
      <c r="BS68" s="1327" t="str">
        <f t="shared" si="40"/>
        <v>-</v>
      </c>
      <c r="BT68" s="1327" t="str">
        <f t="shared" si="40"/>
        <v>-</v>
      </c>
      <c r="BU68" s="1327" t="str">
        <f t="shared" si="40"/>
        <v>-</v>
      </c>
      <c r="BV68" s="1327" t="str">
        <f t="shared" si="40"/>
        <v>-</v>
      </c>
      <c r="BW68" s="1327" t="str">
        <f t="shared" si="40"/>
        <v>-</v>
      </c>
      <c r="BX68" s="1327" t="str">
        <f t="shared" si="40"/>
        <v>-</v>
      </c>
      <c r="BY68" s="1327" t="str">
        <f t="shared" si="40"/>
        <v>-</v>
      </c>
      <c r="BZ68" s="1327" t="str">
        <f t="shared" si="40"/>
        <v>-</v>
      </c>
      <c r="CA68" s="1327" t="str">
        <f t="shared" si="40"/>
        <v>-</v>
      </c>
      <c r="CB68" s="1327" t="str">
        <f t="shared" si="40"/>
        <v>-</v>
      </c>
      <c r="CC68" s="1327" t="str">
        <f t="shared" si="40"/>
        <v>-</v>
      </c>
      <c r="CD68" s="1327" t="str">
        <f t="shared" si="40"/>
        <v>-</v>
      </c>
      <c r="CE68" s="1333" t="str">
        <f t="shared" si="40"/>
        <v>-</v>
      </c>
      <c r="CF68" s="1327" t="str">
        <f t="shared" si="40"/>
        <v>-</v>
      </c>
      <c r="CG68" s="1327" t="str">
        <f t="shared" si="40"/>
        <v>-</v>
      </c>
      <c r="CH68" s="1327" t="str">
        <f t="shared" si="40"/>
        <v>-</v>
      </c>
      <c r="CI68" s="1327" t="str">
        <f t="shared" si="40"/>
        <v>-</v>
      </c>
      <c r="CJ68" s="1327" t="str">
        <f t="shared" si="40"/>
        <v>-</v>
      </c>
      <c r="CK68" s="1327" t="str">
        <f t="shared" si="40"/>
        <v>-</v>
      </c>
      <c r="CL68" s="1327" t="str">
        <f t="shared" si="40"/>
        <v>-</v>
      </c>
      <c r="CM68" s="1327" t="str">
        <f t="shared" si="40"/>
        <v>-</v>
      </c>
      <c r="CN68" s="1327" t="str">
        <f t="shared" si="40"/>
        <v>-</v>
      </c>
      <c r="CO68" s="1327" t="str">
        <f t="shared" si="40"/>
        <v>-</v>
      </c>
      <c r="CP68" s="1327" t="str">
        <f t="shared" si="40"/>
        <v>-</v>
      </c>
      <c r="CQ68" s="1327" t="str">
        <f t="shared" si="40"/>
        <v>-</v>
      </c>
      <c r="CR68" s="1327" t="str">
        <f t="shared" si="40"/>
        <v>-</v>
      </c>
      <c r="CS68" s="1327" t="str">
        <f t="shared" si="40"/>
        <v>-</v>
      </c>
      <c r="CT68" s="1333" t="str">
        <f t="shared" si="40"/>
        <v>-</v>
      </c>
      <c r="CU68" s="1327" t="str">
        <f t="shared" si="40"/>
        <v>-</v>
      </c>
      <c r="CV68" s="1327" t="str">
        <f t="shared" si="40"/>
        <v>-</v>
      </c>
      <c r="CW68" s="1327" t="str">
        <f t="shared" si="40"/>
        <v>-</v>
      </c>
      <c r="CX68" s="1327" t="str">
        <f t="shared" si="40"/>
        <v>-</v>
      </c>
      <c r="CY68" s="1327" t="str">
        <f t="shared" si="40"/>
        <v>-</v>
      </c>
      <c r="CZ68" s="1327" t="str">
        <f t="shared" si="40"/>
        <v>-</v>
      </c>
      <c r="DA68" s="1327" t="str">
        <f t="shared" si="40"/>
        <v>-</v>
      </c>
      <c r="DB68" s="1327" t="str">
        <f t="shared" si="40"/>
        <v>-</v>
      </c>
      <c r="DC68" s="1327" t="str">
        <f t="shared" si="40"/>
        <v>-</v>
      </c>
      <c r="DD68" s="1327" t="str">
        <f t="shared" si="40"/>
        <v>-</v>
      </c>
      <c r="DE68" s="1327" t="str">
        <f t="shared" si="40"/>
        <v>-</v>
      </c>
      <c r="DF68" s="1327" t="str">
        <f t="shared" si="40"/>
        <v>-</v>
      </c>
      <c r="DG68" s="1327" t="str">
        <f t="shared" si="40"/>
        <v>-</v>
      </c>
      <c r="DH68" s="1327" t="str">
        <f t="shared" si="40"/>
        <v>-</v>
      </c>
      <c r="DI68" s="1333" t="str">
        <f t="shared" si="40"/>
        <v>-</v>
      </c>
      <c r="DJ68" s="2"/>
      <c r="DK68" s="2"/>
      <c r="DL68" s="2"/>
      <c r="DM68" s="2"/>
      <c r="DN68" s="2"/>
      <c r="DO68" s="2"/>
      <c r="DP68" s="2"/>
      <c r="DQ68" s="2"/>
      <c r="DR68" s="2"/>
      <c r="DS68" s="2"/>
      <c r="DT68" s="2"/>
      <c r="DU68" s="2"/>
      <c r="DV68" s="2"/>
      <c r="DW68" s="1624"/>
      <c r="DX68" s="2"/>
    </row>
    <row r="69" spans="1:128" s="2" customFormat="1" ht="28.5" customHeight="1" x14ac:dyDescent="0.3">
      <c r="B69" s="1412" t="s">
        <v>150</v>
      </c>
      <c r="C69" s="192" t="s">
        <v>256</v>
      </c>
      <c r="D69" s="1400"/>
      <c r="E69" s="1401"/>
      <c r="F69" s="1401"/>
      <c r="G69" s="1401"/>
      <c r="H69" s="1401"/>
      <c r="I69" s="1401"/>
      <c r="J69" s="1401"/>
      <c r="K69" s="1401"/>
      <c r="L69" s="1401"/>
      <c r="M69" s="1401"/>
      <c r="N69" s="1289"/>
      <c r="O69" s="1289"/>
      <c r="P69" s="1292"/>
      <c r="Q69" s="1659"/>
      <c r="R69" s="1057"/>
      <c r="S69" s="1400"/>
      <c r="T69" s="1401"/>
      <c r="U69" s="1401"/>
      <c r="V69" s="1401"/>
      <c r="W69" s="1401"/>
      <c r="X69" s="1401"/>
      <c r="Y69" s="1401"/>
      <c r="Z69" s="1401"/>
      <c r="AA69" s="1401"/>
      <c r="AB69" s="1401"/>
      <c r="AC69" s="1289"/>
      <c r="AD69" s="1289"/>
      <c r="AE69" s="1292"/>
      <c r="AF69" s="1659"/>
      <c r="AG69" s="1057"/>
      <c r="AH69" s="1400"/>
      <c r="AI69" s="1401"/>
      <c r="AJ69" s="1401"/>
      <c r="AK69" s="1401"/>
      <c r="AL69" s="1401"/>
      <c r="AM69" s="1401"/>
      <c r="AN69" s="1401"/>
      <c r="AO69" s="1401"/>
      <c r="AP69" s="1401"/>
      <c r="AQ69" s="1401"/>
      <c r="AR69" s="1289"/>
      <c r="AS69" s="1289"/>
      <c r="AT69" s="1292"/>
      <c r="AU69" s="1659"/>
      <c r="AV69" s="1057"/>
      <c r="AW69" s="1413"/>
      <c r="AX69" s="1383"/>
      <c r="AY69" s="1383"/>
      <c r="AZ69" s="1383"/>
      <c r="BA69" s="1383"/>
      <c r="BB69" s="1383"/>
      <c r="BC69" s="1383"/>
      <c r="BD69" s="1383"/>
      <c r="BE69" s="1383"/>
      <c r="BF69" s="1383"/>
      <c r="BG69" s="1383"/>
      <c r="BH69" s="1383"/>
      <c r="BI69" s="1383"/>
      <c r="BJ69" s="1671"/>
      <c r="BK69" s="1383"/>
      <c r="BL69" s="1383"/>
      <c r="BM69" s="1518"/>
      <c r="BN69" s="1331" t="s">
        <v>74</v>
      </c>
      <c r="BO69" s="207"/>
      <c r="BP69" s="1601"/>
      <c r="BQ69" s="1311"/>
      <c r="BR69" s="1309"/>
      <c r="BS69" s="1309"/>
      <c r="BT69" s="1309"/>
      <c r="BU69" s="1309"/>
      <c r="BV69" s="1309"/>
      <c r="BW69" s="1309"/>
      <c r="BX69" s="1309"/>
      <c r="BY69" s="1666"/>
      <c r="BZ69" s="1666"/>
      <c r="CA69" s="1666"/>
      <c r="CB69" s="1666"/>
      <c r="CC69" s="1666"/>
      <c r="CD69" s="1666"/>
      <c r="CE69" s="1321"/>
      <c r="CF69" s="1667"/>
      <c r="CG69" s="1667"/>
      <c r="CH69" s="1667"/>
      <c r="CI69" s="1667"/>
      <c r="CJ69" s="1667"/>
      <c r="CK69" s="1667"/>
      <c r="CL69" s="1667"/>
      <c r="CM69" s="1667"/>
      <c r="CN69" s="1667"/>
      <c r="CO69" s="1667"/>
      <c r="CP69" s="1667"/>
      <c r="CQ69" s="1667"/>
      <c r="CR69" s="1667"/>
      <c r="CS69" s="1666"/>
      <c r="CT69" s="1321"/>
      <c r="CU69" s="1311"/>
      <c r="CV69" s="1309"/>
      <c r="CW69" s="1309"/>
      <c r="CX69" s="1309"/>
      <c r="CY69" s="1309"/>
      <c r="CZ69" s="1309"/>
      <c r="DA69" s="1309"/>
      <c r="DB69" s="1309"/>
      <c r="DC69" s="1666"/>
      <c r="DD69" s="1666"/>
      <c r="DE69" s="1666"/>
      <c r="DF69" s="1666"/>
      <c r="DG69" s="1666"/>
      <c r="DH69" s="1666"/>
      <c r="DI69" s="1321"/>
      <c r="DW69" s="1624"/>
    </row>
    <row r="70" spans="1:128" s="2" customFormat="1" ht="28.5" customHeight="1" x14ac:dyDescent="0.3">
      <c r="B70" s="1412" t="s">
        <v>151</v>
      </c>
      <c r="C70" s="192" t="s">
        <v>257</v>
      </c>
      <c r="D70" s="1400"/>
      <c r="E70" s="1401"/>
      <c r="F70" s="1401"/>
      <c r="G70" s="1401"/>
      <c r="H70" s="1401"/>
      <c r="I70" s="1401"/>
      <c r="J70" s="1401"/>
      <c r="K70" s="1401"/>
      <c r="L70" s="1401"/>
      <c r="M70" s="1401"/>
      <c r="N70" s="1289"/>
      <c r="O70" s="1289"/>
      <c r="P70" s="1292"/>
      <c r="Q70" s="1659"/>
      <c r="R70" s="1057"/>
      <c r="S70" s="1400"/>
      <c r="T70" s="1401"/>
      <c r="U70" s="1401"/>
      <c r="V70" s="1401"/>
      <c r="W70" s="1401"/>
      <c r="X70" s="1401"/>
      <c r="Y70" s="1401"/>
      <c r="Z70" s="1401"/>
      <c r="AA70" s="1401"/>
      <c r="AB70" s="1401"/>
      <c r="AC70" s="1289"/>
      <c r="AD70" s="1289"/>
      <c r="AE70" s="1292"/>
      <c r="AF70" s="1659"/>
      <c r="AG70" s="1057"/>
      <c r="AH70" s="1400"/>
      <c r="AI70" s="1401"/>
      <c r="AJ70" s="1401"/>
      <c r="AK70" s="1401"/>
      <c r="AL70" s="1401"/>
      <c r="AM70" s="1401"/>
      <c r="AN70" s="1401"/>
      <c r="AO70" s="1401"/>
      <c r="AP70" s="1401"/>
      <c r="AQ70" s="1401"/>
      <c r="AR70" s="1289"/>
      <c r="AS70" s="1289"/>
      <c r="AT70" s="1292"/>
      <c r="AU70" s="1659"/>
      <c r="AV70" s="1057"/>
      <c r="AW70" s="1413"/>
      <c r="AX70" s="1383"/>
      <c r="AY70" s="1383"/>
      <c r="AZ70" s="1383"/>
      <c r="BA70" s="1383"/>
      <c r="BB70" s="1383"/>
      <c r="BC70" s="1383"/>
      <c r="BD70" s="1383"/>
      <c r="BE70" s="1383"/>
      <c r="BF70" s="1383"/>
      <c r="BG70" s="1383"/>
      <c r="BH70" s="1383"/>
      <c r="BI70" s="1383"/>
      <c r="BJ70" s="1671"/>
      <c r="BK70" s="1383"/>
      <c r="BL70" s="1383"/>
      <c r="BM70" s="1518"/>
      <c r="BN70" s="1357" t="s">
        <v>159</v>
      </c>
      <c r="BO70" s="211" t="s">
        <v>1679</v>
      </c>
      <c r="BP70" s="1607" t="s">
        <v>191</v>
      </c>
      <c r="BQ70" s="1358" t="str">
        <f t="shared" ref="BQ70:DI70" si="41">IF(SUM(COUNTBLANK(D58),COUNTBLANK(D74),COUNTBLANK(D75))=0,D75/(D58+D74),"-")</f>
        <v>-</v>
      </c>
      <c r="BR70" s="1358" t="str">
        <f t="shared" si="41"/>
        <v>-</v>
      </c>
      <c r="BS70" s="1358" t="str">
        <f t="shared" si="41"/>
        <v>-</v>
      </c>
      <c r="BT70" s="1358" t="str">
        <f t="shared" si="41"/>
        <v>-</v>
      </c>
      <c r="BU70" s="1358" t="str">
        <f t="shared" si="41"/>
        <v>-</v>
      </c>
      <c r="BV70" s="1358" t="str">
        <f t="shared" si="41"/>
        <v>-</v>
      </c>
      <c r="BW70" s="1358" t="str">
        <f t="shared" si="41"/>
        <v>-</v>
      </c>
      <c r="BX70" s="1358" t="str">
        <f t="shared" si="41"/>
        <v>-</v>
      </c>
      <c r="BY70" s="1358" t="str">
        <f t="shared" si="41"/>
        <v>-</v>
      </c>
      <c r="BZ70" s="1358" t="str">
        <f t="shared" si="41"/>
        <v>-</v>
      </c>
      <c r="CA70" s="1358" t="str">
        <f t="shared" si="41"/>
        <v>-</v>
      </c>
      <c r="CB70" s="1358" t="str">
        <f t="shared" si="41"/>
        <v>-</v>
      </c>
      <c r="CC70" s="1358" t="str">
        <f t="shared" si="41"/>
        <v>-</v>
      </c>
      <c r="CD70" s="1358" t="str">
        <f t="shared" si="41"/>
        <v>-</v>
      </c>
      <c r="CE70" s="1359" t="str">
        <f t="shared" si="41"/>
        <v>-</v>
      </c>
      <c r="CF70" s="1358" t="str">
        <f t="shared" si="41"/>
        <v>-</v>
      </c>
      <c r="CG70" s="1358" t="str">
        <f t="shared" si="41"/>
        <v>-</v>
      </c>
      <c r="CH70" s="1358" t="str">
        <f t="shared" si="41"/>
        <v>-</v>
      </c>
      <c r="CI70" s="1358" t="str">
        <f t="shared" si="41"/>
        <v>-</v>
      </c>
      <c r="CJ70" s="1358" t="str">
        <f t="shared" si="41"/>
        <v>-</v>
      </c>
      <c r="CK70" s="1358" t="str">
        <f t="shared" si="41"/>
        <v>-</v>
      </c>
      <c r="CL70" s="1358" t="str">
        <f t="shared" si="41"/>
        <v>-</v>
      </c>
      <c r="CM70" s="1358" t="str">
        <f t="shared" si="41"/>
        <v>-</v>
      </c>
      <c r="CN70" s="1358" t="str">
        <f t="shared" si="41"/>
        <v>-</v>
      </c>
      <c r="CO70" s="1358" t="str">
        <f t="shared" si="41"/>
        <v>-</v>
      </c>
      <c r="CP70" s="1358" t="str">
        <f t="shared" si="41"/>
        <v>-</v>
      </c>
      <c r="CQ70" s="1358" t="str">
        <f t="shared" si="41"/>
        <v>-</v>
      </c>
      <c r="CR70" s="1358" t="str">
        <f t="shared" si="41"/>
        <v>-</v>
      </c>
      <c r="CS70" s="1358" t="str">
        <f t="shared" si="41"/>
        <v>-</v>
      </c>
      <c r="CT70" s="1359" t="str">
        <f t="shared" si="41"/>
        <v>-</v>
      </c>
      <c r="CU70" s="1358" t="str">
        <f t="shared" si="41"/>
        <v>-</v>
      </c>
      <c r="CV70" s="1358" t="str">
        <f t="shared" si="41"/>
        <v>-</v>
      </c>
      <c r="CW70" s="1358" t="str">
        <f t="shared" si="41"/>
        <v>-</v>
      </c>
      <c r="CX70" s="1358" t="str">
        <f t="shared" si="41"/>
        <v>-</v>
      </c>
      <c r="CY70" s="1358" t="str">
        <f t="shared" si="41"/>
        <v>-</v>
      </c>
      <c r="CZ70" s="1358" t="str">
        <f t="shared" si="41"/>
        <v>-</v>
      </c>
      <c r="DA70" s="1358" t="str">
        <f t="shared" si="41"/>
        <v>-</v>
      </c>
      <c r="DB70" s="1358" t="str">
        <f t="shared" si="41"/>
        <v>-</v>
      </c>
      <c r="DC70" s="1358" t="str">
        <f t="shared" si="41"/>
        <v>-</v>
      </c>
      <c r="DD70" s="1358" t="str">
        <f t="shared" si="41"/>
        <v>-</v>
      </c>
      <c r="DE70" s="1358" t="str">
        <f t="shared" si="41"/>
        <v>-</v>
      </c>
      <c r="DF70" s="1358" t="str">
        <f t="shared" si="41"/>
        <v>-</v>
      </c>
      <c r="DG70" s="1358" t="str">
        <f t="shared" si="41"/>
        <v>-</v>
      </c>
      <c r="DH70" s="1358" t="str">
        <f t="shared" si="41"/>
        <v>-</v>
      </c>
      <c r="DI70" s="1359" t="str">
        <f t="shared" si="41"/>
        <v>-</v>
      </c>
      <c r="DW70" s="1624"/>
    </row>
    <row r="71" spans="1:128" s="2" customFormat="1" ht="28.5" customHeight="1" x14ac:dyDescent="0.3">
      <c r="B71" s="1412" t="s">
        <v>152</v>
      </c>
      <c r="C71" s="192" t="s">
        <v>533</v>
      </c>
      <c r="D71" s="1400"/>
      <c r="E71" s="1401"/>
      <c r="F71" s="1401"/>
      <c r="G71" s="1401"/>
      <c r="H71" s="1401"/>
      <c r="I71" s="1401"/>
      <c r="J71" s="1401"/>
      <c r="K71" s="1401"/>
      <c r="L71" s="1401"/>
      <c r="M71" s="1401"/>
      <c r="N71" s="1289"/>
      <c r="O71" s="1289"/>
      <c r="P71" s="1292"/>
      <c r="Q71" s="1659"/>
      <c r="R71" s="1057"/>
      <c r="S71" s="1400"/>
      <c r="T71" s="1401"/>
      <c r="U71" s="1401"/>
      <c r="V71" s="1401"/>
      <c r="W71" s="1401"/>
      <c r="X71" s="1401"/>
      <c r="Y71" s="1401"/>
      <c r="Z71" s="1401"/>
      <c r="AA71" s="1401"/>
      <c r="AB71" s="1401"/>
      <c r="AC71" s="1289"/>
      <c r="AD71" s="1289"/>
      <c r="AE71" s="1292"/>
      <c r="AF71" s="1659"/>
      <c r="AG71" s="1057"/>
      <c r="AH71" s="1400"/>
      <c r="AI71" s="1401"/>
      <c r="AJ71" s="1401"/>
      <c r="AK71" s="1401"/>
      <c r="AL71" s="1401"/>
      <c r="AM71" s="1401"/>
      <c r="AN71" s="1401"/>
      <c r="AO71" s="1401"/>
      <c r="AP71" s="1401"/>
      <c r="AQ71" s="1401"/>
      <c r="AR71" s="1289"/>
      <c r="AS71" s="1289"/>
      <c r="AT71" s="1292"/>
      <c r="AU71" s="1659"/>
      <c r="AV71" s="1057"/>
      <c r="AW71" s="1413"/>
      <c r="AX71" s="1383"/>
      <c r="AY71" s="1383"/>
      <c r="AZ71" s="1383"/>
      <c r="BA71" s="1383"/>
      <c r="BB71" s="1383"/>
      <c r="BC71" s="1383"/>
      <c r="BD71" s="1383"/>
      <c r="BE71" s="1383"/>
      <c r="BF71" s="1383"/>
      <c r="BG71" s="1383"/>
      <c r="BH71" s="1383"/>
      <c r="BI71" s="1383"/>
      <c r="BJ71" s="1671"/>
      <c r="BK71" s="1383"/>
      <c r="BL71" s="1383"/>
      <c r="BM71" s="1518"/>
      <c r="BN71" s="1371" t="s">
        <v>78</v>
      </c>
      <c r="BO71" s="207"/>
      <c r="BP71" s="1601"/>
      <c r="BQ71" s="1311"/>
      <c r="BR71" s="1309"/>
      <c r="BS71" s="1309"/>
      <c r="BT71" s="1309"/>
      <c r="BU71" s="1309"/>
      <c r="BV71" s="1309"/>
      <c r="BW71" s="1309"/>
      <c r="BX71" s="1309"/>
      <c r="BY71" s="1666"/>
      <c r="BZ71" s="1666"/>
      <c r="CA71" s="1666"/>
      <c r="CB71" s="1666"/>
      <c r="CC71" s="1666"/>
      <c r="CD71" s="1666"/>
      <c r="CE71" s="1321"/>
      <c r="CF71" s="1667"/>
      <c r="CG71" s="1667"/>
      <c r="CH71" s="1667"/>
      <c r="CI71" s="1667"/>
      <c r="CJ71" s="1667"/>
      <c r="CK71" s="1667"/>
      <c r="CL71" s="1667"/>
      <c r="CM71" s="1667"/>
      <c r="CN71" s="1667"/>
      <c r="CO71" s="1667"/>
      <c r="CP71" s="1667"/>
      <c r="CQ71" s="1667"/>
      <c r="CR71" s="1667"/>
      <c r="CS71" s="1666"/>
      <c r="CT71" s="1321"/>
      <c r="CU71" s="1311"/>
      <c r="CV71" s="1309"/>
      <c r="CW71" s="1309"/>
      <c r="CX71" s="1309"/>
      <c r="CY71" s="1309"/>
      <c r="CZ71" s="1309"/>
      <c r="DA71" s="1309"/>
      <c r="DB71" s="1309"/>
      <c r="DC71" s="1666"/>
      <c r="DD71" s="1666"/>
      <c r="DE71" s="1666"/>
      <c r="DF71" s="1666"/>
      <c r="DG71" s="1666"/>
      <c r="DH71" s="1666"/>
      <c r="DI71" s="1321"/>
      <c r="DW71" s="1624"/>
    </row>
    <row r="72" spans="1:128" s="2" customFormat="1" ht="28.5" customHeight="1" thickBot="1" x14ac:dyDescent="0.35">
      <c r="B72" s="1434" t="s">
        <v>153</v>
      </c>
      <c r="C72" s="1435" t="s">
        <v>517</v>
      </c>
      <c r="D72" s="1416"/>
      <c r="E72" s="1417"/>
      <c r="F72" s="1417"/>
      <c r="G72" s="1417"/>
      <c r="H72" s="1417"/>
      <c r="I72" s="1417"/>
      <c r="J72" s="1417"/>
      <c r="K72" s="1417"/>
      <c r="L72" s="1417"/>
      <c r="M72" s="1417"/>
      <c r="N72" s="1419"/>
      <c r="O72" s="1419"/>
      <c r="P72" s="1420"/>
      <c r="Q72" s="1689"/>
      <c r="R72" s="1421"/>
      <c r="S72" s="1416"/>
      <c r="T72" s="1417"/>
      <c r="U72" s="1417"/>
      <c r="V72" s="1417"/>
      <c r="W72" s="1417"/>
      <c r="X72" s="1417"/>
      <c r="Y72" s="1417"/>
      <c r="Z72" s="1417"/>
      <c r="AA72" s="1417"/>
      <c r="AB72" s="1417"/>
      <c r="AC72" s="1419"/>
      <c r="AD72" s="1419"/>
      <c r="AE72" s="1420"/>
      <c r="AF72" s="1689"/>
      <c r="AG72" s="1421"/>
      <c r="AH72" s="1416"/>
      <c r="AI72" s="1417"/>
      <c r="AJ72" s="1417"/>
      <c r="AK72" s="1417"/>
      <c r="AL72" s="1417"/>
      <c r="AM72" s="1417"/>
      <c r="AN72" s="1417"/>
      <c r="AO72" s="1417"/>
      <c r="AP72" s="1417"/>
      <c r="AQ72" s="1417"/>
      <c r="AR72" s="1419"/>
      <c r="AS72" s="1419"/>
      <c r="AT72" s="1420"/>
      <c r="AU72" s="1689"/>
      <c r="AV72" s="1421"/>
      <c r="AW72" s="1422"/>
      <c r="AX72" s="1383"/>
      <c r="AY72" s="1383"/>
      <c r="AZ72" s="1383"/>
      <c r="BA72" s="1383"/>
      <c r="BB72" s="1383"/>
      <c r="BC72" s="1383"/>
      <c r="BD72" s="1383"/>
      <c r="BE72" s="1383"/>
      <c r="BF72" s="1383"/>
      <c r="BG72" s="1383"/>
      <c r="BH72" s="1383"/>
      <c r="BI72" s="1383"/>
      <c r="BJ72" s="1671"/>
      <c r="BK72" s="1383"/>
      <c r="BL72" s="1383"/>
      <c r="BM72" s="1518"/>
      <c r="BN72" s="1330" t="s">
        <v>75</v>
      </c>
      <c r="BO72" s="216" t="s">
        <v>171</v>
      </c>
      <c r="BP72" s="1599" t="s">
        <v>192</v>
      </c>
      <c r="BQ72" s="1326" t="str">
        <f t="shared" ref="BQ72:DI72" si="42">IF(SUM(COUNTBLANK(D58),COUNTBLANK(D71))=0,D58/D71,"-")</f>
        <v>-</v>
      </c>
      <c r="BR72" s="1326" t="str">
        <f t="shared" si="42"/>
        <v>-</v>
      </c>
      <c r="BS72" s="1326" t="str">
        <f t="shared" si="42"/>
        <v>-</v>
      </c>
      <c r="BT72" s="1326" t="str">
        <f t="shared" si="42"/>
        <v>-</v>
      </c>
      <c r="BU72" s="1326" t="str">
        <f t="shared" si="42"/>
        <v>-</v>
      </c>
      <c r="BV72" s="1326" t="str">
        <f t="shared" si="42"/>
        <v>-</v>
      </c>
      <c r="BW72" s="1326" t="str">
        <f t="shared" si="42"/>
        <v>-</v>
      </c>
      <c r="BX72" s="1326" t="str">
        <f t="shared" si="42"/>
        <v>-</v>
      </c>
      <c r="BY72" s="1326" t="str">
        <f t="shared" si="42"/>
        <v>-</v>
      </c>
      <c r="BZ72" s="1326" t="str">
        <f t="shared" si="42"/>
        <v>-</v>
      </c>
      <c r="CA72" s="1326" t="str">
        <f t="shared" si="42"/>
        <v>-</v>
      </c>
      <c r="CB72" s="1326" t="str">
        <f t="shared" si="42"/>
        <v>-</v>
      </c>
      <c r="CC72" s="1326" t="str">
        <f t="shared" si="42"/>
        <v>-</v>
      </c>
      <c r="CD72" s="1326" t="str">
        <f t="shared" si="42"/>
        <v>-</v>
      </c>
      <c r="CE72" s="1332" t="str">
        <f t="shared" si="42"/>
        <v>-</v>
      </c>
      <c r="CF72" s="1326" t="str">
        <f t="shared" si="42"/>
        <v>-</v>
      </c>
      <c r="CG72" s="1326" t="str">
        <f t="shared" si="42"/>
        <v>-</v>
      </c>
      <c r="CH72" s="1326" t="str">
        <f t="shared" si="42"/>
        <v>-</v>
      </c>
      <c r="CI72" s="1326" t="str">
        <f t="shared" si="42"/>
        <v>-</v>
      </c>
      <c r="CJ72" s="1326" t="str">
        <f t="shared" si="42"/>
        <v>-</v>
      </c>
      <c r="CK72" s="1326" t="str">
        <f t="shared" si="42"/>
        <v>-</v>
      </c>
      <c r="CL72" s="1326" t="str">
        <f t="shared" si="42"/>
        <v>-</v>
      </c>
      <c r="CM72" s="1326" t="str">
        <f t="shared" si="42"/>
        <v>-</v>
      </c>
      <c r="CN72" s="1326" t="str">
        <f t="shared" si="42"/>
        <v>-</v>
      </c>
      <c r="CO72" s="1326" t="str">
        <f t="shared" si="42"/>
        <v>-</v>
      </c>
      <c r="CP72" s="1326" t="str">
        <f t="shared" si="42"/>
        <v>-</v>
      </c>
      <c r="CQ72" s="1326" t="str">
        <f t="shared" si="42"/>
        <v>-</v>
      </c>
      <c r="CR72" s="1326" t="str">
        <f t="shared" si="42"/>
        <v>-</v>
      </c>
      <c r="CS72" s="1326" t="str">
        <f t="shared" si="42"/>
        <v>-</v>
      </c>
      <c r="CT72" s="1332" t="str">
        <f t="shared" si="42"/>
        <v>-</v>
      </c>
      <c r="CU72" s="1326" t="str">
        <f t="shared" si="42"/>
        <v>-</v>
      </c>
      <c r="CV72" s="1326" t="str">
        <f t="shared" si="42"/>
        <v>-</v>
      </c>
      <c r="CW72" s="1326" t="str">
        <f t="shared" si="42"/>
        <v>-</v>
      </c>
      <c r="CX72" s="1326" t="str">
        <f t="shared" si="42"/>
        <v>-</v>
      </c>
      <c r="CY72" s="1326" t="str">
        <f t="shared" si="42"/>
        <v>-</v>
      </c>
      <c r="CZ72" s="1326" t="str">
        <f t="shared" si="42"/>
        <v>-</v>
      </c>
      <c r="DA72" s="1326" t="str">
        <f t="shared" si="42"/>
        <v>-</v>
      </c>
      <c r="DB72" s="1326" t="str">
        <f t="shared" si="42"/>
        <v>-</v>
      </c>
      <c r="DC72" s="1326" t="str">
        <f t="shared" si="42"/>
        <v>-</v>
      </c>
      <c r="DD72" s="1326" t="str">
        <f t="shared" si="42"/>
        <v>-</v>
      </c>
      <c r="DE72" s="1326" t="str">
        <f t="shared" si="42"/>
        <v>-</v>
      </c>
      <c r="DF72" s="1326" t="str">
        <f t="shared" si="42"/>
        <v>-</v>
      </c>
      <c r="DG72" s="1326" t="str">
        <f t="shared" si="42"/>
        <v>-</v>
      </c>
      <c r="DH72" s="1326" t="str">
        <f t="shared" si="42"/>
        <v>-</v>
      </c>
      <c r="DI72" s="1332" t="str">
        <f t="shared" si="42"/>
        <v>-</v>
      </c>
      <c r="DW72" s="1624"/>
    </row>
    <row r="73" spans="1:128" s="2" customFormat="1" ht="28.5" customHeight="1" thickBot="1" x14ac:dyDescent="0.35">
      <c r="B73" s="1423" t="s">
        <v>49</v>
      </c>
      <c r="C73" s="163"/>
      <c r="D73" s="1424"/>
      <c r="E73" s="1425"/>
      <c r="F73" s="1425"/>
      <c r="G73" s="1425"/>
      <c r="H73" s="1425"/>
      <c r="I73" s="1425"/>
      <c r="J73" s="1425"/>
      <c r="K73" s="1425"/>
      <c r="L73" s="1425"/>
      <c r="M73" s="1425"/>
      <c r="N73" s="1426"/>
      <c r="O73" s="1426"/>
      <c r="P73" s="1427"/>
      <c r="Q73" s="1692"/>
      <c r="R73" s="1428"/>
      <c r="S73" s="1424"/>
      <c r="T73" s="1425"/>
      <c r="U73" s="1425"/>
      <c r="V73" s="1425"/>
      <c r="W73" s="1425"/>
      <c r="X73" s="1425"/>
      <c r="Y73" s="1425"/>
      <c r="Z73" s="1425"/>
      <c r="AA73" s="1425"/>
      <c r="AB73" s="1425"/>
      <c r="AC73" s="1426"/>
      <c r="AD73" s="1426"/>
      <c r="AE73" s="1427"/>
      <c r="AF73" s="1692"/>
      <c r="AG73" s="1428"/>
      <c r="AH73" s="1424"/>
      <c r="AI73" s="1425"/>
      <c r="AJ73" s="1425"/>
      <c r="AK73" s="1425"/>
      <c r="AL73" s="1425"/>
      <c r="AM73" s="1425"/>
      <c r="AN73" s="1425"/>
      <c r="AO73" s="1425"/>
      <c r="AP73" s="1425"/>
      <c r="AQ73" s="1425"/>
      <c r="AR73" s="1426"/>
      <c r="AS73" s="1426"/>
      <c r="AT73" s="1427"/>
      <c r="AU73" s="1692"/>
      <c r="AV73" s="1428"/>
      <c r="AW73" s="1429"/>
      <c r="AX73" s="1591"/>
      <c r="AY73" s="1591"/>
      <c r="AZ73" s="1591"/>
      <c r="BA73" s="1591"/>
      <c r="BB73" s="1591"/>
      <c r="BC73" s="1591"/>
      <c r="BD73" s="1591"/>
      <c r="BE73" s="1591"/>
      <c r="BF73" s="1591"/>
      <c r="BG73" s="1591"/>
      <c r="BH73" s="1591"/>
      <c r="BI73" s="1591"/>
      <c r="BJ73" s="1591"/>
      <c r="BK73" s="1591"/>
      <c r="BL73" s="1383"/>
      <c r="BM73" s="1518"/>
      <c r="BN73" s="1786" t="s">
        <v>1778</v>
      </c>
      <c r="BO73" s="217" t="s">
        <v>1684</v>
      </c>
      <c r="BP73" s="1602" t="s">
        <v>1683</v>
      </c>
      <c r="BQ73" s="1328" t="str">
        <f t="shared" ref="BQ73:DI73" si="43">IF(SUM(COUNTBLANK(D68),COUNTBLANK(D69),COUNTBLANK(D71))=0,(D68+D69)/D71,"-")</f>
        <v>-</v>
      </c>
      <c r="BR73" s="1328" t="str">
        <f t="shared" si="43"/>
        <v>-</v>
      </c>
      <c r="BS73" s="1328" t="str">
        <f t="shared" si="43"/>
        <v>-</v>
      </c>
      <c r="BT73" s="1328" t="str">
        <f t="shared" si="43"/>
        <v>-</v>
      </c>
      <c r="BU73" s="1328" t="str">
        <f t="shared" si="43"/>
        <v>-</v>
      </c>
      <c r="BV73" s="1328" t="str">
        <f t="shared" si="43"/>
        <v>-</v>
      </c>
      <c r="BW73" s="1328" t="str">
        <f t="shared" si="43"/>
        <v>-</v>
      </c>
      <c r="BX73" s="1328" t="str">
        <f t="shared" si="43"/>
        <v>-</v>
      </c>
      <c r="BY73" s="1328" t="str">
        <f t="shared" si="43"/>
        <v>-</v>
      </c>
      <c r="BZ73" s="1328" t="str">
        <f t="shared" si="43"/>
        <v>-</v>
      </c>
      <c r="CA73" s="1328" t="str">
        <f t="shared" si="43"/>
        <v>-</v>
      </c>
      <c r="CB73" s="1328" t="str">
        <f t="shared" si="43"/>
        <v>-</v>
      </c>
      <c r="CC73" s="1328" t="str">
        <f t="shared" si="43"/>
        <v>-</v>
      </c>
      <c r="CD73" s="1328" t="str">
        <f t="shared" si="43"/>
        <v>-</v>
      </c>
      <c r="CE73" s="1334" t="str">
        <f t="shared" si="43"/>
        <v>-</v>
      </c>
      <c r="CF73" s="1328" t="str">
        <f t="shared" si="43"/>
        <v>-</v>
      </c>
      <c r="CG73" s="1328" t="str">
        <f t="shared" si="43"/>
        <v>-</v>
      </c>
      <c r="CH73" s="1328" t="str">
        <f t="shared" si="43"/>
        <v>-</v>
      </c>
      <c r="CI73" s="1328" t="str">
        <f t="shared" si="43"/>
        <v>-</v>
      </c>
      <c r="CJ73" s="1328" t="str">
        <f t="shared" si="43"/>
        <v>-</v>
      </c>
      <c r="CK73" s="1328" t="str">
        <f t="shared" si="43"/>
        <v>-</v>
      </c>
      <c r="CL73" s="1328" t="str">
        <f t="shared" si="43"/>
        <v>-</v>
      </c>
      <c r="CM73" s="1328" t="str">
        <f t="shared" si="43"/>
        <v>-</v>
      </c>
      <c r="CN73" s="1328" t="str">
        <f t="shared" si="43"/>
        <v>-</v>
      </c>
      <c r="CO73" s="1328" t="str">
        <f t="shared" si="43"/>
        <v>-</v>
      </c>
      <c r="CP73" s="1328" t="str">
        <f t="shared" si="43"/>
        <v>-</v>
      </c>
      <c r="CQ73" s="1328" t="str">
        <f t="shared" si="43"/>
        <v>-</v>
      </c>
      <c r="CR73" s="1328" t="str">
        <f t="shared" si="43"/>
        <v>-</v>
      </c>
      <c r="CS73" s="1328" t="str">
        <f t="shared" si="43"/>
        <v>-</v>
      </c>
      <c r="CT73" s="1334" t="str">
        <f t="shared" si="43"/>
        <v>-</v>
      </c>
      <c r="CU73" s="1328" t="str">
        <f t="shared" si="43"/>
        <v>-</v>
      </c>
      <c r="CV73" s="1328" t="str">
        <f t="shared" si="43"/>
        <v>-</v>
      </c>
      <c r="CW73" s="1328" t="str">
        <f t="shared" si="43"/>
        <v>-</v>
      </c>
      <c r="CX73" s="1328" t="str">
        <f t="shared" si="43"/>
        <v>-</v>
      </c>
      <c r="CY73" s="1328" t="str">
        <f t="shared" si="43"/>
        <v>-</v>
      </c>
      <c r="CZ73" s="1328" t="str">
        <f t="shared" si="43"/>
        <v>-</v>
      </c>
      <c r="DA73" s="1328" t="str">
        <f t="shared" si="43"/>
        <v>-</v>
      </c>
      <c r="DB73" s="1328" t="str">
        <f t="shared" si="43"/>
        <v>-</v>
      </c>
      <c r="DC73" s="1328" t="str">
        <f t="shared" si="43"/>
        <v>-</v>
      </c>
      <c r="DD73" s="1328" t="str">
        <f t="shared" si="43"/>
        <v>-</v>
      </c>
      <c r="DE73" s="1328" t="str">
        <f t="shared" si="43"/>
        <v>-</v>
      </c>
      <c r="DF73" s="1328" t="str">
        <f t="shared" si="43"/>
        <v>-</v>
      </c>
      <c r="DG73" s="1328" t="str">
        <f t="shared" si="43"/>
        <v>-</v>
      </c>
      <c r="DH73" s="1328" t="str">
        <f t="shared" si="43"/>
        <v>-</v>
      </c>
      <c r="DI73" s="1334" t="str">
        <f t="shared" si="43"/>
        <v>-</v>
      </c>
      <c r="DW73" s="1624"/>
    </row>
    <row r="74" spans="1:128" s="2" customFormat="1" ht="28.5" customHeight="1" x14ac:dyDescent="0.3">
      <c r="B74" s="1618" t="s">
        <v>154</v>
      </c>
      <c r="C74" s="1619" t="s">
        <v>50</v>
      </c>
      <c r="D74" s="1678"/>
      <c r="E74" s="1679"/>
      <c r="F74" s="1679"/>
      <c r="G74" s="1679"/>
      <c r="H74" s="1679"/>
      <c r="I74" s="1679"/>
      <c r="J74" s="1679"/>
      <c r="K74" s="1679"/>
      <c r="L74" s="1679"/>
      <c r="M74" s="1679"/>
      <c r="N74" s="1664"/>
      <c r="O74" s="1664"/>
      <c r="P74" s="1677"/>
      <c r="Q74" s="1677"/>
      <c r="R74" s="1654"/>
      <c r="S74" s="1678"/>
      <c r="T74" s="1679"/>
      <c r="U74" s="1679"/>
      <c r="V74" s="1679"/>
      <c r="W74" s="1679"/>
      <c r="X74" s="1679"/>
      <c r="Y74" s="1679"/>
      <c r="Z74" s="1679"/>
      <c r="AA74" s="1679"/>
      <c r="AB74" s="1679"/>
      <c r="AC74" s="1664"/>
      <c r="AD74" s="1664"/>
      <c r="AE74" s="1677"/>
      <c r="AF74" s="1677"/>
      <c r="AG74" s="1677"/>
      <c r="AH74" s="1680"/>
      <c r="AI74" s="1679"/>
      <c r="AJ74" s="1679"/>
      <c r="AK74" s="1679"/>
      <c r="AL74" s="1679"/>
      <c r="AM74" s="1679"/>
      <c r="AN74" s="1679"/>
      <c r="AO74" s="1679"/>
      <c r="AP74" s="1679"/>
      <c r="AQ74" s="1679"/>
      <c r="AR74" s="1664"/>
      <c r="AS74" s="1664"/>
      <c r="AT74" s="1677"/>
      <c r="AU74" s="1677"/>
      <c r="AV74" s="1654"/>
      <c r="AW74" s="1413"/>
      <c r="AX74" s="1383"/>
      <c r="AY74" s="1383"/>
      <c r="AZ74" s="1383"/>
      <c r="BA74" s="1383"/>
      <c r="BB74" s="1383"/>
      <c r="BC74" s="1383"/>
      <c r="BD74" s="1383"/>
      <c r="BE74" s="1383"/>
      <c r="BF74" s="1383"/>
      <c r="BG74" s="1383"/>
      <c r="BH74" s="1383"/>
      <c r="BI74" s="1383"/>
      <c r="BJ74" s="1671"/>
      <c r="BK74" s="1383"/>
      <c r="BL74" s="1591"/>
      <c r="BM74" s="55"/>
      <c r="BN74" s="1371" t="s">
        <v>1681</v>
      </c>
      <c r="BO74" s="207"/>
      <c r="BP74" s="1601"/>
      <c r="BQ74" s="1311"/>
      <c r="BR74" s="1309"/>
      <c r="BS74" s="1309"/>
      <c r="BT74" s="1309"/>
      <c r="BU74" s="1309"/>
      <c r="BV74" s="1309"/>
      <c r="BW74" s="1309"/>
      <c r="BX74" s="1309"/>
      <c r="BY74" s="1666"/>
      <c r="BZ74" s="1666"/>
      <c r="CA74" s="1666"/>
      <c r="CB74" s="1666"/>
      <c r="CC74" s="1666"/>
      <c r="CD74" s="1666"/>
      <c r="CE74" s="1321"/>
      <c r="CF74" s="1667"/>
      <c r="CG74" s="1667"/>
      <c r="CH74" s="1667"/>
      <c r="CI74" s="1667"/>
      <c r="CJ74" s="1667"/>
      <c r="CK74" s="1667"/>
      <c r="CL74" s="1667"/>
      <c r="CM74" s="1667"/>
      <c r="CN74" s="1667"/>
      <c r="CO74" s="1667"/>
      <c r="CP74" s="1667"/>
      <c r="CQ74" s="1667"/>
      <c r="CR74" s="1667"/>
      <c r="CS74" s="1666"/>
      <c r="CT74" s="1321"/>
      <c r="CU74" s="1311"/>
      <c r="CV74" s="1309"/>
      <c r="CW74" s="1309"/>
      <c r="CX74" s="1309"/>
      <c r="CY74" s="1309"/>
      <c r="CZ74" s="1309"/>
      <c r="DA74" s="1309"/>
      <c r="DB74" s="1309"/>
      <c r="DC74" s="1666"/>
      <c r="DD74" s="1666"/>
      <c r="DE74" s="1666"/>
      <c r="DF74" s="1666"/>
      <c r="DG74" s="1666"/>
      <c r="DH74" s="1666"/>
      <c r="DI74" s="1321"/>
      <c r="DW74" s="1624"/>
    </row>
    <row r="75" spans="1:128" s="2" customFormat="1" ht="28.5" customHeight="1" thickBot="1" x14ac:dyDescent="0.35">
      <c r="B75" s="1620" t="s">
        <v>155</v>
      </c>
      <c r="C75" s="1621" t="s">
        <v>534</v>
      </c>
      <c r="D75" s="1695"/>
      <c r="E75" s="1696"/>
      <c r="F75" s="1696"/>
      <c r="G75" s="1696"/>
      <c r="H75" s="1696"/>
      <c r="I75" s="1696"/>
      <c r="J75" s="1696"/>
      <c r="K75" s="1696"/>
      <c r="L75" s="1696"/>
      <c r="M75" s="1696"/>
      <c r="N75" s="1688"/>
      <c r="O75" s="1688"/>
      <c r="P75" s="1697"/>
      <c r="Q75" s="1697"/>
      <c r="R75" s="1690"/>
      <c r="S75" s="1695"/>
      <c r="T75" s="1696"/>
      <c r="U75" s="1696"/>
      <c r="V75" s="1696"/>
      <c r="W75" s="1696"/>
      <c r="X75" s="1696"/>
      <c r="Y75" s="1696"/>
      <c r="Z75" s="1696"/>
      <c r="AA75" s="1696"/>
      <c r="AB75" s="1696"/>
      <c r="AC75" s="1688"/>
      <c r="AD75" s="1688"/>
      <c r="AE75" s="1697"/>
      <c r="AF75" s="1697"/>
      <c r="AG75" s="1697"/>
      <c r="AH75" s="1698"/>
      <c r="AI75" s="1696"/>
      <c r="AJ75" s="1696"/>
      <c r="AK75" s="1696"/>
      <c r="AL75" s="1696"/>
      <c r="AM75" s="1696"/>
      <c r="AN75" s="1696"/>
      <c r="AO75" s="1696"/>
      <c r="AP75" s="1696"/>
      <c r="AQ75" s="1696"/>
      <c r="AR75" s="1688"/>
      <c r="AS75" s="1688"/>
      <c r="AT75" s="1697"/>
      <c r="AU75" s="1697"/>
      <c r="AV75" s="1690"/>
      <c r="AW75" s="1430"/>
      <c r="AX75" s="1383"/>
      <c r="AY75" s="1383"/>
      <c r="AZ75" s="1383"/>
      <c r="BA75" s="1383"/>
      <c r="BB75" s="1383"/>
      <c r="BC75" s="1383"/>
      <c r="BD75" s="1383"/>
      <c r="BE75" s="1383"/>
      <c r="BF75" s="1383"/>
      <c r="BG75" s="1383"/>
      <c r="BH75" s="1383"/>
      <c r="BI75" s="1383"/>
      <c r="BJ75" s="1671"/>
      <c r="BK75" s="1383"/>
      <c r="BL75" s="1383"/>
      <c r="BM75" s="1518"/>
      <c r="BN75" s="1785" t="s">
        <v>1680</v>
      </c>
      <c r="BO75" s="213" t="s">
        <v>1682</v>
      </c>
      <c r="BP75" s="1746" t="s">
        <v>1685</v>
      </c>
      <c r="BQ75" s="1361" t="str">
        <f t="shared" ref="BQ75:DI75" si="44">IF(SUM(COUNTBLANK(D66),COUNTBLANK(D60))=0,D66/D60,"-")</f>
        <v>-</v>
      </c>
      <c r="BR75" s="1361" t="str">
        <f t="shared" si="44"/>
        <v>-</v>
      </c>
      <c r="BS75" s="1361" t="str">
        <f t="shared" si="44"/>
        <v>-</v>
      </c>
      <c r="BT75" s="1361" t="str">
        <f t="shared" si="44"/>
        <v>-</v>
      </c>
      <c r="BU75" s="1361" t="str">
        <f t="shared" si="44"/>
        <v>-</v>
      </c>
      <c r="BV75" s="1361" t="str">
        <f t="shared" si="44"/>
        <v>-</v>
      </c>
      <c r="BW75" s="1361" t="str">
        <f t="shared" si="44"/>
        <v>-</v>
      </c>
      <c r="BX75" s="1361" t="str">
        <f t="shared" si="44"/>
        <v>-</v>
      </c>
      <c r="BY75" s="1361" t="str">
        <f t="shared" si="44"/>
        <v>-</v>
      </c>
      <c r="BZ75" s="1361" t="str">
        <f t="shared" si="44"/>
        <v>-</v>
      </c>
      <c r="CA75" s="1361" t="str">
        <f t="shared" si="44"/>
        <v>-</v>
      </c>
      <c r="CB75" s="1361" t="str">
        <f t="shared" si="44"/>
        <v>-</v>
      </c>
      <c r="CC75" s="1361" t="str">
        <f t="shared" si="44"/>
        <v>-</v>
      </c>
      <c r="CD75" s="1361" t="str">
        <f t="shared" si="44"/>
        <v>-</v>
      </c>
      <c r="CE75" s="1362" t="str">
        <f t="shared" si="44"/>
        <v>-</v>
      </c>
      <c r="CF75" s="1361" t="str">
        <f t="shared" si="44"/>
        <v>-</v>
      </c>
      <c r="CG75" s="1361" t="str">
        <f t="shared" si="44"/>
        <v>-</v>
      </c>
      <c r="CH75" s="1361" t="str">
        <f t="shared" si="44"/>
        <v>-</v>
      </c>
      <c r="CI75" s="1361" t="str">
        <f t="shared" si="44"/>
        <v>-</v>
      </c>
      <c r="CJ75" s="1361" t="str">
        <f t="shared" si="44"/>
        <v>-</v>
      </c>
      <c r="CK75" s="1361" t="str">
        <f t="shared" si="44"/>
        <v>-</v>
      </c>
      <c r="CL75" s="1361" t="str">
        <f t="shared" si="44"/>
        <v>-</v>
      </c>
      <c r="CM75" s="1361" t="str">
        <f t="shared" si="44"/>
        <v>-</v>
      </c>
      <c r="CN75" s="1361" t="str">
        <f t="shared" si="44"/>
        <v>-</v>
      </c>
      <c r="CO75" s="1361" t="str">
        <f t="shared" si="44"/>
        <v>-</v>
      </c>
      <c r="CP75" s="1361" t="str">
        <f t="shared" si="44"/>
        <v>-</v>
      </c>
      <c r="CQ75" s="1361" t="str">
        <f t="shared" si="44"/>
        <v>-</v>
      </c>
      <c r="CR75" s="1361" t="str">
        <f t="shared" si="44"/>
        <v>-</v>
      </c>
      <c r="CS75" s="1361" t="str">
        <f t="shared" si="44"/>
        <v>-</v>
      </c>
      <c r="CT75" s="1362" t="str">
        <f t="shared" si="44"/>
        <v>-</v>
      </c>
      <c r="CU75" s="1361" t="str">
        <f t="shared" si="44"/>
        <v>-</v>
      </c>
      <c r="CV75" s="1361" t="str">
        <f t="shared" si="44"/>
        <v>-</v>
      </c>
      <c r="CW75" s="1361" t="str">
        <f t="shared" si="44"/>
        <v>-</v>
      </c>
      <c r="CX75" s="1361" t="str">
        <f t="shared" si="44"/>
        <v>-</v>
      </c>
      <c r="CY75" s="1361" t="str">
        <f t="shared" si="44"/>
        <v>-</v>
      </c>
      <c r="CZ75" s="1361" t="str">
        <f t="shared" si="44"/>
        <v>-</v>
      </c>
      <c r="DA75" s="1361" t="str">
        <f t="shared" si="44"/>
        <v>-</v>
      </c>
      <c r="DB75" s="1361" t="str">
        <f t="shared" si="44"/>
        <v>-</v>
      </c>
      <c r="DC75" s="1361" t="str">
        <f t="shared" si="44"/>
        <v>-</v>
      </c>
      <c r="DD75" s="1361" t="str">
        <f t="shared" si="44"/>
        <v>-</v>
      </c>
      <c r="DE75" s="1361" t="str">
        <f t="shared" si="44"/>
        <v>-</v>
      </c>
      <c r="DF75" s="1361" t="str">
        <f t="shared" si="44"/>
        <v>-</v>
      </c>
      <c r="DG75" s="1361" t="str">
        <f t="shared" si="44"/>
        <v>-</v>
      </c>
      <c r="DH75" s="1361" t="str">
        <f t="shared" si="44"/>
        <v>-</v>
      </c>
      <c r="DI75" s="1362" t="str">
        <f t="shared" si="44"/>
        <v>-</v>
      </c>
      <c r="DW75" s="1624"/>
    </row>
    <row r="76" spans="1:128" s="2" customFormat="1" ht="37.5" customHeight="1" x14ac:dyDescent="0.3">
      <c r="B76" s="1707" t="s">
        <v>156</v>
      </c>
      <c r="C76" s="1708" t="s">
        <v>1067</v>
      </c>
      <c r="D76" s="1775" t="s">
        <v>1099</v>
      </c>
      <c r="E76" s="1776" t="s">
        <v>1099</v>
      </c>
      <c r="F76" s="1776" t="s">
        <v>1099</v>
      </c>
      <c r="G76" s="1776" t="s">
        <v>1099</v>
      </c>
      <c r="H76" s="1776" t="s">
        <v>1099</v>
      </c>
      <c r="I76" s="1776" t="s">
        <v>1099</v>
      </c>
      <c r="J76" s="1776" t="s">
        <v>1099</v>
      </c>
      <c r="K76" s="1776" t="s">
        <v>1099</v>
      </c>
      <c r="L76" s="1776" t="s">
        <v>1099</v>
      </c>
      <c r="M76" s="1776" t="s">
        <v>1099</v>
      </c>
      <c r="N76" s="1776" t="s">
        <v>1099</v>
      </c>
      <c r="O76" s="1776" t="s">
        <v>1099</v>
      </c>
      <c r="P76" s="1776" t="s">
        <v>1099</v>
      </c>
      <c r="Q76" s="1776" t="s">
        <v>1099</v>
      </c>
      <c r="R76" s="1699" t="s">
        <v>1099</v>
      </c>
      <c r="S76" s="1776" t="s">
        <v>1099</v>
      </c>
      <c r="T76" s="1776" t="s">
        <v>1099</v>
      </c>
      <c r="U76" s="1776" t="s">
        <v>1099</v>
      </c>
      <c r="V76" s="1776" t="s">
        <v>1099</v>
      </c>
      <c r="W76" s="1776" t="s">
        <v>1099</v>
      </c>
      <c r="X76" s="1776" t="s">
        <v>1099</v>
      </c>
      <c r="Y76" s="1776" t="s">
        <v>1099</v>
      </c>
      <c r="Z76" s="1776" t="s">
        <v>1099</v>
      </c>
      <c r="AA76" s="1776" t="s">
        <v>1099</v>
      </c>
      <c r="AB76" s="1776" t="s">
        <v>1099</v>
      </c>
      <c r="AC76" s="1776" t="s">
        <v>1099</v>
      </c>
      <c r="AD76" s="1776" t="s">
        <v>1099</v>
      </c>
      <c r="AE76" s="1776" t="s">
        <v>1099</v>
      </c>
      <c r="AF76" s="1776" t="s">
        <v>1099</v>
      </c>
      <c r="AG76" s="1700" t="s">
        <v>1099</v>
      </c>
      <c r="AH76" s="1777" t="s">
        <v>1099</v>
      </c>
      <c r="AI76" s="1776" t="s">
        <v>1099</v>
      </c>
      <c r="AJ76" s="1776" t="s">
        <v>1099</v>
      </c>
      <c r="AK76" s="1776" t="s">
        <v>1099</v>
      </c>
      <c r="AL76" s="1776" t="s">
        <v>1099</v>
      </c>
      <c r="AM76" s="1776" t="s">
        <v>1099</v>
      </c>
      <c r="AN76" s="1776" t="s">
        <v>1099</v>
      </c>
      <c r="AO76" s="1776" t="s">
        <v>1099</v>
      </c>
      <c r="AP76" s="1776" t="s">
        <v>1099</v>
      </c>
      <c r="AQ76" s="1776" t="s">
        <v>1099</v>
      </c>
      <c r="AR76" s="1776" t="s">
        <v>1099</v>
      </c>
      <c r="AS76" s="1776" t="s">
        <v>1099</v>
      </c>
      <c r="AT76" s="1776" t="s">
        <v>1099</v>
      </c>
      <c r="AU76" s="1776" t="s">
        <v>1099</v>
      </c>
      <c r="AV76" s="1701" t="s">
        <v>1099</v>
      </c>
      <c r="AW76" s="1383"/>
      <c r="AX76" s="1383"/>
      <c r="AY76" s="1383"/>
      <c r="AZ76" s="1383"/>
      <c r="BA76" s="1383"/>
      <c r="BB76" s="1383"/>
      <c r="BC76" s="1383"/>
      <c r="BD76" s="1383"/>
      <c r="BE76" s="1383"/>
      <c r="BF76" s="1383"/>
      <c r="BG76" s="1383"/>
      <c r="BH76" s="1383"/>
      <c r="BI76" s="1383"/>
      <c r="BJ76" s="1671"/>
      <c r="BK76" s="1383"/>
      <c r="BL76" s="1383"/>
      <c r="BM76" s="1518"/>
      <c r="BP76" s="47"/>
      <c r="BQ76" s="998" t="s">
        <v>1352</v>
      </c>
      <c r="BR76" s="998" t="s">
        <v>1353</v>
      </c>
      <c r="BS76" s="998" t="s">
        <v>1354</v>
      </c>
      <c r="BT76" s="998" t="s">
        <v>1355</v>
      </c>
      <c r="BU76" s="998" t="s">
        <v>1356</v>
      </c>
      <c r="BV76" s="998" t="s">
        <v>1357</v>
      </c>
      <c r="BW76" s="998" t="s">
        <v>1358</v>
      </c>
      <c r="BX76" s="998" t="s">
        <v>1359</v>
      </c>
      <c r="BY76" s="998" t="s">
        <v>1360</v>
      </c>
      <c r="BZ76" s="998" t="s">
        <v>1361</v>
      </c>
      <c r="CA76" s="998" t="s">
        <v>1362</v>
      </c>
      <c r="CB76" s="998" t="s">
        <v>1363</v>
      </c>
      <c r="CC76" s="998" t="s">
        <v>1364</v>
      </c>
      <c r="CD76" s="1653" t="s">
        <v>1715</v>
      </c>
      <c r="CE76" s="998" t="s">
        <v>1365</v>
      </c>
      <c r="CF76" s="998" t="s">
        <v>1366</v>
      </c>
      <c r="CG76" s="998" t="s">
        <v>1367</v>
      </c>
      <c r="CH76" s="998" t="s">
        <v>1368</v>
      </c>
      <c r="CI76" s="998" t="s">
        <v>1369</v>
      </c>
      <c r="CJ76" s="998" t="s">
        <v>1370</v>
      </c>
      <c r="CK76" s="998" t="s">
        <v>1371</v>
      </c>
      <c r="CL76" s="998" t="s">
        <v>1372</v>
      </c>
      <c r="CM76" s="998" t="s">
        <v>1373</v>
      </c>
      <c r="CN76" s="998" t="s">
        <v>1374</v>
      </c>
      <c r="CO76" s="998" t="s">
        <v>1375</v>
      </c>
      <c r="CP76" s="998" t="s">
        <v>1376</v>
      </c>
      <c r="CQ76" s="998" t="s">
        <v>1377</v>
      </c>
      <c r="CR76" s="998" t="s">
        <v>1378</v>
      </c>
      <c r="CS76" s="1653" t="s">
        <v>1716</v>
      </c>
      <c r="CT76" s="998" t="s">
        <v>1379</v>
      </c>
      <c r="CU76" s="998" t="s">
        <v>1380</v>
      </c>
      <c r="CV76" s="998" t="s">
        <v>1381</v>
      </c>
      <c r="CW76" s="998" t="s">
        <v>1382</v>
      </c>
      <c r="CX76" s="998" t="s">
        <v>1383</v>
      </c>
      <c r="CY76" s="998" t="s">
        <v>1384</v>
      </c>
      <c r="CZ76" s="998" t="s">
        <v>1385</v>
      </c>
      <c r="DA76" s="998" t="s">
        <v>1386</v>
      </c>
      <c r="DB76" s="998" t="s">
        <v>1387</v>
      </c>
      <c r="DC76" s="998" t="s">
        <v>1388</v>
      </c>
      <c r="DD76" s="998" t="s">
        <v>1389</v>
      </c>
      <c r="DE76" s="998" t="s">
        <v>1390</v>
      </c>
      <c r="DF76" s="998" t="s">
        <v>1391</v>
      </c>
      <c r="DG76" s="998" t="s">
        <v>1392</v>
      </c>
      <c r="DH76" s="1653" t="s">
        <v>1717</v>
      </c>
      <c r="DI76" s="998" t="s">
        <v>1393</v>
      </c>
      <c r="DJ76" s="47"/>
      <c r="DK76" s="47"/>
      <c r="DW76" s="1624"/>
    </row>
    <row r="77" spans="1:128" s="2" customFormat="1" ht="44.25" customHeight="1" thickBot="1" x14ac:dyDescent="0.35">
      <c r="B77" s="1620" t="s">
        <v>157</v>
      </c>
      <c r="C77" s="1621" t="s">
        <v>535</v>
      </c>
      <c r="D77" s="1778" t="s">
        <v>1099</v>
      </c>
      <c r="E77" s="1779" t="s">
        <v>1099</v>
      </c>
      <c r="F77" s="1779" t="s">
        <v>1099</v>
      </c>
      <c r="G77" s="1779" t="s">
        <v>1099</v>
      </c>
      <c r="H77" s="1779" t="s">
        <v>1099</v>
      </c>
      <c r="I77" s="1779" t="s">
        <v>1099</v>
      </c>
      <c r="J77" s="1779" t="s">
        <v>1099</v>
      </c>
      <c r="K77" s="1779" t="s">
        <v>1099</v>
      </c>
      <c r="L77" s="1779" t="s">
        <v>1099</v>
      </c>
      <c r="M77" s="1779" t="s">
        <v>1099</v>
      </c>
      <c r="N77" s="1779" t="s">
        <v>1099</v>
      </c>
      <c r="O77" s="1779" t="s">
        <v>1099</v>
      </c>
      <c r="P77" s="1779" t="s">
        <v>1099</v>
      </c>
      <c r="Q77" s="1779" t="s">
        <v>1099</v>
      </c>
      <c r="R77" s="1688" t="s">
        <v>1099</v>
      </c>
      <c r="S77" s="1779" t="s">
        <v>1099</v>
      </c>
      <c r="T77" s="1779" t="s">
        <v>1099</v>
      </c>
      <c r="U77" s="1779" t="s">
        <v>1099</v>
      </c>
      <c r="V77" s="1779" t="s">
        <v>1099</v>
      </c>
      <c r="W77" s="1779" t="s">
        <v>1099</v>
      </c>
      <c r="X77" s="1779" t="s">
        <v>1099</v>
      </c>
      <c r="Y77" s="1779" t="s">
        <v>1099</v>
      </c>
      <c r="Z77" s="1779" t="s">
        <v>1099</v>
      </c>
      <c r="AA77" s="1779" t="s">
        <v>1099</v>
      </c>
      <c r="AB77" s="1779" t="s">
        <v>1099</v>
      </c>
      <c r="AC77" s="1779" t="s">
        <v>1099</v>
      </c>
      <c r="AD77" s="1779" t="s">
        <v>1099</v>
      </c>
      <c r="AE77" s="1779" t="s">
        <v>1099</v>
      </c>
      <c r="AF77" s="1779" t="s">
        <v>1099</v>
      </c>
      <c r="AG77" s="1697" t="s">
        <v>1099</v>
      </c>
      <c r="AH77" s="1780" t="s">
        <v>1099</v>
      </c>
      <c r="AI77" s="1779" t="s">
        <v>1099</v>
      </c>
      <c r="AJ77" s="1779" t="s">
        <v>1099</v>
      </c>
      <c r="AK77" s="1779" t="s">
        <v>1099</v>
      </c>
      <c r="AL77" s="1779" t="s">
        <v>1099</v>
      </c>
      <c r="AM77" s="1779" t="s">
        <v>1099</v>
      </c>
      <c r="AN77" s="1779" t="s">
        <v>1099</v>
      </c>
      <c r="AO77" s="1779" t="s">
        <v>1099</v>
      </c>
      <c r="AP77" s="1779" t="s">
        <v>1099</v>
      </c>
      <c r="AQ77" s="1779" t="s">
        <v>1099</v>
      </c>
      <c r="AR77" s="1779" t="s">
        <v>1099</v>
      </c>
      <c r="AS77" s="1779" t="s">
        <v>1099</v>
      </c>
      <c r="AT77" s="1779" t="s">
        <v>1099</v>
      </c>
      <c r="AU77" s="1779" t="s">
        <v>1099</v>
      </c>
      <c r="AV77" s="1702" t="s">
        <v>1099</v>
      </c>
      <c r="AW77" s="1383"/>
      <c r="AX77" s="1383"/>
      <c r="AY77" s="1383"/>
      <c r="AZ77" s="1383"/>
      <c r="BA77" s="1383"/>
      <c r="BB77" s="1383"/>
      <c r="BC77" s="1383"/>
      <c r="BD77" s="1383"/>
      <c r="BE77" s="1383"/>
      <c r="BF77" s="1383"/>
      <c r="BG77" s="1383"/>
      <c r="BH77" s="1383"/>
      <c r="BI77" s="1383"/>
      <c r="BJ77" s="1671"/>
      <c r="BK77" s="1383"/>
      <c r="BL77" s="1383"/>
      <c r="BM77" s="1518"/>
      <c r="CD77" s="1624"/>
      <c r="CS77" s="1624"/>
      <c r="DH77" s="1624"/>
      <c r="DW77" s="1624"/>
    </row>
    <row r="78" spans="1:128" s="2" customFormat="1" ht="39.65" customHeight="1" x14ac:dyDescent="0.3">
      <c r="B78" s="2112" t="s">
        <v>1093</v>
      </c>
      <c r="C78" s="2113"/>
      <c r="D78" s="1405" t="str">
        <f>IF(NOT(D58=D61+D62),"Please check ","")</f>
        <v/>
      </c>
      <c r="E78" s="1406" t="str">
        <f t="shared" ref="E78:AV78" si="45">IF(NOT(E58=E61+E62),"Please check ","")</f>
        <v/>
      </c>
      <c r="F78" s="1406" t="str">
        <f t="shared" si="45"/>
        <v/>
      </c>
      <c r="G78" s="1406" t="str">
        <f t="shared" si="45"/>
        <v/>
      </c>
      <c r="H78" s="1406" t="str">
        <f t="shared" si="45"/>
        <v/>
      </c>
      <c r="I78" s="1406" t="str">
        <f t="shared" si="45"/>
        <v/>
      </c>
      <c r="J78" s="1406" t="str">
        <f t="shared" si="45"/>
        <v/>
      </c>
      <c r="K78" s="1406" t="str">
        <f t="shared" si="45"/>
        <v/>
      </c>
      <c r="L78" s="1406" t="str">
        <f t="shared" si="45"/>
        <v/>
      </c>
      <c r="M78" s="1406" t="str">
        <f t="shared" si="45"/>
        <v/>
      </c>
      <c r="N78" s="1406" t="str">
        <f t="shared" si="45"/>
        <v/>
      </c>
      <c r="O78" s="1406" t="str">
        <f t="shared" si="45"/>
        <v/>
      </c>
      <c r="P78" s="1406" t="str">
        <f t="shared" si="45"/>
        <v/>
      </c>
      <c r="Q78" s="1685"/>
      <c r="R78" s="1406" t="str">
        <f t="shared" si="45"/>
        <v/>
      </c>
      <c r="S78" s="1406" t="str">
        <f t="shared" si="45"/>
        <v/>
      </c>
      <c r="T78" s="1406" t="str">
        <f t="shared" si="45"/>
        <v/>
      </c>
      <c r="U78" s="1406" t="str">
        <f t="shared" si="45"/>
        <v/>
      </c>
      <c r="V78" s="1406" t="str">
        <f t="shared" si="45"/>
        <v/>
      </c>
      <c r="W78" s="1406" t="str">
        <f t="shared" si="45"/>
        <v/>
      </c>
      <c r="X78" s="1406" t="str">
        <f t="shared" si="45"/>
        <v/>
      </c>
      <c r="Y78" s="1406" t="str">
        <f t="shared" si="45"/>
        <v/>
      </c>
      <c r="Z78" s="1406" t="str">
        <f t="shared" si="45"/>
        <v/>
      </c>
      <c r="AA78" s="1406" t="str">
        <f t="shared" si="45"/>
        <v/>
      </c>
      <c r="AB78" s="1406" t="str">
        <f t="shared" si="45"/>
        <v/>
      </c>
      <c r="AC78" s="1406" t="str">
        <f t="shared" si="45"/>
        <v/>
      </c>
      <c r="AD78" s="1406" t="str">
        <f t="shared" si="45"/>
        <v/>
      </c>
      <c r="AE78" s="1406" t="str">
        <f t="shared" si="45"/>
        <v/>
      </c>
      <c r="AF78" s="1685"/>
      <c r="AG78" s="1406" t="str">
        <f t="shared" si="45"/>
        <v/>
      </c>
      <c r="AH78" s="1406" t="str">
        <f t="shared" si="45"/>
        <v/>
      </c>
      <c r="AI78" s="1406" t="str">
        <f t="shared" si="45"/>
        <v/>
      </c>
      <c r="AJ78" s="1406" t="str">
        <f t="shared" si="45"/>
        <v/>
      </c>
      <c r="AK78" s="1406" t="str">
        <f t="shared" si="45"/>
        <v/>
      </c>
      <c r="AL78" s="1406" t="str">
        <f t="shared" si="45"/>
        <v/>
      </c>
      <c r="AM78" s="1406" t="str">
        <f t="shared" si="45"/>
        <v/>
      </c>
      <c r="AN78" s="1406" t="str">
        <f t="shared" si="45"/>
        <v/>
      </c>
      <c r="AO78" s="1406" t="str">
        <f t="shared" si="45"/>
        <v/>
      </c>
      <c r="AP78" s="1406" t="str">
        <f t="shared" si="45"/>
        <v/>
      </c>
      <c r="AQ78" s="1406" t="str">
        <f t="shared" si="45"/>
        <v/>
      </c>
      <c r="AR78" s="1298" t="str">
        <f t="shared" si="45"/>
        <v/>
      </c>
      <c r="AS78" s="1298" t="str">
        <f t="shared" si="45"/>
        <v/>
      </c>
      <c r="AT78" s="1298" t="str">
        <f t="shared" si="45"/>
        <v/>
      </c>
      <c r="AU78" s="1713"/>
      <c r="AV78" s="1437" t="str">
        <f t="shared" si="45"/>
        <v/>
      </c>
      <c r="AW78" s="1382"/>
      <c r="AX78" s="1382"/>
      <c r="AY78" s="1382"/>
      <c r="AZ78" s="1382"/>
      <c r="BA78" s="1382"/>
      <c r="BB78" s="1382"/>
      <c r="BC78" s="1382"/>
      <c r="BD78" s="1382"/>
      <c r="BE78" s="1382"/>
      <c r="BF78" s="1382"/>
      <c r="BG78" s="1382"/>
      <c r="BH78" s="1382"/>
      <c r="BI78" s="1382"/>
      <c r="BJ78" s="1670"/>
      <c r="BK78" s="1382"/>
      <c r="BL78" s="1383"/>
      <c r="BM78" s="997"/>
      <c r="CD78" s="1624"/>
      <c r="CS78" s="1624"/>
      <c r="DH78" s="1624"/>
      <c r="DW78" s="1624"/>
    </row>
    <row r="79" spans="1:128" s="2" customFormat="1" ht="33" customHeight="1" x14ac:dyDescent="0.3">
      <c r="B79" s="2110" t="s">
        <v>1094</v>
      </c>
      <c r="C79" s="2111"/>
      <c r="D79" s="1403" t="str">
        <f>IF(D61&lt;D62,"Please check","")</f>
        <v/>
      </c>
      <c r="E79" s="1402" t="str">
        <f t="shared" ref="E79:AV79" si="46">IF(E61&lt;E62,"Please check","")</f>
        <v/>
      </c>
      <c r="F79" s="1402" t="str">
        <f t="shared" si="46"/>
        <v/>
      </c>
      <c r="G79" s="1402" t="str">
        <f t="shared" si="46"/>
        <v/>
      </c>
      <c r="H79" s="1402" t="str">
        <f t="shared" si="46"/>
        <v/>
      </c>
      <c r="I79" s="1402" t="str">
        <f t="shared" si="46"/>
        <v/>
      </c>
      <c r="J79" s="1402" t="str">
        <f t="shared" si="46"/>
        <v/>
      </c>
      <c r="K79" s="1402" t="str">
        <f t="shared" si="46"/>
        <v/>
      </c>
      <c r="L79" s="1402" t="str">
        <f t="shared" si="46"/>
        <v/>
      </c>
      <c r="M79" s="1402" t="str">
        <f t="shared" si="46"/>
        <v/>
      </c>
      <c r="N79" s="1402" t="str">
        <f t="shared" si="46"/>
        <v/>
      </c>
      <c r="O79" s="1402" t="str">
        <f t="shared" si="46"/>
        <v/>
      </c>
      <c r="P79" s="1402" t="str">
        <f t="shared" si="46"/>
        <v/>
      </c>
      <c r="Q79" s="1681"/>
      <c r="R79" s="1402" t="str">
        <f t="shared" si="46"/>
        <v/>
      </c>
      <c r="S79" s="1402" t="str">
        <f t="shared" si="46"/>
        <v/>
      </c>
      <c r="T79" s="1402" t="str">
        <f t="shared" si="46"/>
        <v/>
      </c>
      <c r="U79" s="1402" t="str">
        <f t="shared" si="46"/>
        <v/>
      </c>
      <c r="V79" s="1402" t="str">
        <f t="shared" si="46"/>
        <v/>
      </c>
      <c r="W79" s="1402" t="str">
        <f t="shared" si="46"/>
        <v/>
      </c>
      <c r="X79" s="1402" t="str">
        <f t="shared" si="46"/>
        <v/>
      </c>
      <c r="Y79" s="1402" t="str">
        <f t="shared" si="46"/>
        <v/>
      </c>
      <c r="Z79" s="1402" t="str">
        <f t="shared" si="46"/>
        <v/>
      </c>
      <c r="AA79" s="1402" t="str">
        <f t="shared" si="46"/>
        <v/>
      </c>
      <c r="AB79" s="1402" t="str">
        <f t="shared" si="46"/>
        <v/>
      </c>
      <c r="AC79" s="1402" t="str">
        <f t="shared" si="46"/>
        <v/>
      </c>
      <c r="AD79" s="1402" t="str">
        <f t="shared" si="46"/>
        <v/>
      </c>
      <c r="AE79" s="1402" t="str">
        <f t="shared" si="46"/>
        <v/>
      </c>
      <c r="AF79" s="1681"/>
      <c r="AG79" s="1402" t="str">
        <f t="shared" si="46"/>
        <v/>
      </c>
      <c r="AH79" s="1402" t="str">
        <f t="shared" si="46"/>
        <v/>
      </c>
      <c r="AI79" s="1402" t="str">
        <f t="shared" si="46"/>
        <v/>
      </c>
      <c r="AJ79" s="1402" t="str">
        <f t="shared" si="46"/>
        <v/>
      </c>
      <c r="AK79" s="1402" t="str">
        <f t="shared" si="46"/>
        <v/>
      </c>
      <c r="AL79" s="1402" t="str">
        <f t="shared" si="46"/>
        <v/>
      </c>
      <c r="AM79" s="1402" t="str">
        <f t="shared" si="46"/>
        <v/>
      </c>
      <c r="AN79" s="1402" t="str">
        <f t="shared" si="46"/>
        <v/>
      </c>
      <c r="AO79" s="1402" t="str">
        <f t="shared" si="46"/>
        <v/>
      </c>
      <c r="AP79" s="1402" t="str">
        <f t="shared" si="46"/>
        <v/>
      </c>
      <c r="AQ79" s="1402" t="str">
        <f t="shared" si="46"/>
        <v/>
      </c>
      <c r="AR79" s="1294" t="str">
        <f t="shared" si="46"/>
        <v/>
      </c>
      <c r="AS79" s="1294" t="str">
        <f t="shared" si="46"/>
        <v/>
      </c>
      <c r="AT79" s="1294" t="str">
        <f t="shared" si="46"/>
        <v/>
      </c>
      <c r="AU79" s="1711"/>
      <c r="AV79" s="1300" t="str">
        <f t="shared" si="46"/>
        <v/>
      </c>
      <c r="AW79" s="1382"/>
      <c r="AX79" s="1382"/>
      <c r="AY79" s="1382"/>
      <c r="AZ79" s="1382"/>
      <c r="BA79" s="1382"/>
      <c r="BB79" s="1382"/>
      <c r="BC79" s="1382"/>
      <c r="BD79" s="1382"/>
      <c r="BE79" s="1382"/>
      <c r="BF79" s="1382"/>
      <c r="BG79" s="1382"/>
      <c r="BH79" s="1382"/>
      <c r="BI79" s="1382"/>
      <c r="BJ79" s="1670"/>
      <c r="BK79" s="1382"/>
      <c r="BL79" s="1382"/>
      <c r="BM79" s="997"/>
      <c r="CD79" s="1624"/>
      <c r="CS79" s="1624"/>
      <c r="DH79" s="1624"/>
      <c r="DW79" s="1624"/>
    </row>
    <row r="80" spans="1:128" s="2" customFormat="1" ht="40.5" customHeight="1" x14ac:dyDescent="0.3">
      <c r="B80" s="2110" t="s">
        <v>1095</v>
      </c>
      <c r="C80" s="2111"/>
      <c r="D80" s="1403" t="str">
        <f>IF(NOT(D58=D68+D69+D71),"Please check","")</f>
        <v/>
      </c>
      <c r="E80" s="1402" t="str">
        <f t="shared" ref="E80:AV80" si="47">IF(NOT(E58=E68+E69+E71),"Please check","")</f>
        <v/>
      </c>
      <c r="F80" s="1402" t="str">
        <f t="shared" si="47"/>
        <v/>
      </c>
      <c r="G80" s="1402" t="str">
        <f t="shared" si="47"/>
        <v/>
      </c>
      <c r="H80" s="1402" t="str">
        <f t="shared" si="47"/>
        <v/>
      </c>
      <c r="I80" s="1402" t="str">
        <f t="shared" si="47"/>
        <v/>
      </c>
      <c r="J80" s="1402" t="str">
        <f t="shared" si="47"/>
        <v/>
      </c>
      <c r="K80" s="1402" t="str">
        <f t="shared" si="47"/>
        <v/>
      </c>
      <c r="L80" s="1402" t="str">
        <f t="shared" si="47"/>
        <v/>
      </c>
      <c r="M80" s="1402" t="str">
        <f t="shared" si="47"/>
        <v/>
      </c>
      <c r="N80" s="1402" t="str">
        <f t="shared" si="47"/>
        <v/>
      </c>
      <c r="O80" s="1402" t="str">
        <f t="shared" si="47"/>
        <v/>
      </c>
      <c r="P80" s="1402" t="str">
        <f t="shared" si="47"/>
        <v/>
      </c>
      <c r="Q80" s="1681"/>
      <c r="R80" s="1402" t="str">
        <f t="shared" si="47"/>
        <v/>
      </c>
      <c r="S80" s="1402" t="str">
        <f t="shared" si="47"/>
        <v/>
      </c>
      <c r="T80" s="1402" t="str">
        <f t="shared" si="47"/>
        <v/>
      </c>
      <c r="U80" s="1402" t="str">
        <f t="shared" si="47"/>
        <v/>
      </c>
      <c r="V80" s="1402" t="str">
        <f t="shared" si="47"/>
        <v/>
      </c>
      <c r="W80" s="1402" t="str">
        <f t="shared" si="47"/>
        <v/>
      </c>
      <c r="X80" s="1402" t="str">
        <f t="shared" si="47"/>
        <v/>
      </c>
      <c r="Y80" s="1402" t="str">
        <f t="shared" si="47"/>
        <v/>
      </c>
      <c r="Z80" s="1402" t="str">
        <f t="shared" si="47"/>
        <v/>
      </c>
      <c r="AA80" s="1402" t="str">
        <f t="shared" si="47"/>
        <v/>
      </c>
      <c r="AB80" s="1402" t="str">
        <f t="shared" si="47"/>
        <v/>
      </c>
      <c r="AC80" s="1402" t="str">
        <f t="shared" si="47"/>
        <v/>
      </c>
      <c r="AD80" s="1402" t="str">
        <f t="shared" si="47"/>
        <v/>
      </c>
      <c r="AE80" s="1402" t="str">
        <f t="shared" si="47"/>
        <v/>
      </c>
      <c r="AF80" s="1681"/>
      <c r="AG80" s="1402" t="str">
        <f t="shared" si="47"/>
        <v/>
      </c>
      <c r="AH80" s="1402" t="str">
        <f t="shared" si="47"/>
        <v/>
      </c>
      <c r="AI80" s="1402" t="str">
        <f t="shared" si="47"/>
        <v/>
      </c>
      <c r="AJ80" s="1402" t="str">
        <f t="shared" si="47"/>
        <v/>
      </c>
      <c r="AK80" s="1402" t="str">
        <f t="shared" si="47"/>
        <v/>
      </c>
      <c r="AL80" s="1402" t="str">
        <f t="shared" si="47"/>
        <v/>
      </c>
      <c r="AM80" s="1402" t="str">
        <f t="shared" si="47"/>
        <v/>
      </c>
      <c r="AN80" s="1402" t="str">
        <f t="shared" si="47"/>
        <v/>
      </c>
      <c r="AO80" s="1402" t="str">
        <f t="shared" si="47"/>
        <v/>
      </c>
      <c r="AP80" s="1402" t="str">
        <f t="shared" si="47"/>
        <v/>
      </c>
      <c r="AQ80" s="1402" t="str">
        <f t="shared" si="47"/>
        <v/>
      </c>
      <c r="AR80" s="1294" t="str">
        <f t="shared" si="47"/>
        <v/>
      </c>
      <c r="AS80" s="1294" t="str">
        <f t="shared" si="47"/>
        <v/>
      </c>
      <c r="AT80" s="1294" t="str">
        <f t="shared" si="47"/>
        <v/>
      </c>
      <c r="AU80" s="1711"/>
      <c r="AV80" s="1300" t="str">
        <f t="shared" si="47"/>
        <v/>
      </c>
      <c r="AW80" s="1382"/>
      <c r="AX80" s="1382"/>
      <c r="AY80" s="1382"/>
      <c r="AZ80" s="1382"/>
      <c r="BA80" s="1382"/>
      <c r="BB80" s="1382"/>
      <c r="BC80" s="1382"/>
      <c r="BD80" s="1382"/>
      <c r="BE80" s="1382"/>
      <c r="BF80" s="1382"/>
      <c r="BG80" s="1382"/>
      <c r="BH80" s="1382"/>
      <c r="BI80" s="1382"/>
      <c r="BJ80" s="1670"/>
      <c r="BK80" s="1382"/>
      <c r="BL80" s="1382"/>
      <c r="BM80" s="997"/>
      <c r="CD80" s="1624"/>
      <c r="CS80" s="1624"/>
      <c r="DH80" s="1624"/>
      <c r="DW80" s="1624"/>
    </row>
    <row r="81" spans="1:128" s="2" customFormat="1" ht="39.75" customHeight="1" x14ac:dyDescent="0.3">
      <c r="B81" s="2110" t="s">
        <v>1096</v>
      </c>
      <c r="C81" s="2111"/>
      <c r="D81" s="1403" t="str">
        <f>IF(D69&lt;D70,"Please check ","")</f>
        <v/>
      </c>
      <c r="E81" s="1404" t="str">
        <f t="shared" ref="E81:AV81" si="48">IF(E69&lt;E70,"Please check ","")</f>
        <v/>
      </c>
      <c r="F81" s="1404" t="str">
        <f t="shared" si="48"/>
        <v/>
      </c>
      <c r="G81" s="1404" t="str">
        <f t="shared" si="48"/>
        <v/>
      </c>
      <c r="H81" s="1404" t="str">
        <f t="shared" si="48"/>
        <v/>
      </c>
      <c r="I81" s="1404" t="str">
        <f t="shared" si="48"/>
        <v/>
      </c>
      <c r="J81" s="1404" t="str">
        <f t="shared" si="48"/>
        <v/>
      </c>
      <c r="K81" s="1404" t="str">
        <f t="shared" si="48"/>
        <v/>
      </c>
      <c r="L81" s="1404" t="str">
        <f t="shared" si="48"/>
        <v/>
      </c>
      <c r="M81" s="1404" t="str">
        <f t="shared" si="48"/>
        <v/>
      </c>
      <c r="N81" s="1404" t="str">
        <f t="shared" si="48"/>
        <v/>
      </c>
      <c r="O81" s="1404" t="str">
        <f t="shared" si="48"/>
        <v/>
      </c>
      <c r="P81" s="1404" t="str">
        <f t="shared" si="48"/>
        <v/>
      </c>
      <c r="Q81" s="1683"/>
      <c r="R81" s="1404" t="str">
        <f t="shared" si="48"/>
        <v/>
      </c>
      <c r="S81" s="1404" t="str">
        <f t="shared" si="48"/>
        <v/>
      </c>
      <c r="T81" s="1404" t="str">
        <f t="shared" si="48"/>
        <v/>
      </c>
      <c r="U81" s="1404" t="str">
        <f t="shared" si="48"/>
        <v/>
      </c>
      <c r="V81" s="1404" t="str">
        <f t="shared" si="48"/>
        <v/>
      </c>
      <c r="W81" s="1404" t="str">
        <f t="shared" si="48"/>
        <v/>
      </c>
      <c r="X81" s="1404" t="str">
        <f t="shared" si="48"/>
        <v/>
      </c>
      <c r="Y81" s="1404" t="str">
        <f t="shared" si="48"/>
        <v/>
      </c>
      <c r="Z81" s="1404" t="str">
        <f t="shared" si="48"/>
        <v/>
      </c>
      <c r="AA81" s="1404" t="str">
        <f t="shared" si="48"/>
        <v/>
      </c>
      <c r="AB81" s="1404" t="str">
        <f t="shared" si="48"/>
        <v/>
      </c>
      <c r="AC81" s="1404" t="str">
        <f t="shared" si="48"/>
        <v/>
      </c>
      <c r="AD81" s="1404" t="str">
        <f t="shared" si="48"/>
        <v/>
      </c>
      <c r="AE81" s="1404" t="str">
        <f t="shared" si="48"/>
        <v/>
      </c>
      <c r="AF81" s="1683"/>
      <c r="AG81" s="1404" t="str">
        <f t="shared" si="48"/>
        <v/>
      </c>
      <c r="AH81" s="1404" t="str">
        <f t="shared" si="48"/>
        <v/>
      </c>
      <c r="AI81" s="1404" t="str">
        <f t="shared" si="48"/>
        <v/>
      </c>
      <c r="AJ81" s="1404" t="str">
        <f t="shared" si="48"/>
        <v/>
      </c>
      <c r="AK81" s="1404" t="str">
        <f t="shared" si="48"/>
        <v/>
      </c>
      <c r="AL81" s="1404" t="str">
        <f t="shared" si="48"/>
        <v/>
      </c>
      <c r="AM81" s="1404" t="str">
        <f t="shared" si="48"/>
        <v/>
      </c>
      <c r="AN81" s="1404" t="str">
        <f t="shared" si="48"/>
        <v/>
      </c>
      <c r="AO81" s="1404" t="str">
        <f t="shared" si="48"/>
        <v/>
      </c>
      <c r="AP81" s="1404" t="str">
        <f t="shared" si="48"/>
        <v/>
      </c>
      <c r="AQ81" s="1404" t="str">
        <f t="shared" si="48"/>
        <v/>
      </c>
      <c r="AR81" s="1294" t="str">
        <f t="shared" si="48"/>
        <v/>
      </c>
      <c r="AS81" s="1294" t="str">
        <f t="shared" si="48"/>
        <v/>
      </c>
      <c r="AT81" s="1294" t="str">
        <f t="shared" si="48"/>
        <v/>
      </c>
      <c r="AU81" s="1711"/>
      <c r="AV81" s="1300" t="str">
        <f t="shared" si="48"/>
        <v/>
      </c>
      <c r="AW81" s="1382"/>
      <c r="AX81" s="1382"/>
      <c r="AY81" s="1382"/>
      <c r="AZ81" s="1382"/>
      <c r="BA81" s="1382"/>
      <c r="BB81" s="1382"/>
      <c r="BC81" s="1382"/>
      <c r="BD81" s="1382"/>
      <c r="BE81" s="1382"/>
      <c r="BF81" s="1382"/>
      <c r="BG81" s="1382"/>
      <c r="BH81" s="1382"/>
      <c r="BI81" s="1382"/>
      <c r="BJ81" s="1670"/>
      <c r="BK81" s="1382"/>
      <c r="BL81" s="1382"/>
      <c r="BM81" s="997"/>
      <c r="CD81" s="1624"/>
      <c r="CS81" s="1624"/>
      <c r="DH81" s="1624"/>
      <c r="DW81" s="1624"/>
    </row>
    <row r="82" spans="1:128" s="2" customFormat="1" ht="53.25" customHeight="1" x14ac:dyDescent="0.3">
      <c r="B82" s="2110" t="s">
        <v>1097</v>
      </c>
      <c r="C82" s="2111"/>
      <c r="D82" s="1405" t="str">
        <f>IF(D64&lt;D65,"Please check","")</f>
        <v/>
      </c>
      <c r="E82" s="1403" t="str">
        <f t="shared" ref="E82:AV82" si="49">IF(E64&lt;E65,"Please check","")</f>
        <v/>
      </c>
      <c r="F82" s="1403" t="str">
        <f t="shared" si="49"/>
        <v/>
      </c>
      <c r="G82" s="1403" t="str">
        <f t="shared" si="49"/>
        <v/>
      </c>
      <c r="H82" s="1403" t="str">
        <f t="shared" si="49"/>
        <v/>
      </c>
      <c r="I82" s="1403" t="str">
        <f t="shared" si="49"/>
        <v/>
      </c>
      <c r="J82" s="1403" t="str">
        <f t="shared" si="49"/>
        <v/>
      </c>
      <c r="K82" s="1403" t="str">
        <f t="shared" si="49"/>
        <v/>
      </c>
      <c r="L82" s="1403" t="str">
        <f t="shared" si="49"/>
        <v/>
      </c>
      <c r="M82" s="1403" t="str">
        <f t="shared" si="49"/>
        <v/>
      </c>
      <c r="N82" s="1403" t="str">
        <f t="shared" si="49"/>
        <v/>
      </c>
      <c r="O82" s="1403" t="str">
        <f t="shared" si="49"/>
        <v/>
      </c>
      <c r="P82" s="1403" t="str">
        <f t="shared" si="49"/>
        <v/>
      </c>
      <c r="Q82" s="1682"/>
      <c r="R82" s="1403" t="str">
        <f t="shared" si="49"/>
        <v/>
      </c>
      <c r="S82" s="1403" t="str">
        <f t="shared" si="49"/>
        <v/>
      </c>
      <c r="T82" s="1403" t="str">
        <f t="shared" si="49"/>
        <v/>
      </c>
      <c r="U82" s="1403" t="str">
        <f t="shared" si="49"/>
        <v/>
      </c>
      <c r="V82" s="1403" t="str">
        <f t="shared" si="49"/>
        <v/>
      </c>
      <c r="W82" s="1403" t="str">
        <f t="shared" si="49"/>
        <v/>
      </c>
      <c r="X82" s="1403" t="str">
        <f t="shared" si="49"/>
        <v/>
      </c>
      <c r="Y82" s="1403" t="str">
        <f t="shared" si="49"/>
        <v/>
      </c>
      <c r="Z82" s="1403" t="str">
        <f t="shared" si="49"/>
        <v/>
      </c>
      <c r="AA82" s="1403" t="str">
        <f t="shared" si="49"/>
        <v/>
      </c>
      <c r="AB82" s="1403" t="str">
        <f t="shared" si="49"/>
        <v/>
      </c>
      <c r="AC82" s="1403" t="str">
        <f t="shared" si="49"/>
        <v/>
      </c>
      <c r="AD82" s="1403" t="str">
        <f t="shared" si="49"/>
        <v/>
      </c>
      <c r="AE82" s="1403" t="str">
        <f t="shared" si="49"/>
        <v/>
      </c>
      <c r="AF82" s="1682"/>
      <c r="AG82" s="1403" t="str">
        <f t="shared" si="49"/>
        <v/>
      </c>
      <c r="AH82" s="1403" t="str">
        <f t="shared" si="49"/>
        <v/>
      </c>
      <c r="AI82" s="1403" t="str">
        <f t="shared" si="49"/>
        <v/>
      </c>
      <c r="AJ82" s="1403" t="str">
        <f t="shared" si="49"/>
        <v/>
      </c>
      <c r="AK82" s="1403" t="str">
        <f t="shared" si="49"/>
        <v/>
      </c>
      <c r="AL82" s="1403" t="str">
        <f t="shared" si="49"/>
        <v/>
      </c>
      <c r="AM82" s="1403" t="str">
        <f t="shared" si="49"/>
        <v/>
      </c>
      <c r="AN82" s="1403" t="str">
        <f t="shared" si="49"/>
        <v/>
      </c>
      <c r="AO82" s="1403" t="str">
        <f t="shared" si="49"/>
        <v/>
      </c>
      <c r="AP82" s="1403" t="str">
        <f t="shared" si="49"/>
        <v/>
      </c>
      <c r="AQ82" s="1403" t="str">
        <f t="shared" si="49"/>
        <v/>
      </c>
      <c r="AR82" s="1294" t="str">
        <f t="shared" si="49"/>
        <v/>
      </c>
      <c r="AS82" s="1294" t="str">
        <f t="shared" si="49"/>
        <v/>
      </c>
      <c r="AT82" s="1294" t="str">
        <f t="shared" si="49"/>
        <v/>
      </c>
      <c r="AU82" s="1711"/>
      <c r="AV82" s="1300" t="str">
        <f t="shared" si="49"/>
        <v/>
      </c>
      <c r="AW82" s="1382"/>
      <c r="AX82" s="1382"/>
      <c r="AY82" s="1382"/>
      <c r="AZ82" s="1382"/>
      <c r="BA82" s="1382"/>
      <c r="BB82" s="1382"/>
      <c r="BC82" s="1382"/>
      <c r="BD82" s="1382"/>
      <c r="BE82" s="1382"/>
      <c r="BF82" s="1382"/>
      <c r="BG82" s="1382"/>
      <c r="BH82" s="1382"/>
      <c r="BI82" s="1382"/>
      <c r="BJ82" s="1670"/>
      <c r="BK82" s="1382"/>
      <c r="BL82" s="1382"/>
      <c r="BM82" s="997"/>
      <c r="CD82" s="1624"/>
      <c r="CS82" s="1624"/>
      <c r="DH82" s="1624"/>
      <c r="DW82" s="1624"/>
    </row>
    <row r="83" spans="1:128" s="2" customFormat="1" ht="48" customHeight="1" x14ac:dyDescent="0.3">
      <c r="B83" s="2098"/>
      <c r="C83" s="2099"/>
      <c r="D83" s="1448"/>
      <c r="E83" s="1448"/>
      <c r="F83" s="1448"/>
      <c r="G83" s="1448"/>
      <c r="H83" s="1448"/>
      <c r="I83" s="1448"/>
      <c r="J83" s="1448"/>
      <c r="K83" s="1448"/>
      <c r="L83" s="1448"/>
      <c r="M83" s="1448"/>
      <c r="N83" s="1448"/>
      <c r="O83" s="1448"/>
      <c r="P83" s="1448"/>
      <c r="Q83" s="1703"/>
      <c r="R83" s="1448"/>
      <c r="S83" s="1448"/>
      <c r="T83" s="1448"/>
      <c r="U83" s="1448"/>
      <c r="V83" s="1448"/>
      <c r="W83" s="1448"/>
      <c r="X83" s="1448"/>
      <c r="Y83" s="1448"/>
      <c r="Z83" s="1448"/>
      <c r="AA83" s="1448"/>
      <c r="AB83" s="1448"/>
      <c r="AC83" s="1448"/>
      <c r="AD83" s="1448"/>
      <c r="AE83" s="1448"/>
      <c r="AF83" s="1703"/>
      <c r="AG83" s="1448"/>
      <c r="AH83" s="1448"/>
      <c r="AI83" s="1448"/>
      <c r="AJ83" s="1448"/>
      <c r="AK83" s="1448"/>
      <c r="AL83" s="1448"/>
      <c r="AM83" s="1448"/>
      <c r="AN83" s="1448"/>
      <c r="AO83" s="1448"/>
      <c r="AP83" s="1448"/>
      <c r="AQ83" s="1448"/>
      <c r="AR83" s="1449"/>
      <c r="AS83" s="1449"/>
      <c r="AT83" s="1449"/>
      <c r="AU83" s="1712"/>
      <c r="AV83" s="1450"/>
      <c r="AW83" s="1382"/>
      <c r="AX83" s="1382"/>
      <c r="AY83" s="1382"/>
      <c r="AZ83" s="1382"/>
      <c r="BA83" s="1382"/>
      <c r="BB83" s="1382"/>
      <c r="BC83" s="1382"/>
      <c r="BD83" s="1382"/>
      <c r="BE83" s="1382"/>
      <c r="BF83" s="1382"/>
      <c r="BG83" s="1382"/>
      <c r="BH83" s="1382"/>
      <c r="BI83" s="1382"/>
      <c r="BJ83" s="1670"/>
      <c r="BK83" s="1382"/>
      <c r="BL83" s="1382"/>
      <c r="BM83" s="997"/>
      <c r="CD83" s="1624"/>
      <c r="CS83" s="1624"/>
      <c r="DH83" s="1624"/>
      <c r="DW83" s="1624"/>
    </row>
    <row r="84" spans="1:128" s="2" customFormat="1" ht="27.75" customHeight="1" x14ac:dyDescent="0.3">
      <c r="B84" s="2098"/>
      <c r="C84" s="2099"/>
      <c r="D84" s="1451"/>
      <c r="E84" s="1451"/>
      <c r="F84" s="1451"/>
      <c r="G84" s="1451"/>
      <c r="H84" s="1451"/>
      <c r="I84" s="1451"/>
      <c r="J84" s="1451"/>
      <c r="K84" s="1451"/>
      <c r="L84" s="1451"/>
      <c r="M84" s="1451"/>
      <c r="N84" s="1451"/>
      <c r="O84" s="1451"/>
      <c r="P84" s="1451"/>
      <c r="Q84" s="1704"/>
      <c r="R84" s="1451"/>
      <c r="S84" s="1451"/>
      <c r="T84" s="1451"/>
      <c r="U84" s="1451"/>
      <c r="V84" s="1451"/>
      <c r="W84" s="1451"/>
      <c r="X84" s="1451"/>
      <c r="Y84" s="1451"/>
      <c r="Z84" s="1451"/>
      <c r="AA84" s="1451"/>
      <c r="AB84" s="1451"/>
      <c r="AC84" s="1451"/>
      <c r="AD84" s="1451"/>
      <c r="AE84" s="1451"/>
      <c r="AF84" s="1704"/>
      <c r="AG84" s="1451"/>
      <c r="AH84" s="1451"/>
      <c r="AI84" s="1451"/>
      <c r="AJ84" s="1451"/>
      <c r="AK84" s="1451"/>
      <c r="AL84" s="1451"/>
      <c r="AM84" s="1451"/>
      <c r="AN84" s="1451"/>
      <c r="AO84" s="1451"/>
      <c r="AP84" s="1451"/>
      <c r="AQ84" s="1451"/>
      <c r="AR84" s="1449"/>
      <c r="AS84" s="1449"/>
      <c r="AT84" s="1449"/>
      <c r="AU84" s="1712"/>
      <c r="AV84" s="1450"/>
      <c r="AW84" s="1382"/>
      <c r="AX84" s="1382"/>
      <c r="AY84" s="1382"/>
      <c r="AZ84" s="1382"/>
      <c r="BA84" s="1382"/>
      <c r="BB84" s="1382"/>
      <c r="BC84" s="1382"/>
      <c r="BD84" s="1382"/>
      <c r="BE84" s="1382"/>
      <c r="BF84" s="1382"/>
      <c r="BG84" s="1382"/>
      <c r="BH84" s="1382"/>
      <c r="BI84" s="1382"/>
      <c r="BJ84" s="1670"/>
      <c r="BK84" s="1382"/>
      <c r="BL84" s="1382"/>
      <c r="BM84" s="997"/>
      <c r="CD84" s="1624"/>
      <c r="CS84" s="1624"/>
      <c r="DH84" s="1624"/>
      <c r="DJ84" s="20"/>
      <c r="DK84" s="20"/>
      <c r="DL84" s="20"/>
      <c r="DM84" s="20"/>
      <c r="DN84" s="20"/>
      <c r="DO84" s="20"/>
      <c r="DP84" s="20"/>
      <c r="DQ84" s="20"/>
      <c r="DR84" s="20"/>
      <c r="DS84" s="20"/>
      <c r="DT84" s="20"/>
      <c r="DU84" s="20"/>
      <c r="DV84" s="20"/>
      <c r="DW84" s="1628"/>
      <c r="DX84" s="20"/>
    </row>
    <row r="85" spans="1:128" s="20" customFormat="1" ht="20.149999999999999" customHeight="1" x14ac:dyDescent="0.3">
      <c r="A85" s="3"/>
      <c r="B85" s="2098"/>
      <c r="C85" s="2099"/>
      <c r="D85" s="1452"/>
      <c r="E85" s="1452"/>
      <c r="F85" s="1452"/>
      <c r="G85" s="1452"/>
      <c r="H85" s="1452"/>
      <c r="I85" s="1452"/>
      <c r="J85" s="1452"/>
      <c r="K85" s="1452"/>
      <c r="L85" s="1452"/>
      <c r="M85" s="1452"/>
      <c r="N85" s="1452"/>
      <c r="O85" s="1452"/>
      <c r="P85" s="1452"/>
      <c r="Q85" s="1705"/>
      <c r="R85" s="1452"/>
      <c r="S85" s="1452"/>
      <c r="T85" s="1452"/>
      <c r="U85" s="1452"/>
      <c r="V85" s="1452"/>
      <c r="W85" s="1452"/>
      <c r="X85" s="1452"/>
      <c r="Y85" s="1452"/>
      <c r="Z85" s="1452"/>
      <c r="AA85" s="1452"/>
      <c r="AB85" s="1452"/>
      <c r="AC85" s="1452"/>
      <c r="AD85" s="1452"/>
      <c r="AE85" s="1452"/>
      <c r="AF85" s="1705"/>
      <c r="AG85" s="1452"/>
      <c r="AH85" s="1452"/>
      <c r="AI85" s="1452"/>
      <c r="AJ85" s="1452"/>
      <c r="AK85" s="1452"/>
      <c r="AL85" s="1452"/>
      <c r="AM85" s="1452"/>
      <c r="AN85" s="1452"/>
      <c r="AO85" s="1452"/>
      <c r="AP85" s="1452"/>
      <c r="AQ85" s="1452"/>
      <c r="AR85" s="1449"/>
      <c r="AS85" s="1449"/>
      <c r="AT85" s="1449"/>
      <c r="AU85" s="1712"/>
      <c r="AV85" s="1450"/>
      <c r="AW85" s="1382"/>
      <c r="AX85" s="1382"/>
      <c r="AY85" s="1382"/>
      <c r="AZ85" s="1382"/>
      <c r="BA85" s="1382"/>
      <c r="BB85" s="1382"/>
      <c r="BC85" s="1382"/>
      <c r="BD85" s="1382"/>
      <c r="BE85" s="1382"/>
      <c r="BF85" s="1382"/>
      <c r="BG85" s="1382"/>
      <c r="BH85" s="1382"/>
      <c r="BI85" s="1382"/>
      <c r="BJ85" s="1670"/>
      <c r="BK85" s="1382"/>
      <c r="BL85" s="1382"/>
      <c r="BM85" s="997"/>
      <c r="BN85" s="2"/>
      <c r="BO85" s="2"/>
      <c r="BP85" s="2"/>
      <c r="BQ85" s="2"/>
      <c r="BR85" s="2"/>
      <c r="BS85" s="2"/>
      <c r="BT85" s="2"/>
      <c r="BU85" s="2"/>
      <c r="BV85" s="2"/>
      <c r="BW85" s="2"/>
      <c r="BX85" s="2"/>
      <c r="BY85" s="2"/>
      <c r="BZ85" s="2"/>
      <c r="CA85" s="2"/>
      <c r="CB85" s="2"/>
      <c r="CC85" s="2"/>
      <c r="CD85" s="1624"/>
      <c r="CE85" s="2"/>
      <c r="CF85" s="2"/>
      <c r="CG85" s="2"/>
      <c r="CH85" s="2"/>
      <c r="CI85" s="2"/>
      <c r="CJ85" s="2"/>
      <c r="CK85" s="2"/>
      <c r="CL85" s="2"/>
      <c r="CM85" s="2"/>
      <c r="CN85" s="2"/>
      <c r="CO85" s="2"/>
      <c r="CP85" s="2"/>
      <c r="CQ85" s="2"/>
      <c r="CR85" s="2"/>
      <c r="CS85" s="1624"/>
      <c r="CT85" s="2"/>
      <c r="CU85" s="2"/>
      <c r="CV85" s="2"/>
      <c r="CW85" s="2"/>
      <c r="CX85" s="2"/>
      <c r="CY85" s="2"/>
      <c r="CZ85" s="2"/>
      <c r="DA85" s="2"/>
      <c r="DB85" s="2"/>
      <c r="DC85" s="2"/>
      <c r="DD85" s="2"/>
      <c r="DE85" s="2"/>
      <c r="DF85" s="2"/>
      <c r="DG85" s="2"/>
      <c r="DH85" s="1624"/>
      <c r="DI85" s="2"/>
      <c r="DW85" s="1628"/>
    </row>
    <row r="86" spans="1:128" s="20" customFormat="1" ht="20.149999999999999" customHeight="1" x14ac:dyDescent="0.3">
      <c r="A86" s="3"/>
      <c r="B86" s="494"/>
      <c r="C86" s="998" t="s">
        <v>570</v>
      </c>
      <c r="D86" s="998" t="s">
        <v>1139</v>
      </c>
      <c r="E86" s="998" t="s">
        <v>1140</v>
      </c>
      <c r="F86" s="998" t="s">
        <v>1141</v>
      </c>
      <c r="G86" s="998" t="s">
        <v>1142</v>
      </c>
      <c r="H86" s="998" t="s">
        <v>1143</v>
      </c>
      <c r="I86" s="998" t="s">
        <v>1144</v>
      </c>
      <c r="J86" s="998" t="s">
        <v>1145</v>
      </c>
      <c r="K86" s="998" t="s">
        <v>1146</v>
      </c>
      <c r="L86" s="998" t="s">
        <v>1147</v>
      </c>
      <c r="M86" s="998" t="s">
        <v>1148</v>
      </c>
      <c r="N86" s="998" t="s">
        <v>1149</v>
      </c>
      <c r="O86" s="998" t="s">
        <v>1150</v>
      </c>
      <c r="P86" s="998" t="s">
        <v>1151</v>
      </c>
      <c r="Q86" s="1653" t="s">
        <v>1696</v>
      </c>
      <c r="R86" s="998" t="s">
        <v>1298</v>
      </c>
      <c r="S86" s="998" t="s">
        <v>1152</v>
      </c>
      <c r="T86" s="998" t="s">
        <v>1153</v>
      </c>
      <c r="U86" s="998" t="s">
        <v>1154</v>
      </c>
      <c r="V86" s="998" t="s">
        <v>1155</v>
      </c>
      <c r="W86" s="998" t="s">
        <v>1156</v>
      </c>
      <c r="X86" s="998" t="s">
        <v>1157</v>
      </c>
      <c r="Y86" s="998" t="s">
        <v>1158</v>
      </c>
      <c r="Z86" s="998" t="s">
        <v>1159</v>
      </c>
      <c r="AA86" s="998" t="s">
        <v>1160</v>
      </c>
      <c r="AB86" s="998" t="s">
        <v>1161</v>
      </c>
      <c r="AC86" s="998" t="s">
        <v>1162</v>
      </c>
      <c r="AD86" s="998" t="s">
        <v>1163</v>
      </c>
      <c r="AE86" s="998" t="s">
        <v>1164</v>
      </c>
      <c r="AF86" s="1653" t="s">
        <v>1697</v>
      </c>
      <c r="AG86" s="998" t="s">
        <v>1299</v>
      </c>
      <c r="AH86" s="998" t="s">
        <v>1165</v>
      </c>
      <c r="AI86" s="998" t="s">
        <v>1166</v>
      </c>
      <c r="AJ86" s="998" t="s">
        <v>1167</v>
      </c>
      <c r="AK86" s="998" t="s">
        <v>1168</v>
      </c>
      <c r="AL86" s="998" t="s">
        <v>1169</v>
      </c>
      <c r="AM86" s="998" t="s">
        <v>1170</v>
      </c>
      <c r="AN86" s="998" t="s">
        <v>1171</v>
      </c>
      <c r="AO86" s="998" t="s">
        <v>1172</v>
      </c>
      <c r="AP86" s="998" t="s">
        <v>1173</v>
      </c>
      <c r="AQ86" s="998" t="s">
        <v>1174</v>
      </c>
      <c r="AR86" s="998" t="s">
        <v>1175</v>
      </c>
      <c r="AS86" s="998" t="s">
        <v>1176</v>
      </c>
      <c r="AT86" s="998" t="s">
        <v>1177</v>
      </c>
      <c r="AU86" s="1653" t="s">
        <v>1698</v>
      </c>
      <c r="AV86" s="998" t="s">
        <v>1300</v>
      </c>
      <c r="AW86" s="998"/>
      <c r="AX86" s="998"/>
      <c r="AY86" s="998"/>
      <c r="AZ86" s="998"/>
      <c r="BA86" s="998"/>
      <c r="BB86" s="998"/>
      <c r="BC86" s="998"/>
      <c r="BD86" s="998"/>
      <c r="BE86" s="998"/>
      <c r="BF86" s="998"/>
      <c r="BG86" s="998"/>
      <c r="BH86" s="998"/>
      <c r="BI86" s="998"/>
      <c r="BJ86" s="1653"/>
      <c r="BK86" s="998"/>
      <c r="BL86" s="1382"/>
      <c r="BM86" s="997"/>
      <c r="BN86" s="2"/>
      <c r="BO86" s="2"/>
      <c r="BP86" s="2"/>
      <c r="BQ86" s="2"/>
      <c r="BR86" s="2"/>
      <c r="BS86" s="2"/>
      <c r="BT86" s="2"/>
      <c r="BU86" s="2"/>
      <c r="BV86" s="2"/>
      <c r="BW86" s="2"/>
      <c r="BX86" s="2"/>
      <c r="BY86" s="2"/>
      <c r="BZ86" s="2"/>
      <c r="CA86" s="2"/>
      <c r="CB86" s="2"/>
      <c r="CC86" s="2"/>
      <c r="CD86" s="1624"/>
      <c r="CE86" s="2"/>
      <c r="CF86" s="2"/>
      <c r="CG86" s="2"/>
      <c r="CH86" s="2"/>
      <c r="CI86" s="2"/>
      <c r="CJ86" s="2"/>
      <c r="CK86" s="2"/>
      <c r="CL86" s="2"/>
      <c r="CM86" s="2"/>
      <c r="CN86" s="2"/>
      <c r="CO86" s="2"/>
      <c r="CP86" s="2"/>
      <c r="CQ86" s="2"/>
      <c r="CR86" s="2"/>
      <c r="CS86" s="1624"/>
      <c r="CT86" s="2"/>
      <c r="CU86" s="2"/>
      <c r="CV86" s="2"/>
      <c r="CW86" s="2"/>
      <c r="CX86" s="2"/>
      <c r="CY86" s="2"/>
      <c r="CZ86" s="2"/>
      <c r="DA86" s="2"/>
      <c r="DB86" s="2"/>
      <c r="DC86" s="2"/>
      <c r="DD86" s="2"/>
      <c r="DE86" s="2"/>
      <c r="DF86" s="2"/>
      <c r="DG86" s="2"/>
      <c r="DH86" s="1624"/>
      <c r="DI86" s="2"/>
      <c r="DJ86" s="2"/>
      <c r="DK86" s="2"/>
      <c r="DL86" s="2"/>
      <c r="DM86" s="2"/>
      <c r="DN86" s="2"/>
      <c r="DO86" s="2"/>
      <c r="DP86" s="2"/>
      <c r="DQ86" s="2"/>
      <c r="DR86" s="2"/>
      <c r="DS86" s="2"/>
      <c r="DT86" s="2"/>
      <c r="DU86" s="2"/>
      <c r="DV86" s="2"/>
      <c r="DW86" s="1624"/>
      <c r="DX86" s="2"/>
    </row>
    <row r="87" spans="1:128" s="2" customFormat="1" ht="20.149999999999999" customHeight="1" x14ac:dyDescent="0.3">
      <c r="B87" s="203"/>
      <c r="C87" s="201"/>
      <c r="D87" s="201"/>
      <c r="E87" s="201"/>
      <c r="F87" s="201"/>
      <c r="G87" s="201"/>
      <c r="H87" s="201"/>
      <c r="I87" s="201"/>
      <c r="J87" s="201"/>
      <c r="K87" s="201"/>
      <c r="L87" s="201"/>
      <c r="M87" s="201"/>
      <c r="N87" s="201"/>
      <c r="O87" s="201"/>
      <c r="P87" s="201"/>
      <c r="Q87" s="1642"/>
      <c r="R87" s="201"/>
      <c r="S87" s="201"/>
      <c r="T87" s="201"/>
      <c r="U87" s="201"/>
      <c r="V87" s="201"/>
      <c r="W87" s="201"/>
      <c r="X87" s="201"/>
      <c r="Y87" s="201"/>
      <c r="Z87" s="201"/>
      <c r="AA87" s="201"/>
      <c r="AB87" s="201"/>
      <c r="AC87" s="201"/>
      <c r="AD87" s="201"/>
      <c r="AE87" s="201"/>
      <c r="AF87" s="1642"/>
      <c r="AG87" s="201"/>
      <c r="AH87" s="201"/>
      <c r="AI87" s="201"/>
      <c r="AJ87" s="201"/>
      <c r="AK87" s="201"/>
      <c r="AL87" s="201"/>
      <c r="AM87" s="201"/>
      <c r="AN87" s="201"/>
      <c r="AO87" s="201"/>
      <c r="AP87" s="201"/>
      <c r="AQ87" s="201"/>
      <c r="AR87" s="44"/>
      <c r="AS87" s="1519"/>
      <c r="AT87" s="1519"/>
      <c r="AU87" s="1651"/>
      <c r="AV87" s="7"/>
      <c r="AW87" s="7"/>
      <c r="AX87" s="54"/>
      <c r="AY87" s="54"/>
      <c r="AZ87" s="54"/>
      <c r="BA87" s="54"/>
      <c r="BB87" s="54"/>
      <c r="BC87" s="54"/>
      <c r="BD87" s="54"/>
      <c r="BE87" s="54"/>
      <c r="BF87" s="54"/>
      <c r="BG87" s="54"/>
      <c r="BH87" s="54"/>
      <c r="BI87" s="54"/>
      <c r="BJ87" s="1634"/>
      <c r="BK87" s="54"/>
      <c r="BL87" s="998"/>
      <c r="BM87" s="997"/>
      <c r="CD87" s="1624"/>
      <c r="CS87" s="1624"/>
      <c r="DH87" s="1624"/>
      <c r="DW87" s="1624"/>
    </row>
    <row r="88" spans="1:128" s="2" customFormat="1" ht="13.5" customHeight="1" x14ac:dyDescent="0.3">
      <c r="B88" s="20"/>
      <c r="C88" s="20"/>
      <c r="D88" s="20"/>
      <c r="E88" s="20"/>
      <c r="F88" s="20"/>
      <c r="G88" s="20"/>
      <c r="H88" s="20"/>
      <c r="I88" s="20"/>
      <c r="J88" s="20"/>
      <c r="K88" s="20"/>
      <c r="L88" s="20"/>
      <c r="M88" s="20"/>
      <c r="N88" s="20"/>
      <c r="O88" s="20"/>
      <c r="P88" s="20"/>
      <c r="Q88" s="1628"/>
      <c r="R88" s="20"/>
      <c r="S88" s="20"/>
      <c r="T88" s="20"/>
      <c r="U88" s="20"/>
      <c r="V88" s="20"/>
      <c r="W88" s="20"/>
      <c r="X88" s="20"/>
      <c r="Y88" s="20"/>
      <c r="Z88" s="20"/>
      <c r="AA88" s="20"/>
      <c r="AB88" s="20"/>
      <c r="AC88" s="20"/>
      <c r="AD88" s="20"/>
      <c r="AE88" s="20"/>
      <c r="AF88" s="1628"/>
      <c r="AG88" s="20"/>
      <c r="AH88" s="20"/>
      <c r="AI88" s="20"/>
      <c r="AJ88" s="20"/>
      <c r="AK88" s="20"/>
      <c r="AL88" s="20"/>
      <c r="AM88" s="20"/>
      <c r="AN88" s="20"/>
      <c r="AO88" s="20"/>
      <c r="AP88" s="20"/>
      <c r="AQ88" s="20"/>
      <c r="AR88" s="411"/>
      <c r="AS88" s="20"/>
      <c r="AT88" s="20"/>
      <c r="AU88" s="1628"/>
      <c r="AV88" s="982"/>
      <c r="AW88" s="982"/>
      <c r="AX88" s="1592"/>
      <c r="AY88" s="1592"/>
      <c r="AZ88" s="1592"/>
      <c r="BA88" s="1592"/>
      <c r="BB88" s="1592"/>
      <c r="BC88" s="1592"/>
      <c r="BD88" s="1592"/>
      <c r="BE88" s="1592"/>
      <c r="BF88" s="1592"/>
      <c r="BG88" s="1592"/>
      <c r="BH88" s="1592"/>
      <c r="BI88" s="1592"/>
      <c r="BJ88" s="1592"/>
      <c r="BK88" s="1592"/>
      <c r="BL88" s="54"/>
      <c r="BM88" s="7"/>
      <c r="CD88" s="1624"/>
      <c r="CS88" s="1624"/>
      <c r="DH88" s="1624"/>
      <c r="DW88" s="1624"/>
    </row>
    <row r="89" spans="1:128" s="2" customFormat="1" ht="27.75" customHeight="1" x14ac:dyDescent="0.3">
      <c r="C89" s="7"/>
      <c r="D89" s="7"/>
      <c r="E89" s="7"/>
      <c r="F89" s="7"/>
      <c r="G89" s="7"/>
      <c r="H89" s="7"/>
      <c r="I89" s="7"/>
      <c r="J89" s="7"/>
      <c r="K89" s="7"/>
      <c r="L89" s="7"/>
      <c r="M89" s="7"/>
      <c r="N89" s="7"/>
      <c r="O89" s="7"/>
      <c r="P89" s="7"/>
      <c r="Q89" s="1627"/>
      <c r="R89" s="7"/>
      <c r="S89" s="7"/>
      <c r="T89" s="7"/>
      <c r="U89" s="7"/>
      <c r="V89" s="7"/>
      <c r="W89" s="7"/>
      <c r="X89" s="7"/>
      <c r="Y89" s="7"/>
      <c r="Z89" s="7"/>
      <c r="AA89" s="7"/>
      <c r="AB89" s="7"/>
      <c r="AC89" s="7"/>
      <c r="AD89" s="7"/>
      <c r="AE89" s="7"/>
      <c r="AF89" s="1627"/>
      <c r="AG89" s="7"/>
      <c r="AH89" s="7"/>
      <c r="AI89" s="7"/>
      <c r="AJ89" s="7"/>
      <c r="AK89" s="7"/>
      <c r="AL89" s="7"/>
      <c r="AM89" s="7"/>
      <c r="AN89" s="7"/>
      <c r="AO89" s="7"/>
      <c r="AP89" s="7"/>
      <c r="AQ89" s="7"/>
      <c r="AR89" s="7"/>
      <c r="AU89" s="1624"/>
      <c r="AV89" s="982"/>
      <c r="AW89" s="982"/>
      <c r="AX89" s="1592"/>
      <c r="AY89" s="1592"/>
      <c r="AZ89" s="1592"/>
      <c r="BA89" s="1592"/>
      <c r="BB89" s="1592"/>
      <c r="BC89" s="1592"/>
      <c r="BD89" s="1592"/>
      <c r="BE89" s="1592"/>
      <c r="BF89" s="1592"/>
      <c r="BG89" s="1592"/>
      <c r="BH89" s="1592"/>
      <c r="BI89" s="1592"/>
      <c r="BJ89" s="1592"/>
      <c r="BK89" s="1592"/>
      <c r="BL89" s="1592"/>
      <c r="BM89" s="982"/>
      <c r="CD89" s="1624"/>
      <c r="CS89" s="1624"/>
      <c r="DH89" s="1624"/>
      <c r="DW89" s="1624"/>
    </row>
    <row r="90" spans="1:128" s="2" customFormat="1" ht="27.75" customHeight="1" x14ac:dyDescent="0.35">
      <c r="B90" s="90" t="s">
        <v>107</v>
      </c>
      <c r="C90" s="87"/>
      <c r="D90" s="87"/>
      <c r="E90" s="87"/>
      <c r="F90" s="87"/>
      <c r="G90" s="87"/>
      <c r="H90" s="87"/>
      <c r="I90" s="87"/>
      <c r="J90" s="87"/>
      <c r="K90" s="87"/>
      <c r="L90" s="87"/>
      <c r="M90" s="87"/>
      <c r="N90" s="87"/>
      <c r="O90" s="87"/>
      <c r="P90" s="87"/>
      <c r="Q90" s="1637"/>
      <c r="R90" s="87"/>
      <c r="S90" s="87"/>
      <c r="T90" s="87"/>
      <c r="U90" s="87"/>
      <c r="V90" s="87"/>
      <c r="W90" s="87"/>
      <c r="X90" s="87"/>
      <c r="Y90" s="87"/>
      <c r="Z90" s="87"/>
      <c r="AA90" s="87"/>
      <c r="AB90" s="87"/>
      <c r="AC90" s="87"/>
      <c r="AD90" s="87"/>
      <c r="AE90" s="87"/>
      <c r="AF90" s="1637"/>
      <c r="AG90" s="87"/>
      <c r="AH90" s="87"/>
      <c r="AI90" s="87"/>
      <c r="AJ90" s="87"/>
      <c r="AK90" s="87"/>
      <c r="AL90" s="87"/>
      <c r="AM90" s="87"/>
      <c r="AN90" s="87"/>
      <c r="AO90" s="87"/>
      <c r="AP90" s="87"/>
      <c r="AQ90" s="87"/>
      <c r="AR90" s="7"/>
      <c r="AU90" s="1624"/>
      <c r="AV90" s="982"/>
      <c r="AW90" s="982"/>
      <c r="AX90" s="1592"/>
      <c r="AY90" s="1592"/>
      <c r="AZ90" s="1592"/>
      <c r="BA90" s="1592"/>
      <c r="BB90" s="1592"/>
      <c r="BC90" s="1592"/>
      <c r="BD90" s="1592"/>
      <c r="BE90" s="1592"/>
      <c r="BF90" s="1592"/>
      <c r="BG90" s="1592"/>
      <c r="BH90" s="1592"/>
      <c r="BI90" s="1592"/>
      <c r="BJ90" s="1592"/>
      <c r="BK90" s="1592"/>
      <c r="BL90" s="1592"/>
      <c r="BM90" s="982"/>
      <c r="CD90" s="1624"/>
      <c r="CS90" s="1624"/>
      <c r="DH90" s="1624"/>
      <c r="DW90" s="1624"/>
    </row>
    <row r="91" spans="1:128" s="2" customFormat="1" ht="27.75" customHeight="1" x14ac:dyDescent="0.3">
      <c r="C91" s="7"/>
      <c r="D91" s="7"/>
      <c r="E91" s="7"/>
      <c r="F91" s="7"/>
      <c r="G91" s="7"/>
      <c r="H91" s="7"/>
      <c r="I91" s="7"/>
      <c r="J91" s="7"/>
      <c r="K91" s="7"/>
      <c r="L91" s="7"/>
      <c r="M91" s="7"/>
      <c r="N91" s="7"/>
      <c r="O91" s="7"/>
      <c r="P91" s="7"/>
      <c r="Q91" s="1627"/>
      <c r="R91" s="7"/>
      <c r="S91" s="7"/>
      <c r="T91" s="7"/>
      <c r="U91" s="7"/>
      <c r="V91" s="7"/>
      <c r="W91" s="7"/>
      <c r="X91" s="7"/>
      <c r="Y91" s="7"/>
      <c r="Z91" s="7"/>
      <c r="AA91" s="7"/>
      <c r="AB91" s="7"/>
      <c r="AC91" s="7"/>
      <c r="AD91" s="7"/>
      <c r="AE91" s="7"/>
      <c r="AF91" s="1627"/>
      <c r="AG91" s="7"/>
      <c r="AH91" s="7"/>
      <c r="AI91" s="7"/>
      <c r="AJ91" s="7"/>
      <c r="AK91" s="7"/>
      <c r="AL91" s="7"/>
      <c r="AM91" s="7"/>
      <c r="AN91" s="7"/>
      <c r="AO91" s="7"/>
      <c r="AP91" s="7"/>
      <c r="AQ91" s="7"/>
      <c r="AR91" s="7"/>
      <c r="AS91" s="7"/>
      <c r="AT91" s="7"/>
      <c r="AU91" s="1627"/>
      <c r="AV91" s="779"/>
      <c r="AW91" s="779"/>
      <c r="AX91" s="411"/>
      <c r="AY91" s="411"/>
      <c r="AZ91" s="411"/>
      <c r="BA91" s="411"/>
      <c r="BB91" s="411"/>
      <c r="BC91" s="411"/>
      <c r="BD91" s="411"/>
      <c r="BE91" s="411"/>
      <c r="BF91" s="411"/>
      <c r="BG91" s="411"/>
      <c r="BH91" s="411"/>
      <c r="BI91" s="411"/>
      <c r="BJ91" s="1645"/>
      <c r="BK91" s="411"/>
      <c r="BL91" s="1592"/>
      <c r="BM91" s="982"/>
      <c r="CD91" s="1624"/>
      <c r="CS91" s="1624"/>
      <c r="DH91" s="1624"/>
      <c r="DJ91" s="20"/>
      <c r="DK91" s="20"/>
      <c r="DL91" s="20"/>
      <c r="DM91" s="20"/>
      <c r="DN91" s="20"/>
      <c r="DO91" s="20"/>
      <c r="DP91" s="20"/>
      <c r="DQ91" s="20"/>
      <c r="DR91" s="20"/>
      <c r="DS91" s="20"/>
      <c r="DT91" s="20"/>
      <c r="DU91" s="20"/>
      <c r="DV91" s="20"/>
      <c r="DW91" s="1628"/>
      <c r="DX91" s="20"/>
    </row>
    <row r="92" spans="1:128" s="20" customFormat="1" ht="20.149999999999999" customHeight="1" x14ac:dyDescent="0.3">
      <c r="A92" s="3"/>
      <c r="B92" s="203" t="s">
        <v>160</v>
      </c>
      <c r="C92" s="201"/>
      <c r="D92" s="201"/>
      <c r="E92" s="201"/>
      <c r="F92" s="201"/>
      <c r="G92" s="201"/>
      <c r="H92" s="201"/>
      <c r="I92" s="201"/>
      <c r="J92" s="201"/>
      <c r="K92" s="201"/>
      <c r="L92" s="201"/>
      <c r="M92" s="201"/>
      <c r="N92" s="201"/>
      <c r="O92" s="201"/>
      <c r="P92" s="201"/>
      <c r="Q92" s="1642"/>
      <c r="R92" s="201"/>
      <c r="S92" s="201"/>
      <c r="T92" s="201"/>
      <c r="U92" s="201"/>
      <c r="V92" s="201"/>
      <c r="W92" s="201"/>
      <c r="X92" s="201"/>
      <c r="Y92" s="201"/>
      <c r="Z92" s="201"/>
      <c r="AA92" s="201"/>
      <c r="AB92" s="201"/>
      <c r="AC92" s="201"/>
      <c r="AD92" s="201"/>
      <c r="AE92" s="201"/>
      <c r="AF92" s="1642"/>
      <c r="AG92" s="201"/>
      <c r="AH92" s="201"/>
      <c r="AI92" s="201"/>
      <c r="AJ92" s="201"/>
      <c r="AK92" s="201"/>
      <c r="AL92" s="201"/>
      <c r="AM92" s="201"/>
      <c r="AN92" s="201"/>
      <c r="AO92" s="201"/>
      <c r="AP92" s="201"/>
      <c r="AQ92" s="201"/>
      <c r="AR92" s="53"/>
      <c r="AS92" s="2"/>
      <c r="AT92" s="2"/>
      <c r="AU92" s="1624"/>
      <c r="AV92" s="7"/>
      <c r="AW92" s="7"/>
      <c r="AX92" s="54"/>
      <c r="AY92" s="54"/>
      <c r="AZ92" s="54"/>
      <c r="BA92" s="54"/>
      <c r="BB92" s="54"/>
      <c r="BC92" s="54"/>
      <c r="BD92" s="54"/>
      <c r="BE92" s="54"/>
      <c r="BF92" s="54"/>
      <c r="BG92" s="54"/>
      <c r="BH92" s="54"/>
      <c r="BI92" s="54"/>
      <c r="BJ92" s="1634"/>
      <c r="BK92" s="54"/>
      <c r="BL92" s="411"/>
      <c r="BM92" s="779"/>
      <c r="BN92" s="2"/>
      <c r="BO92" s="2"/>
      <c r="BP92" s="2"/>
      <c r="BQ92" s="2"/>
      <c r="BR92" s="2"/>
      <c r="BS92" s="2"/>
      <c r="BT92" s="2"/>
      <c r="BU92" s="2"/>
      <c r="BV92" s="2"/>
      <c r="BW92" s="2"/>
      <c r="BX92" s="2"/>
      <c r="BY92" s="2"/>
      <c r="BZ92" s="2"/>
      <c r="CA92" s="2"/>
      <c r="CB92" s="2"/>
      <c r="CC92" s="2"/>
      <c r="CD92" s="1624"/>
      <c r="CE92" s="2"/>
      <c r="CF92" s="2"/>
      <c r="CG92" s="2"/>
      <c r="CH92" s="2"/>
      <c r="CI92" s="2"/>
      <c r="CJ92" s="2"/>
      <c r="CK92" s="2"/>
      <c r="CL92" s="2"/>
      <c r="CM92" s="2"/>
      <c r="CN92" s="2"/>
      <c r="CO92" s="2"/>
      <c r="CP92" s="2"/>
      <c r="CQ92" s="2"/>
      <c r="CR92" s="2"/>
      <c r="CS92" s="1624"/>
      <c r="CT92" s="2"/>
      <c r="CU92" s="2"/>
      <c r="CV92" s="2"/>
      <c r="CW92" s="2"/>
      <c r="CX92" s="2"/>
      <c r="CY92" s="2"/>
      <c r="CZ92" s="2"/>
      <c r="DA92" s="2"/>
      <c r="DB92" s="2"/>
      <c r="DC92" s="2"/>
      <c r="DD92" s="2"/>
      <c r="DE92" s="2"/>
      <c r="DF92" s="2"/>
      <c r="DG92" s="2"/>
      <c r="DH92" s="1624"/>
      <c r="DI92" s="2"/>
      <c r="DJ92" s="2"/>
      <c r="DK92" s="2"/>
      <c r="DL92" s="2"/>
      <c r="DM92" s="2"/>
      <c r="DN92" s="2"/>
      <c r="DO92" s="2"/>
      <c r="DP92" s="2"/>
      <c r="DQ92" s="2"/>
      <c r="DR92" s="2"/>
      <c r="DS92" s="2"/>
      <c r="DT92" s="2"/>
      <c r="DU92" s="2"/>
      <c r="DV92" s="2"/>
      <c r="DW92" s="1624"/>
      <c r="DX92" s="2"/>
    </row>
    <row r="93" spans="1:128" s="2" customFormat="1" ht="20.149999999999999" customHeight="1" x14ac:dyDescent="0.3">
      <c r="B93" s="203"/>
      <c r="C93" s="201"/>
      <c r="D93" s="201"/>
      <c r="E93" s="201"/>
      <c r="F93" s="201"/>
      <c r="G93" s="201"/>
      <c r="H93" s="201"/>
      <c r="I93" s="201"/>
      <c r="J93" s="201"/>
      <c r="K93" s="201"/>
      <c r="L93" s="201"/>
      <c r="M93" s="201"/>
      <c r="N93" s="201"/>
      <c r="O93" s="201"/>
      <c r="P93" s="201"/>
      <c r="Q93" s="1642"/>
      <c r="R93" s="201"/>
      <c r="S93" s="201"/>
      <c r="T93" s="201"/>
      <c r="U93" s="201"/>
      <c r="V93" s="201"/>
      <c r="W93" s="201"/>
      <c r="X93" s="201"/>
      <c r="Y93" s="201"/>
      <c r="Z93" s="201"/>
      <c r="AA93" s="201"/>
      <c r="AB93" s="201"/>
      <c r="AC93" s="201"/>
      <c r="AD93" s="201"/>
      <c r="AE93" s="201"/>
      <c r="AF93" s="1642"/>
      <c r="AG93" s="201"/>
      <c r="AH93" s="201"/>
      <c r="AI93" s="201"/>
      <c r="AJ93" s="201"/>
      <c r="AK93" s="201"/>
      <c r="AL93" s="201"/>
      <c r="AM93" s="201"/>
      <c r="AN93" s="201"/>
      <c r="AO93" s="201"/>
      <c r="AP93" s="201"/>
      <c r="AQ93" s="201"/>
      <c r="AR93" s="44"/>
      <c r="AS93" s="1519"/>
      <c r="AT93" s="1519"/>
      <c r="AU93" s="1651"/>
      <c r="AV93" s="7"/>
      <c r="AW93" s="7"/>
      <c r="AX93" s="54"/>
      <c r="AY93" s="54"/>
      <c r="AZ93" s="54"/>
      <c r="BA93" s="54"/>
      <c r="BB93" s="54"/>
      <c r="BC93" s="54"/>
      <c r="BD93" s="54"/>
      <c r="BE93" s="54"/>
      <c r="BF93" s="54"/>
      <c r="BG93" s="54"/>
      <c r="BH93" s="54"/>
      <c r="BI93" s="54"/>
      <c r="BJ93" s="1634"/>
      <c r="BK93" s="54"/>
      <c r="BL93" s="54"/>
      <c r="BM93" s="7"/>
      <c r="BN93" s="411"/>
      <c r="BO93" s="411"/>
      <c r="BP93" s="411"/>
      <c r="BQ93" s="411"/>
      <c r="BR93" s="20"/>
      <c r="BS93" s="20"/>
      <c r="BT93" s="20"/>
      <c r="BU93" s="20"/>
      <c r="BV93" s="20"/>
      <c r="BW93" s="20"/>
      <c r="BX93" s="20"/>
      <c r="BY93" s="20"/>
      <c r="BZ93" s="20"/>
      <c r="CA93" s="20"/>
      <c r="CB93" s="20"/>
      <c r="CC93" s="20"/>
      <c r="CD93" s="1628"/>
      <c r="CE93" s="20"/>
      <c r="CF93" s="20"/>
      <c r="CG93" s="20"/>
      <c r="CH93" s="20"/>
      <c r="CI93" s="20"/>
      <c r="CJ93" s="20"/>
      <c r="CK93" s="20"/>
      <c r="CL93" s="20"/>
      <c r="CM93" s="20"/>
      <c r="CN93" s="20"/>
      <c r="CO93" s="20"/>
      <c r="CP93" s="20"/>
      <c r="CQ93" s="20"/>
      <c r="CR93" s="20"/>
      <c r="CS93" s="1628"/>
      <c r="CT93" s="20"/>
      <c r="CU93" s="20"/>
      <c r="CV93" s="20"/>
      <c r="CW93" s="20"/>
      <c r="CX93" s="20"/>
      <c r="CY93" s="20"/>
      <c r="CZ93" s="20"/>
      <c r="DA93" s="20"/>
      <c r="DB93" s="20"/>
      <c r="DC93" s="20"/>
      <c r="DD93" s="20"/>
      <c r="DE93" s="20"/>
      <c r="DF93" s="20"/>
      <c r="DG93" s="20"/>
      <c r="DH93" s="1628"/>
      <c r="DI93" s="20"/>
      <c r="DW93" s="1624"/>
    </row>
    <row r="94" spans="1:128" s="2" customFormat="1" ht="14.25" customHeight="1" x14ac:dyDescent="0.3">
      <c r="B94" s="203"/>
      <c r="C94" s="201"/>
      <c r="D94" s="1293" t="s">
        <v>1</v>
      </c>
      <c r="E94" s="1293" t="s">
        <v>2</v>
      </c>
      <c r="F94" s="1660" t="s">
        <v>3</v>
      </c>
      <c r="G94" s="1660" t="s">
        <v>85</v>
      </c>
      <c r="H94" s="1660" t="s">
        <v>4</v>
      </c>
      <c r="I94" s="1660" t="s">
        <v>5</v>
      </c>
      <c r="J94" s="1660" t="s">
        <v>6</v>
      </c>
      <c r="K94" s="1660" t="s">
        <v>7</v>
      </c>
      <c r="L94" s="1660" t="s">
        <v>8</v>
      </c>
      <c r="M94" s="1660" t="s">
        <v>9</v>
      </c>
      <c r="N94" s="1660" t="s">
        <v>10</v>
      </c>
      <c r="O94" s="1660" t="s">
        <v>11</v>
      </c>
      <c r="P94" s="1660" t="s">
        <v>12</v>
      </c>
      <c r="Q94" s="1660" t="s">
        <v>13</v>
      </c>
      <c r="R94" s="1660" t="s">
        <v>14</v>
      </c>
      <c r="S94" s="1660" t="s">
        <v>15</v>
      </c>
      <c r="T94" s="1660" t="s">
        <v>16</v>
      </c>
      <c r="U94" s="1660" t="s">
        <v>17</v>
      </c>
      <c r="V94" s="1660" t="s">
        <v>18</v>
      </c>
      <c r="W94" s="1660" t="s">
        <v>19</v>
      </c>
      <c r="X94" s="1660" t="s">
        <v>20</v>
      </c>
      <c r="Y94" s="1660" t="s">
        <v>21</v>
      </c>
      <c r="Z94" s="1660" t="s">
        <v>22</v>
      </c>
      <c r="AA94" s="1660" t="s">
        <v>23</v>
      </c>
      <c r="AB94" s="1660" t="s">
        <v>24</v>
      </c>
      <c r="AC94" s="1660" t="s">
        <v>25</v>
      </c>
      <c r="AD94" s="1660" t="s">
        <v>26</v>
      </c>
      <c r="AE94" s="1660" t="s">
        <v>27</v>
      </c>
      <c r="AF94" s="1660" t="s">
        <v>28</v>
      </c>
      <c r="AG94" s="1660" t="s">
        <v>29</v>
      </c>
      <c r="AH94" s="1660" t="s">
        <v>30</v>
      </c>
      <c r="AI94" s="1660" t="s">
        <v>31</v>
      </c>
      <c r="AJ94" s="1660" t="s">
        <v>32</v>
      </c>
      <c r="AK94" s="1660" t="s">
        <v>33</v>
      </c>
      <c r="AL94" s="1660" t="s">
        <v>34</v>
      </c>
      <c r="AM94" s="1660" t="s">
        <v>35</v>
      </c>
      <c r="AN94" s="1660" t="s">
        <v>87</v>
      </c>
      <c r="AO94" s="1660" t="s">
        <v>111</v>
      </c>
      <c r="AP94" s="1660" t="s">
        <v>112</v>
      </c>
      <c r="AQ94" s="1660" t="s">
        <v>216</v>
      </c>
      <c r="AR94" s="1660" t="s">
        <v>402</v>
      </c>
      <c r="AS94" s="1660" t="s">
        <v>1068</v>
      </c>
      <c r="AT94" s="1660" t="s">
        <v>1079</v>
      </c>
      <c r="AU94" s="1660" t="s">
        <v>1567</v>
      </c>
      <c r="AV94" s="1660" t="s">
        <v>1592</v>
      </c>
      <c r="AW94" s="1348"/>
      <c r="AX94" s="1348"/>
      <c r="AY94" s="1348"/>
      <c r="AZ94" s="1348"/>
      <c r="BA94" s="1348"/>
      <c r="BB94" s="1348"/>
      <c r="BC94" s="1348"/>
      <c r="BD94" s="1348"/>
      <c r="BE94" s="1348"/>
      <c r="BF94" s="1348"/>
      <c r="BG94" s="1348"/>
      <c r="BH94" s="1348"/>
      <c r="BI94" s="1348"/>
      <c r="BJ94" s="1668"/>
      <c r="BK94" s="1348"/>
      <c r="BL94" s="54"/>
      <c r="BM94" s="7"/>
      <c r="BN94" s="200"/>
      <c r="BO94" s="200"/>
      <c r="BP94" s="200"/>
      <c r="BQ94" s="200"/>
      <c r="BR94" s="200"/>
      <c r="BS94" s="200"/>
      <c r="BT94" s="200"/>
      <c r="BU94" s="200"/>
      <c r="BV94" s="200"/>
      <c r="BW94" s="200"/>
      <c r="BX94" s="200"/>
      <c r="BY94" s="200"/>
      <c r="BZ94" s="200"/>
      <c r="CA94" s="200"/>
      <c r="CB94" s="200"/>
      <c r="CC94" s="200"/>
      <c r="CD94" s="1641"/>
      <c r="CE94" s="200"/>
      <c r="CF94" s="200"/>
      <c r="CG94" s="200"/>
      <c r="CH94" s="200"/>
      <c r="CI94" s="200"/>
      <c r="CJ94" s="200"/>
      <c r="CK94" s="200"/>
      <c r="CL94" s="200"/>
      <c r="CM94" s="200"/>
      <c r="CN94" s="200"/>
      <c r="CO94" s="200"/>
      <c r="CP94" s="200"/>
      <c r="CQ94" s="200"/>
      <c r="CR94" s="200"/>
      <c r="CS94" s="1641"/>
      <c r="CT94" s="200"/>
      <c r="CU94" s="200"/>
      <c r="CV94" s="200"/>
      <c r="CW94" s="200"/>
      <c r="CX94" s="200"/>
      <c r="CY94" s="200"/>
      <c r="CZ94" s="200"/>
      <c r="DA94" s="1519"/>
      <c r="DB94" s="1519"/>
      <c r="DC94" s="1519"/>
      <c r="DD94" s="1519"/>
      <c r="DE94" s="1519"/>
      <c r="DF94" s="1519"/>
      <c r="DG94" s="200"/>
      <c r="DH94" s="1641"/>
      <c r="DW94" s="1624"/>
    </row>
    <row r="95" spans="1:128" s="2" customFormat="1" ht="14.25" customHeight="1" x14ac:dyDescent="0.3">
      <c r="C95" s="202"/>
      <c r="D95" s="2060" t="s">
        <v>45</v>
      </c>
      <c r="E95" s="2061"/>
      <c r="F95" s="2061"/>
      <c r="G95" s="2061"/>
      <c r="H95" s="2061"/>
      <c r="I95" s="2061"/>
      <c r="J95" s="2061"/>
      <c r="K95" s="2061"/>
      <c r="L95" s="2061"/>
      <c r="M95" s="2061"/>
      <c r="N95" s="2061"/>
      <c r="O95" s="2061"/>
      <c r="P95" s="2061"/>
      <c r="Q95" s="2061"/>
      <c r="R95" s="2104"/>
      <c r="S95" s="2105" t="s">
        <v>57</v>
      </c>
      <c r="T95" s="2061"/>
      <c r="U95" s="2061"/>
      <c r="V95" s="2061"/>
      <c r="W95" s="2061"/>
      <c r="X95" s="2061"/>
      <c r="Y95" s="2061"/>
      <c r="Z95" s="2061"/>
      <c r="AA95" s="2061"/>
      <c r="AB95" s="2061"/>
      <c r="AC95" s="2061"/>
      <c r="AD95" s="2061"/>
      <c r="AE95" s="2061"/>
      <c r="AF95" s="2061"/>
      <c r="AG95" s="2104"/>
      <c r="AH95" s="2105" t="s">
        <v>63</v>
      </c>
      <c r="AI95" s="2061"/>
      <c r="AJ95" s="2061"/>
      <c r="AK95" s="2061"/>
      <c r="AL95" s="2061"/>
      <c r="AM95" s="2061"/>
      <c r="AN95" s="2061"/>
      <c r="AO95" s="2061"/>
      <c r="AP95" s="2061"/>
      <c r="AQ95" s="2061"/>
      <c r="AR95" s="2061"/>
      <c r="AS95" s="2061"/>
      <c r="AT95" s="2061"/>
      <c r="AU95" s="2061"/>
      <c r="AV95" s="2104"/>
      <c r="AW95" s="2106" t="s">
        <v>1520</v>
      </c>
      <c r="AX95" s="1570"/>
      <c r="AY95" s="1570"/>
      <c r="AZ95" s="1570"/>
      <c r="BA95" s="1570"/>
      <c r="BB95" s="1570"/>
      <c r="BC95" s="1570"/>
      <c r="BD95" s="1570"/>
      <c r="BE95" s="1570"/>
      <c r="BF95" s="1570"/>
      <c r="BG95" s="1570"/>
      <c r="BH95" s="1570"/>
      <c r="BI95" s="1570"/>
      <c r="BJ95" s="1651"/>
      <c r="BK95" s="1570"/>
      <c r="BL95" s="1348"/>
      <c r="BM95" s="44"/>
      <c r="BQ95" s="2118" t="s">
        <v>45</v>
      </c>
      <c r="BR95" s="2119"/>
      <c r="BS95" s="2119"/>
      <c r="BT95" s="2119"/>
      <c r="BU95" s="2119"/>
      <c r="BV95" s="2119"/>
      <c r="BW95" s="2119"/>
      <c r="BX95" s="2119"/>
      <c r="BY95" s="2119"/>
      <c r="BZ95" s="2119"/>
      <c r="CA95" s="2119"/>
      <c r="CB95" s="2119"/>
      <c r="CC95" s="2119"/>
      <c r="CD95" s="2119"/>
      <c r="CE95" s="2120"/>
      <c r="CF95" s="2118" t="s">
        <v>57</v>
      </c>
      <c r="CG95" s="2119"/>
      <c r="CH95" s="2119"/>
      <c r="CI95" s="2119"/>
      <c r="CJ95" s="2119"/>
      <c r="CK95" s="2119"/>
      <c r="CL95" s="2119"/>
      <c r="CM95" s="2119"/>
      <c r="CN95" s="2119"/>
      <c r="CO95" s="2119"/>
      <c r="CP95" s="2119"/>
      <c r="CQ95" s="2119"/>
      <c r="CR95" s="2119"/>
      <c r="CS95" s="2119"/>
      <c r="CT95" s="2120"/>
      <c r="CU95" s="2119" t="s">
        <v>63</v>
      </c>
      <c r="CV95" s="2119"/>
      <c r="CW95" s="2119"/>
      <c r="CX95" s="2119"/>
      <c r="CY95" s="2119"/>
      <c r="CZ95" s="2119"/>
      <c r="DA95" s="2119"/>
      <c r="DB95" s="2119"/>
      <c r="DC95" s="2119"/>
      <c r="DD95" s="2119"/>
      <c r="DE95" s="2119"/>
      <c r="DF95" s="2119"/>
      <c r="DG95" s="2119"/>
      <c r="DH95" s="2119"/>
      <c r="DI95" s="2120"/>
      <c r="DW95" s="1624"/>
    </row>
    <row r="96" spans="1:128" s="2" customFormat="1" ht="34.4" customHeight="1" thickBot="1" x14ac:dyDescent="0.35">
      <c r="C96" s="202"/>
      <c r="D96" s="1672" t="s">
        <v>1055</v>
      </c>
      <c r="E96" s="1673" t="s">
        <v>1056</v>
      </c>
      <c r="F96" s="1672" t="s">
        <v>1057</v>
      </c>
      <c r="G96" s="1673" t="s">
        <v>1058</v>
      </c>
      <c r="H96" s="1672" t="s">
        <v>1059</v>
      </c>
      <c r="I96" s="1673" t="s">
        <v>1060</v>
      </c>
      <c r="J96" s="1672" t="s">
        <v>1061</v>
      </c>
      <c r="K96" s="1673" t="s">
        <v>1062</v>
      </c>
      <c r="L96" s="1672" t="s">
        <v>1063</v>
      </c>
      <c r="M96" s="1673" t="s">
        <v>1064</v>
      </c>
      <c r="N96" s="1550">
        <v>2016</v>
      </c>
      <c r="O96" s="1551">
        <v>2017</v>
      </c>
      <c r="P96" s="1552">
        <v>2018</v>
      </c>
      <c r="Q96" s="1652">
        <v>2019</v>
      </c>
      <c r="R96" s="1553" t="s">
        <v>1065</v>
      </c>
      <c r="S96" s="1548" t="s">
        <v>1055</v>
      </c>
      <c r="T96" s="1549" t="s">
        <v>1056</v>
      </c>
      <c r="U96" s="1548" t="s">
        <v>1057</v>
      </c>
      <c r="V96" s="1549" t="s">
        <v>1058</v>
      </c>
      <c r="W96" s="1548" t="s">
        <v>1059</v>
      </c>
      <c r="X96" s="1549" t="s">
        <v>1060</v>
      </c>
      <c r="Y96" s="1548" t="s">
        <v>1061</v>
      </c>
      <c r="Z96" s="1549" t="s">
        <v>1062</v>
      </c>
      <c r="AA96" s="1548" t="s">
        <v>1063</v>
      </c>
      <c r="AB96" s="1549" t="s">
        <v>1064</v>
      </c>
      <c r="AC96" s="1550">
        <v>2016</v>
      </c>
      <c r="AD96" s="1551">
        <v>2017</v>
      </c>
      <c r="AE96" s="1552">
        <v>2018</v>
      </c>
      <c r="AF96" s="1652">
        <v>2019</v>
      </c>
      <c r="AG96" s="1553" t="s">
        <v>1065</v>
      </c>
      <c r="AH96" s="1548" t="s">
        <v>1055</v>
      </c>
      <c r="AI96" s="1549" t="s">
        <v>1056</v>
      </c>
      <c r="AJ96" s="1548" t="s">
        <v>1057</v>
      </c>
      <c r="AK96" s="1549" t="s">
        <v>1058</v>
      </c>
      <c r="AL96" s="1548" t="s">
        <v>1059</v>
      </c>
      <c r="AM96" s="1549" t="s">
        <v>1060</v>
      </c>
      <c r="AN96" s="1548" t="s">
        <v>1061</v>
      </c>
      <c r="AO96" s="1549" t="s">
        <v>1062</v>
      </c>
      <c r="AP96" s="1548" t="s">
        <v>1063</v>
      </c>
      <c r="AQ96" s="1549" t="s">
        <v>1064</v>
      </c>
      <c r="AR96" s="1550">
        <v>2016</v>
      </c>
      <c r="AS96" s="1551">
        <v>2017</v>
      </c>
      <c r="AT96" s="1552">
        <v>2018</v>
      </c>
      <c r="AU96" s="1652">
        <v>2019</v>
      </c>
      <c r="AV96" s="1553" t="s">
        <v>1065</v>
      </c>
      <c r="AW96" s="2107"/>
      <c r="AX96" s="1570"/>
      <c r="AY96" s="1570"/>
      <c r="AZ96" s="1570"/>
      <c r="BA96" s="1570"/>
      <c r="BB96" s="1570"/>
      <c r="BC96" s="1570"/>
      <c r="BD96" s="1570"/>
      <c r="BE96" s="1570"/>
      <c r="BF96" s="1570"/>
      <c r="BG96" s="1570"/>
      <c r="BH96" s="1570"/>
      <c r="BI96" s="1570"/>
      <c r="BJ96" s="1651"/>
      <c r="BK96" s="1570"/>
      <c r="BL96" s="1570"/>
      <c r="BM96" s="44"/>
      <c r="BO96" s="941" t="s">
        <v>162</v>
      </c>
      <c r="BP96" s="897" t="s">
        <v>189</v>
      </c>
      <c r="BQ96" s="1341">
        <v>2006</v>
      </c>
      <c r="BR96" s="1342">
        <v>2007</v>
      </c>
      <c r="BS96" s="1342">
        <v>2008</v>
      </c>
      <c r="BT96" s="1342">
        <v>2009</v>
      </c>
      <c r="BU96" s="1342">
        <v>2010</v>
      </c>
      <c r="BV96" s="1342">
        <v>2011</v>
      </c>
      <c r="BW96" s="1342">
        <v>2012</v>
      </c>
      <c r="BX96" s="1342">
        <v>2013</v>
      </c>
      <c r="BY96" s="1342">
        <v>2014</v>
      </c>
      <c r="BZ96" s="1342">
        <v>2015</v>
      </c>
      <c r="CA96" s="1342">
        <v>2016</v>
      </c>
      <c r="CB96" s="1342">
        <v>2017</v>
      </c>
      <c r="CC96" s="1342">
        <v>2018</v>
      </c>
      <c r="CD96" s="1716">
        <v>2019</v>
      </c>
      <c r="CE96" s="1343" t="s">
        <v>831</v>
      </c>
      <c r="CF96" s="1341">
        <v>2006</v>
      </c>
      <c r="CG96" s="1342">
        <v>2007</v>
      </c>
      <c r="CH96" s="1342">
        <v>2008</v>
      </c>
      <c r="CI96" s="1342">
        <v>2009</v>
      </c>
      <c r="CJ96" s="1342">
        <v>2010</v>
      </c>
      <c r="CK96" s="1342">
        <v>2011</v>
      </c>
      <c r="CL96" s="1342">
        <v>2012</v>
      </c>
      <c r="CM96" s="1342">
        <v>2013</v>
      </c>
      <c r="CN96" s="1342">
        <v>2014</v>
      </c>
      <c r="CO96" s="1342">
        <v>2015</v>
      </c>
      <c r="CP96" s="1342">
        <v>2016</v>
      </c>
      <c r="CQ96" s="1342">
        <v>2017</v>
      </c>
      <c r="CR96" s="1342">
        <v>2018</v>
      </c>
      <c r="CS96" s="1716">
        <v>2019</v>
      </c>
      <c r="CT96" s="1343" t="s">
        <v>831</v>
      </c>
      <c r="CU96" s="1344">
        <v>2006</v>
      </c>
      <c r="CV96" s="1342">
        <v>2007</v>
      </c>
      <c r="CW96" s="1342">
        <v>2008</v>
      </c>
      <c r="CX96" s="1342">
        <v>2009</v>
      </c>
      <c r="CY96" s="1342">
        <v>2010</v>
      </c>
      <c r="CZ96" s="1342">
        <v>2011</v>
      </c>
      <c r="DA96" s="1342">
        <v>2012</v>
      </c>
      <c r="DB96" s="1342">
        <v>2013</v>
      </c>
      <c r="DC96" s="1342">
        <v>2014</v>
      </c>
      <c r="DD96" s="1342">
        <v>2015</v>
      </c>
      <c r="DE96" s="1342">
        <v>2016</v>
      </c>
      <c r="DF96" s="1342">
        <v>2017</v>
      </c>
      <c r="DG96" s="1342">
        <v>2018</v>
      </c>
      <c r="DH96" s="1722">
        <v>2019</v>
      </c>
      <c r="DI96" s="1345" t="s">
        <v>831</v>
      </c>
      <c r="DW96" s="1624"/>
    </row>
    <row r="97" spans="1:128" s="2" customFormat="1" ht="48" customHeight="1" x14ac:dyDescent="0.3">
      <c r="B97" s="1410" t="s">
        <v>139</v>
      </c>
      <c r="C97" s="163"/>
      <c r="D97" s="1290"/>
      <c r="E97" s="1291"/>
      <c r="F97" s="1291"/>
      <c r="G97" s="1291"/>
      <c r="H97" s="1291"/>
      <c r="I97" s="1291"/>
      <c r="J97" s="1291"/>
      <c r="K97" s="1291"/>
      <c r="L97" s="1291"/>
      <c r="M97" s="976"/>
      <c r="N97" s="976"/>
      <c r="O97" s="976"/>
      <c r="P97" s="160"/>
      <c r="Q97" s="1638"/>
      <c r="R97" s="86"/>
      <c r="S97" s="1290"/>
      <c r="T97" s="1291"/>
      <c r="U97" s="1291"/>
      <c r="V97" s="1291"/>
      <c r="W97" s="1291"/>
      <c r="X97" s="1291"/>
      <c r="Y97" s="1291"/>
      <c r="Z97" s="1291"/>
      <c r="AA97" s="1291"/>
      <c r="AB97" s="976"/>
      <c r="AC97" s="976"/>
      <c r="AD97" s="976"/>
      <c r="AE97" s="160"/>
      <c r="AF97" s="1638"/>
      <c r="AG97" s="86"/>
      <c r="AH97" s="1290"/>
      <c r="AI97" s="1291"/>
      <c r="AJ97" s="1291"/>
      <c r="AK97" s="1291"/>
      <c r="AL97" s="1291"/>
      <c r="AM97" s="1291"/>
      <c r="AN97" s="1291"/>
      <c r="AO97" s="1291"/>
      <c r="AP97" s="1291"/>
      <c r="AQ97" s="976"/>
      <c r="AR97" s="976"/>
      <c r="AS97" s="976"/>
      <c r="AT97" s="160"/>
      <c r="AU97" s="1638"/>
      <c r="AV97" s="86"/>
      <c r="AW97" s="1411"/>
      <c r="AX97" s="1590"/>
      <c r="AY97" s="1590"/>
      <c r="AZ97" s="1590"/>
      <c r="BA97" s="1590"/>
      <c r="BB97" s="1590"/>
      <c r="BC97" s="1590"/>
      <c r="BD97" s="1590"/>
      <c r="BE97" s="1590"/>
      <c r="BF97" s="1590"/>
      <c r="BG97" s="1590"/>
      <c r="BH97" s="1590"/>
      <c r="BI97" s="1590"/>
      <c r="BJ97" s="1590"/>
      <c r="BK97" s="1590"/>
      <c r="BL97" s="1570"/>
      <c r="BM97" s="44"/>
      <c r="BN97" s="1312" t="s">
        <v>80</v>
      </c>
      <c r="BO97" s="206"/>
      <c r="BP97" s="1598"/>
      <c r="BQ97" s="1310"/>
      <c r="BR97" s="1308"/>
      <c r="BS97" s="1308"/>
      <c r="BT97" s="1308"/>
      <c r="BU97" s="1308"/>
      <c r="BV97" s="1308"/>
      <c r="BW97" s="1308"/>
      <c r="BX97" s="1308"/>
      <c r="BY97" s="976"/>
      <c r="BZ97" s="976"/>
      <c r="CA97" s="976"/>
      <c r="CB97" s="976"/>
      <c r="CC97" s="976"/>
      <c r="CD97" s="1638"/>
      <c r="CE97" s="86"/>
      <c r="CF97" s="1304"/>
      <c r="CG97" s="1304"/>
      <c r="CH97" s="1304"/>
      <c r="CI97" s="1304"/>
      <c r="CJ97" s="1304"/>
      <c r="CK97" s="1304"/>
      <c r="CL97" s="1304"/>
      <c r="CM97" s="1304"/>
      <c r="CN97" s="1304"/>
      <c r="CO97" s="1304"/>
      <c r="CP97" s="1304"/>
      <c r="CQ97" s="1304"/>
      <c r="CR97" s="1304"/>
      <c r="CS97" s="1718"/>
      <c r="CT97" s="981"/>
      <c r="CU97" s="1310"/>
      <c r="CV97" s="1308"/>
      <c r="CW97" s="1308"/>
      <c r="CX97" s="1308"/>
      <c r="CY97" s="1308"/>
      <c r="CZ97" s="1308"/>
      <c r="DA97" s="1308"/>
      <c r="DB97" s="1308"/>
      <c r="DC97" s="976"/>
      <c r="DD97" s="976"/>
      <c r="DE97" s="976"/>
      <c r="DF97" s="976"/>
      <c r="DG97" s="976"/>
      <c r="DH97" s="1638"/>
      <c r="DI97" s="86"/>
      <c r="DW97" s="1624"/>
    </row>
    <row r="98" spans="1:128" s="2" customFormat="1" ht="58.5" customHeight="1" x14ac:dyDescent="0.3">
      <c r="B98" s="1412" t="s">
        <v>140</v>
      </c>
      <c r="C98" s="192" t="s">
        <v>174</v>
      </c>
      <c r="D98" s="1400"/>
      <c r="E98" s="1401"/>
      <c r="F98" s="1401"/>
      <c r="G98" s="1401"/>
      <c r="H98" s="1299"/>
      <c r="I98" s="1299"/>
      <c r="J98" s="1299"/>
      <c r="K98" s="1299"/>
      <c r="L98" s="1299"/>
      <c r="M98" s="1299"/>
      <c r="N98" s="1289"/>
      <c r="O98" s="1289"/>
      <c r="P98" s="1292"/>
      <c r="Q98" s="1659"/>
      <c r="R98" s="1057"/>
      <c r="S98" s="1400"/>
      <c r="T98" s="1401"/>
      <c r="U98" s="1401"/>
      <c r="V98" s="1401"/>
      <c r="W98" s="1299"/>
      <c r="X98" s="1299"/>
      <c r="Y98" s="1299"/>
      <c r="Z98" s="1299"/>
      <c r="AA98" s="1299"/>
      <c r="AB98" s="1299"/>
      <c r="AC98" s="1289"/>
      <c r="AD98" s="1289"/>
      <c r="AE98" s="1292"/>
      <c r="AF98" s="1659"/>
      <c r="AG98" s="1057"/>
      <c r="AH98" s="1400"/>
      <c r="AI98" s="1401"/>
      <c r="AJ98" s="1401"/>
      <c r="AK98" s="1401"/>
      <c r="AL98" s="1299"/>
      <c r="AM98" s="1299"/>
      <c r="AN98" s="1299"/>
      <c r="AO98" s="1299"/>
      <c r="AP98" s="1299"/>
      <c r="AQ98" s="1299"/>
      <c r="AR98" s="1289"/>
      <c r="AS98" s="1289"/>
      <c r="AT98" s="1292"/>
      <c r="AU98" s="1659"/>
      <c r="AV98" s="1057"/>
      <c r="AW98" s="1432"/>
      <c r="AX98" s="1383"/>
      <c r="AY98" s="1383"/>
      <c r="AZ98" s="1383"/>
      <c r="BA98" s="1383"/>
      <c r="BB98" s="1383"/>
      <c r="BC98" s="1383"/>
      <c r="BD98" s="1383"/>
      <c r="BE98" s="1383"/>
      <c r="BF98" s="1383"/>
      <c r="BG98" s="1383"/>
      <c r="BH98" s="1383"/>
      <c r="BI98" s="1383"/>
      <c r="BJ98" s="1671"/>
      <c r="BK98" s="1383"/>
      <c r="BL98" s="1590"/>
      <c r="BM98" s="1518"/>
      <c r="BN98" s="1346" t="s">
        <v>68</v>
      </c>
      <c r="BO98" s="214" t="s">
        <v>165</v>
      </c>
      <c r="BP98" s="1603" t="s">
        <v>180</v>
      </c>
      <c r="BQ98" s="1384" t="str">
        <f t="shared" ref="BQ98" si="50">IF(SUM(COUNTBLANK(D98),COUNTBLANK(D99))=0,D99/D98,"-")</f>
        <v>-</v>
      </c>
      <c r="BR98" s="1384" t="str">
        <f t="shared" ref="BR98" si="51">IF(SUM(COUNTBLANK(E98),COUNTBLANK(E99))=0,E99/E98,"-")</f>
        <v>-</v>
      </c>
      <c r="BS98" s="1384" t="str">
        <f t="shared" ref="BS98" si="52">IF(SUM(COUNTBLANK(F98),COUNTBLANK(F99))=0,F99/F98,"-")</f>
        <v>-</v>
      </c>
      <c r="BT98" s="1384" t="str">
        <f t="shared" ref="BT98" si="53">IF(SUM(COUNTBLANK(G98),COUNTBLANK(G99))=0,G99/G98,"-")</f>
        <v>-</v>
      </c>
      <c r="BU98" s="1384" t="str">
        <f t="shared" ref="BU98" si="54">IF(SUM(COUNTBLANK(H98),COUNTBLANK(H99))=0,H99/H98,"-")</f>
        <v>-</v>
      </c>
      <c r="BV98" s="1384" t="str">
        <f t="shared" ref="BV98" si="55">IF(SUM(COUNTBLANK(I98),COUNTBLANK(I99))=0,I99/I98,"-")</f>
        <v>-</v>
      </c>
      <c r="BW98" s="1384" t="str">
        <f t="shared" ref="BW98" si="56">IF(SUM(COUNTBLANK(J98),COUNTBLANK(J99))=0,J99/J98,"-")</f>
        <v>-</v>
      </c>
      <c r="BX98" s="1384" t="str">
        <f t="shared" ref="BX98" si="57">IF(SUM(COUNTBLANK(K98),COUNTBLANK(K99))=0,K99/K98,"-")</f>
        <v>-</v>
      </c>
      <c r="BY98" s="1384" t="str">
        <f t="shared" ref="BY98" si="58">IF(SUM(COUNTBLANK(L98),COUNTBLANK(L99))=0,L99/L98,"-")</f>
        <v>-</v>
      </c>
      <c r="BZ98" s="1384" t="str">
        <f t="shared" ref="BZ98" si="59">IF(SUM(COUNTBLANK(M98),COUNTBLANK(M99))=0,M99/M98,"-")</f>
        <v>-</v>
      </c>
      <c r="CA98" s="1384" t="str">
        <f t="shared" ref="CA98" si="60">IF(SUM(COUNTBLANK(N98),COUNTBLANK(N99))=0,N99/N98,"-")</f>
        <v>-</v>
      </c>
      <c r="CB98" s="1384" t="str">
        <f t="shared" ref="CB98" si="61">IF(SUM(COUNTBLANK(O98),COUNTBLANK(O99))=0,O99/O98,"-")</f>
        <v>-</v>
      </c>
      <c r="CC98" s="1384" t="str">
        <f t="shared" ref="CC98" si="62">IF(SUM(COUNTBLANK(P98),COUNTBLANK(P99))=0,P99/P98,"-")</f>
        <v>-</v>
      </c>
      <c r="CD98" s="1384" t="str">
        <f t="shared" ref="CD98" si="63">IF(SUM(COUNTBLANK(Q98),COUNTBLANK(Q99))=0,Q99/Q98,"-")</f>
        <v>-</v>
      </c>
      <c r="CE98" s="1801" t="str">
        <f t="shared" ref="CE98" si="64">IF(SUM(COUNTBLANK(R98),COUNTBLANK(R99))=0,R99/R98,"-")</f>
        <v>-</v>
      </c>
      <c r="CF98" s="1384" t="str">
        <f t="shared" ref="CF98" si="65">IF(SUM(COUNTBLANK(S98),COUNTBLANK(S99))=0,S99/S98,"-")</f>
        <v>-</v>
      </c>
      <c r="CG98" s="1384" t="str">
        <f t="shared" ref="CG98" si="66">IF(SUM(COUNTBLANK(T98),COUNTBLANK(T99))=0,T99/T98,"-")</f>
        <v>-</v>
      </c>
      <c r="CH98" s="1384" t="str">
        <f t="shared" ref="CH98" si="67">IF(SUM(COUNTBLANK(U98),COUNTBLANK(U99))=0,U99/U98,"-")</f>
        <v>-</v>
      </c>
      <c r="CI98" s="1384" t="str">
        <f t="shared" ref="CI98" si="68">IF(SUM(COUNTBLANK(V98),COUNTBLANK(V99))=0,V99/V98,"-")</f>
        <v>-</v>
      </c>
      <c r="CJ98" s="1384" t="str">
        <f t="shared" ref="CJ98" si="69">IF(SUM(COUNTBLANK(W98),COUNTBLANK(W99))=0,W99/W98,"-")</f>
        <v>-</v>
      </c>
      <c r="CK98" s="1384" t="str">
        <f t="shared" ref="CK98" si="70">IF(SUM(COUNTBLANK(X98),COUNTBLANK(X99))=0,X99/X98,"-")</f>
        <v>-</v>
      </c>
      <c r="CL98" s="1384" t="str">
        <f t="shared" ref="CL98" si="71">IF(SUM(COUNTBLANK(Y98),COUNTBLANK(Y99))=0,Y99/Y98,"-")</f>
        <v>-</v>
      </c>
      <c r="CM98" s="1384" t="str">
        <f t="shared" ref="CM98" si="72">IF(SUM(COUNTBLANK(Z98),COUNTBLANK(Z99))=0,Z99/Z98,"-")</f>
        <v>-</v>
      </c>
      <c r="CN98" s="1384" t="str">
        <f t="shared" ref="CN98" si="73">IF(SUM(COUNTBLANK(AA98),COUNTBLANK(AA99))=0,AA99/AA98,"-")</f>
        <v>-</v>
      </c>
      <c r="CO98" s="1384" t="str">
        <f t="shared" ref="CO98" si="74">IF(SUM(COUNTBLANK(AB98),COUNTBLANK(AB99))=0,AB99/AB98,"-")</f>
        <v>-</v>
      </c>
      <c r="CP98" s="1384" t="str">
        <f t="shared" ref="CP98" si="75">IF(SUM(COUNTBLANK(AC98),COUNTBLANK(AC99))=0,AC99/AC98,"-")</f>
        <v>-</v>
      </c>
      <c r="CQ98" s="1384" t="str">
        <f t="shared" ref="CQ98" si="76">IF(SUM(COUNTBLANK(AD98),COUNTBLANK(AD99))=0,AD99/AD98,"-")</f>
        <v>-</v>
      </c>
      <c r="CR98" s="1384" t="str">
        <f t="shared" ref="CR98" si="77">IF(SUM(COUNTBLANK(AE98),COUNTBLANK(AE99))=0,AE99/AE98,"-")</f>
        <v>-</v>
      </c>
      <c r="CS98" s="1384" t="str">
        <f t="shared" ref="CS98" si="78">IF(SUM(COUNTBLANK(AF98),COUNTBLANK(AF99))=0,AF99/AF98,"-")</f>
        <v>-</v>
      </c>
      <c r="CT98" s="1801" t="str">
        <f t="shared" ref="CT98" si="79">IF(SUM(COUNTBLANK(AG98),COUNTBLANK(AG99))=0,AG99/AG98,"-")</f>
        <v>-</v>
      </c>
      <c r="CU98" s="1384" t="str">
        <f t="shared" ref="CU98" si="80">IF(SUM(COUNTBLANK(AH98),COUNTBLANK(AH99))=0,AH99/AH98,"-")</f>
        <v>-</v>
      </c>
      <c r="CV98" s="1384" t="str">
        <f t="shared" ref="CV98" si="81">IF(SUM(COUNTBLANK(AI98),COUNTBLANK(AI99))=0,AI99/AI98,"-")</f>
        <v>-</v>
      </c>
      <c r="CW98" s="1384" t="str">
        <f t="shared" ref="CW98" si="82">IF(SUM(COUNTBLANK(AJ98),COUNTBLANK(AJ99))=0,AJ99/AJ98,"-")</f>
        <v>-</v>
      </c>
      <c r="CX98" s="1384" t="str">
        <f t="shared" ref="CX98" si="83">IF(SUM(COUNTBLANK(AK98),COUNTBLANK(AK99))=0,AK99/AK98,"-")</f>
        <v>-</v>
      </c>
      <c r="CY98" s="1384" t="str">
        <f t="shared" ref="CY98" si="84">IF(SUM(COUNTBLANK(AL98),COUNTBLANK(AL99))=0,AL99/AL98,"-")</f>
        <v>-</v>
      </c>
      <c r="CZ98" s="1384" t="str">
        <f t="shared" ref="CZ98" si="85">IF(SUM(COUNTBLANK(AM98),COUNTBLANK(AM99))=0,AM99/AM98,"-")</f>
        <v>-</v>
      </c>
      <c r="DA98" s="1384" t="str">
        <f t="shared" ref="DA98" si="86">IF(SUM(COUNTBLANK(AN98),COUNTBLANK(AN99))=0,AN99/AN98,"-")</f>
        <v>-</v>
      </c>
      <c r="DB98" s="1384" t="str">
        <f t="shared" ref="DB98" si="87">IF(SUM(COUNTBLANK(AO98),COUNTBLANK(AO99))=0,AO99/AO98,"-")</f>
        <v>-</v>
      </c>
      <c r="DC98" s="1384" t="str">
        <f t="shared" ref="DC98" si="88">IF(SUM(COUNTBLANK(AP98),COUNTBLANK(AP99))=0,AP99/AP98,"-")</f>
        <v>-</v>
      </c>
      <c r="DD98" s="1384" t="str">
        <f t="shared" ref="DD98" si="89">IF(SUM(COUNTBLANK(AQ98),COUNTBLANK(AQ99))=0,AQ99/AQ98,"-")</f>
        <v>-</v>
      </c>
      <c r="DE98" s="1384" t="str">
        <f t="shared" ref="DE98" si="90">IF(SUM(COUNTBLANK(AR98),COUNTBLANK(AR99))=0,AR99/AR98,"-")</f>
        <v>-</v>
      </c>
      <c r="DF98" s="1384" t="str">
        <f t="shared" ref="DF98" si="91">IF(SUM(COUNTBLANK(AS98),COUNTBLANK(AS99))=0,AS99/AS98,"-")</f>
        <v>-</v>
      </c>
      <c r="DG98" s="1384" t="str">
        <f t="shared" ref="DG98" si="92">IF(SUM(COUNTBLANK(AT98),COUNTBLANK(AT99))=0,AT99/AT98,"-")</f>
        <v>-</v>
      </c>
      <c r="DH98" s="1384" t="str">
        <f t="shared" ref="DH98" si="93">IF(SUM(COUNTBLANK(AU98),COUNTBLANK(AU99))=0,AU99/AU98,"-")</f>
        <v>-</v>
      </c>
      <c r="DI98" s="1801" t="str">
        <f t="shared" ref="DI98" si="94">IF(SUM(COUNTBLANK(AV98),COUNTBLANK(AV99))=0,AV99/AV98,"-")</f>
        <v>-</v>
      </c>
      <c r="DW98" s="1624"/>
    </row>
    <row r="99" spans="1:128" s="2" customFormat="1" ht="50.15" customHeight="1" x14ac:dyDescent="0.3">
      <c r="B99" s="1412" t="s">
        <v>141</v>
      </c>
      <c r="C99" s="192" t="s">
        <v>175</v>
      </c>
      <c r="D99" s="1400"/>
      <c r="E99" s="1401"/>
      <c r="F99" s="1401"/>
      <c r="G99" s="1401"/>
      <c r="H99" s="1299"/>
      <c r="I99" s="1299"/>
      <c r="J99" s="1299"/>
      <c r="K99" s="1299"/>
      <c r="L99" s="1299"/>
      <c r="M99" s="1299"/>
      <c r="N99" s="1289"/>
      <c r="O99" s="1289"/>
      <c r="P99" s="1292"/>
      <c r="Q99" s="1659"/>
      <c r="R99" s="1057"/>
      <c r="S99" s="1400"/>
      <c r="T99" s="1401"/>
      <c r="U99" s="1401"/>
      <c r="V99" s="1401"/>
      <c r="W99" s="1299"/>
      <c r="X99" s="1299"/>
      <c r="Y99" s="1299"/>
      <c r="Z99" s="1299"/>
      <c r="AA99" s="1299"/>
      <c r="AB99" s="1299"/>
      <c r="AC99" s="1289"/>
      <c r="AD99" s="1289"/>
      <c r="AE99" s="1292"/>
      <c r="AF99" s="1659"/>
      <c r="AG99" s="1057"/>
      <c r="AH99" s="1400"/>
      <c r="AI99" s="1401"/>
      <c r="AJ99" s="1401"/>
      <c r="AK99" s="1401"/>
      <c r="AL99" s="1299"/>
      <c r="AM99" s="1299"/>
      <c r="AN99" s="1299"/>
      <c r="AO99" s="1299"/>
      <c r="AP99" s="1299"/>
      <c r="AQ99" s="1299"/>
      <c r="AR99" s="1289"/>
      <c r="AS99" s="1289"/>
      <c r="AT99" s="1292"/>
      <c r="AU99" s="1659"/>
      <c r="AV99" s="1057"/>
      <c r="AW99" s="1432"/>
      <c r="AX99" s="1383"/>
      <c r="AY99" s="1383"/>
      <c r="AZ99" s="1383"/>
      <c r="BA99" s="1383"/>
      <c r="BB99" s="1383"/>
      <c r="BC99" s="1383"/>
      <c r="BD99" s="1383"/>
      <c r="BE99" s="1383"/>
      <c r="BF99" s="1383"/>
      <c r="BG99" s="1383"/>
      <c r="BH99" s="1383"/>
      <c r="BI99" s="1383"/>
      <c r="BJ99" s="1671"/>
      <c r="BK99" s="1383"/>
      <c r="BL99" s="1383"/>
      <c r="BM99" s="1518"/>
      <c r="BN99" s="1346" t="s">
        <v>70</v>
      </c>
      <c r="BO99" s="214" t="s">
        <v>163</v>
      </c>
      <c r="BP99" s="1603" t="s">
        <v>181</v>
      </c>
      <c r="BQ99" s="1384" t="str">
        <f t="shared" ref="BQ99" si="95">IF(SUM(COUNTBLANK(D98),COUNTBLANK(D100))=0,D100/D98,"-")</f>
        <v>-</v>
      </c>
      <c r="BR99" s="1384" t="str">
        <f t="shared" ref="BR99" si="96">IF(SUM(COUNTBLANK(E98),COUNTBLANK(E100))=0,E100/E98,"-")</f>
        <v>-</v>
      </c>
      <c r="BS99" s="1384" t="str">
        <f t="shared" ref="BS99" si="97">IF(SUM(COUNTBLANK(F98),COUNTBLANK(F100))=0,F100/F98,"-")</f>
        <v>-</v>
      </c>
      <c r="BT99" s="1384" t="str">
        <f t="shared" ref="BT99" si="98">IF(SUM(COUNTBLANK(G98),COUNTBLANK(G100))=0,G100/G98,"-")</f>
        <v>-</v>
      </c>
      <c r="BU99" s="1384" t="str">
        <f t="shared" ref="BU99" si="99">IF(SUM(COUNTBLANK(H98),COUNTBLANK(H100))=0,H100/H98,"-")</f>
        <v>-</v>
      </c>
      <c r="BV99" s="1384" t="str">
        <f t="shared" ref="BV99" si="100">IF(SUM(COUNTBLANK(I98),COUNTBLANK(I100))=0,I100/I98,"-")</f>
        <v>-</v>
      </c>
      <c r="BW99" s="1384" t="str">
        <f t="shared" ref="BW99" si="101">IF(SUM(COUNTBLANK(J98),COUNTBLANK(J100))=0,J100/J98,"-")</f>
        <v>-</v>
      </c>
      <c r="BX99" s="1384" t="str">
        <f t="shared" ref="BX99" si="102">IF(SUM(COUNTBLANK(K98),COUNTBLANK(K100))=0,K100/K98,"-")</f>
        <v>-</v>
      </c>
      <c r="BY99" s="1384" t="str">
        <f t="shared" ref="BY99" si="103">IF(SUM(COUNTBLANK(L98),COUNTBLANK(L100))=0,L100/L98,"-")</f>
        <v>-</v>
      </c>
      <c r="BZ99" s="1384" t="str">
        <f t="shared" ref="BZ99" si="104">IF(SUM(COUNTBLANK(M98),COUNTBLANK(M100))=0,M100/M98,"-")</f>
        <v>-</v>
      </c>
      <c r="CA99" s="1384" t="str">
        <f t="shared" ref="CA99" si="105">IF(SUM(COUNTBLANK(N98),COUNTBLANK(N100))=0,N100/N98,"-")</f>
        <v>-</v>
      </c>
      <c r="CB99" s="1384" t="str">
        <f t="shared" ref="CB99" si="106">IF(SUM(COUNTBLANK(O98),COUNTBLANK(O100))=0,O100/O98,"-")</f>
        <v>-</v>
      </c>
      <c r="CC99" s="1384" t="str">
        <f t="shared" ref="CC99" si="107">IF(SUM(COUNTBLANK(P98),COUNTBLANK(P100))=0,P100/P98,"-")</f>
        <v>-</v>
      </c>
      <c r="CD99" s="1384" t="str">
        <f t="shared" ref="CD99" si="108">IF(SUM(COUNTBLANK(Q98),COUNTBLANK(Q100))=0,Q100/Q98,"-")</f>
        <v>-</v>
      </c>
      <c r="CE99" s="1801" t="str">
        <f t="shared" ref="CE99" si="109">IF(SUM(COUNTBLANK(R98),COUNTBLANK(R100))=0,R100/R98,"-")</f>
        <v>-</v>
      </c>
      <c r="CF99" s="1384" t="str">
        <f t="shared" ref="CF99" si="110">IF(SUM(COUNTBLANK(S98),COUNTBLANK(S100))=0,S100/S98,"-")</f>
        <v>-</v>
      </c>
      <c r="CG99" s="1384" t="str">
        <f t="shared" ref="CG99" si="111">IF(SUM(COUNTBLANK(T98),COUNTBLANK(T100))=0,T100/T98,"-")</f>
        <v>-</v>
      </c>
      <c r="CH99" s="1384" t="str">
        <f t="shared" ref="CH99" si="112">IF(SUM(COUNTBLANK(U98),COUNTBLANK(U100))=0,U100/U98,"-")</f>
        <v>-</v>
      </c>
      <c r="CI99" s="1384" t="str">
        <f t="shared" ref="CI99" si="113">IF(SUM(COUNTBLANK(V98),COUNTBLANK(V100))=0,V100/V98,"-")</f>
        <v>-</v>
      </c>
      <c r="CJ99" s="1384" t="str">
        <f t="shared" ref="CJ99" si="114">IF(SUM(COUNTBLANK(W98),COUNTBLANK(W100))=0,W100/W98,"-")</f>
        <v>-</v>
      </c>
      <c r="CK99" s="1384" t="str">
        <f t="shared" ref="CK99" si="115">IF(SUM(COUNTBLANK(X98),COUNTBLANK(X100))=0,X100/X98,"-")</f>
        <v>-</v>
      </c>
      <c r="CL99" s="1384" t="str">
        <f t="shared" ref="CL99" si="116">IF(SUM(COUNTBLANK(Y98),COUNTBLANK(Y100))=0,Y100/Y98,"-")</f>
        <v>-</v>
      </c>
      <c r="CM99" s="1384" t="str">
        <f t="shared" ref="CM99" si="117">IF(SUM(COUNTBLANK(Z98),COUNTBLANK(Z100))=0,Z100/Z98,"-")</f>
        <v>-</v>
      </c>
      <c r="CN99" s="1384" t="str">
        <f t="shared" ref="CN99" si="118">IF(SUM(COUNTBLANK(AA98),COUNTBLANK(AA100))=0,AA100/AA98,"-")</f>
        <v>-</v>
      </c>
      <c r="CO99" s="1384" t="str">
        <f t="shared" ref="CO99" si="119">IF(SUM(COUNTBLANK(AB98),COUNTBLANK(AB100))=0,AB100/AB98,"-")</f>
        <v>-</v>
      </c>
      <c r="CP99" s="1384" t="str">
        <f t="shared" ref="CP99" si="120">IF(SUM(COUNTBLANK(AC98),COUNTBLANK(AC100))=0,AC100/AC98,"-")</f>
        <v>-</v>
      </c>
      <c r="CQ99" s="1384" t="str">
        <f t="shared" ref="CQ99" si="121">IF(SUM(COUNTBLANK(AD98),COUNTBLANK(AD100))=0,AD100/AD98,"-")</f>
        <v>-</v>
      </c>
      <c r="CR99" s="1384" t="str">
        <f t="shared" ref="CR99" si="122">IF(SUM(COUNTBLANK(AE98),COUNTBLANK(AE100))=0,AE100/AE98,"-")</f>
        <v>-</v>
      </c>
      <c r="CS99" s="1384" t="str">
        <f t="shared" ref="CS99" si="123">IF(SUM(COUNTBLANK(AF98),COUNTBLANK(AF100))=0,AF100/AF98,"-")</f>
        <v>-</v>
      </c>
      <c r="CT99" s="1801" t="str">
        <f t="shared" ref="CT99" si="124">IF(SUM(COUNTBLANK(AG98),COUNTBLANK(AG100))=0,AG100/AG98,"-")</f>
        <v>-</v>
      </c>
      <c r="CU99" s="1384" t="str">
        <f t="shared" ref="CU99" si="125">IF(SUM(COUNTBLANK(AH98),COUNTBLANK(AH100))=0,AH100/AH98,"-")</f>
        <v>-</v>
      </c>
      <c r="CV99" s="1384" t="str">
        <f t="shared" ref="CV99" si="126">IF(SUM(COUNTBLANK(AI98),COUNTBLANK(AI100))=0,AI100/AI98,"-")</f>
        <v>-</v>
      </c>
      <c r="CW99" s="1384" t="str">
        <f t="shared" ref="CW99" si="127">IF(SUM(COUNTBLANK(AJ98),COUNTBLANK(AJ100))=0,AJ100/AJ98,"-")</f>
        <v>-</v>
      </c>
      <c r="CX99" s="1384" t="str">
        <f t="shared" ref="CX99" si="128">IF(SUM(COUNTBLANK(AK98),COUNTBLANK(AK100))=0,AK100/AK98,"-")</f>
        <v>-</v>
      </c>
      <c r="CY99" s="1384" t="str">
        <f t="shared" ref="CY99" si="129">IF(SUM(COUNTBLANK(AL98),COUNTBLANK(AL100))=0,AL100/AL98,"-")</f>
        <v>-</v>
      </c>
      <c r="CZ99" s="1384" t="str">
        <f t="shared" ref="CZ99" si="130">IF(SUM(COUNTBLANK(AM98),COUNTBLANK(AM100))=0,AM100/AM98,"-")</f>
        <v>-</v>
      </c>
      <c r="DA99" s="1384" t="str">
        <f t="shared" ref="DA99" si="131">IF(SUM(COUNTBLANK(AN98),COUNTBLANK(AN100))=0,AN100/AN98,"-")</f>
        <v>-</v>
      </c>
      <c r="DB99" s="1384" t="str">
        <f t="shared" ref="DB99" si="132">IF(SUM(COUNTBLANK(AO98),COUNTBLANK(AO100))=0,AO100/AO98,"-")</f>
        <v>-</v>
      </c>
      <c r="DC99" s="1384" t="str">
        <f t="shared" ref="DC99" si="133">IF(SUM(COUNTBLANK(AP98),COUNTBLANK(AP100))=0,AP100/AP98,"-")</f>
        <v>-</v>
      </c>
      <c r="DD99" s="1384" t="str">
        <f t="shared" ref="DD99" si="134">IF(SUM(COUNTBLANK(AQ98),COUNTBLANK(AQ100))=0,AQ100/AQ98,"-")</f>
        <v>-</v>
      </c>
      <c r="DE99" s="1384" t="str">
        <f t="shared" ref="DE99" si="135">IF(SUM(COUNTBLANK(AR98),COUNTBLANK(AR100))=0,AR100/AR98,"-")</f>
        <v>-</v>
      </c>
      <c r="DF99" s="1384" t="str">
        <f t="shared" ref="DF99" si="136">IF(SUM(COUNTBLANK(AS98),COUNTBLANK(AS100))=0,AS100/AS98,"-")</f>
        <v>-</v>
      </c>
      <c r="DG99" s="1384" t="str">
        <f t="shared" ref="DG99" si="137">IF(SUM(COUNTBLANK(AT98),COUNTBLANK(AT100))=0,AT100/AT98,"-")</f>
        <v>-</v>
      </c>
      <c r="DH99" s="1384" t="str">
        <f t="shared" ref="DH99" si="138">IF(SUM(COUNTBLANK(AU98),COUNTBLANK(AU100))=0,AU100/AU98,"-")</f>
        <v>-</v>
      </c>
      <c r="DI99" s="1801" t="str">
        <f t="shared" ref="DI99" si="139">IF(SUM(COUNTBLANK(AV98),COUNTBLANK(AV100))=0,AV100/AV98,"-")</f>
        <v>-</v>
      </c>
      <c r="DW99" s="1624"/>
    </row>
    <row r="100" spans="1:128" s="2" customFormat="1" ht="28.5" customHeight="1" x14ac:dyDescent="0.3">
      <c r="B100" s="1412" t="s">
        <v>142</v>
      </c>
      <c r="C100" s="218" t="s">
        <v>179</v>
      </c>
      <c r="D100" s="1400"/>
      <c r="E100" s="1401"/>
      <c r="F100" s="1401"/>
      <c r="G100" s="1401"/>
      <c r="H100" s="1299"/>
      <c r="I100" s="1299"/>
      <c r="J100" s="1299"/>
      <c r="K100" s="1299"/>
      <c r="L100" s="1299"/>
      <c r="M100" s="1299"/>
      <c r="N100" s="1289"/>
      <c r="O100" s="1289"/>
      <c r="P100" s="1292"/>
      <c r="Q100" s="1659"/>
      <c r="R100" s="1057"/>
      <c r="S100" s="1400"/>
      <c r="T100" s="1401"/>
      <c r="U100" s="1401"/>
      <c r="V100" s="1401"/>
      <c r="W100" s="1299"/>
      <c r="X100" s="1299"/>
      <c r="Y100" s="1299"/>
      <c r="Z100" s="1299"/>
      <c r="AA100" s="1299"/>
      <c r="AB100" s="1299"/>
      <c r="AC100" s="1289"/>
      <c r="AD100" s="1289"/>
      <c r="AE100" s="1292"/>
      <c r="AF100" s="1659"/>
      <c r="AG100" s="1057"/>
      <c r="AH100" s="1400"/>
      <c r="AI100" s="1401"/>
      <c r="AJ100" s="1401"/>
      <c r="AK100" s="1401"/>
      <c r="AL100" s="1299"/>
      <c r="AM100" s="1299"/>
      <c r="AN100" s="1299"/>
      <c r="AO100" s="1299"/>
      <c r="AP100" s="1299"/>
      <c r="AQ100" s="1299"/>
      <c r="AR100" s="1289"/>
      <c r="AS100" s="1289"/>
      <c r="AT100" s="1292"/>
      <c r="AU100" s="1659"/>
      <c r="AV100" s="1057"/>
      <c r="AW100" s="1432"/>
      <c r="AX100" s="1383"/>
      <c r="AY100" s="1383"/>
      <c r="AZ100" s="1383"/>
      <c r="BA100" s="1383"/>
      <c r="BB100" s="1383"/>
      <c r="BC100" s="1383"/>
      <c r="BD100" s="1383"/>
      <c r="BE100" s="1383"/>
      <c r="BF100" s="1383"/>
      <c r="BG100" s="1383"/>
      <c r="BH100" s="1383"/>
      <c r="BI100" s="1383"/>
      <c r="BJ100" s="1671"/>
      <c r="BK100" s="1383"/>
      <c r="BL100" s="1383"/>
      <c r="BM100" s="1518"/>
      <c r="BN100" s="1612" t="s">
        <v>69</v>
      </c>
      <c r="BO100" s="213" t="s">
        <v>521</v>
      </c>
      <c r="BP100" s="1607" t="s">
        <v>190</v>
      </c>
      <c r="BQ100" s="1614" t="str">
        <f t="shared" ref="BQ100" si="140">IF(SUM(COUNTBLANK(D98),COUNTBLANK(D99),COUNTBLANK(D115),COUNTBLANK(D116))=0,(D99+D116)/(D98+D115),"-")</f>
        <v>-</v>
      </c>
      <c r="BR100" s="1614" t="str">
        <f t="shared" ref="BR100" si="141">IF(SUM(COUNTBLANK(E98),COUNTBLANK(E99),COUNTBLANK(E115),COUNTBLANK(E116))=0,(E99+E116)/(E98+E115),"-")</f>
        <v>-</v>
      </c>
      <c r="BS100" s="1614" t="str">
        <f t="shared" ref="BS100" si="142">IF(SUM(COUNTBLANK(F98),COUNTBLANK(F99),COUNTBLANK(F115),COUNTBLANK(F116))=0,(F99+F116)/(F98+F115),"-")</f>
        <v>-</v>
      </c>
      <c r="BT100" s="1614" t="str">
        <f t="shared" ref="BT100" si="143">IF(SUM(COUNTBLANK(G98),COUNTBLANK(G99),COUNTBLANK(G115),COUNTBLANK(G116))=0,(G99+G116)/(G98+G115),"-")</f>
        <v>-</v>
      </c>
      <c r="BU100" s="1614" t="str">
        <f t="shared" ref="BU100" si="144">IF(SUM(COUNTBLANK(H98),COUNTBLANK(H99),COUNTBLANK(H115),COUNTBLANK(H116))=0,(H99+H116)/(H98+H115),"-")</f>
        <v>-</v>
      </c>
      <c r="BV100" s="1614" t="str">
        <f t="shared" ref="BV100" si="145">IF(SUM(COUNTBLANK(I98),COUNTBLANK(I99),COUNTBLANK(I115),COUNTBLANK(I116))=0,(I99+I116)/(I98+I115),"-")</f>
        <v>-</v>
      </c>
      <c r="BW100" s="1614" t="str">
        <f t="shared" ref="BW100" si="146">IF(SUM(COUNTBLANK(J98),COUNTBLANK(J99),COUNTBLANK(J115),COUNTBLANK(J116))=0,(J99+J116)/(J98+J115),"-")</f>
        <v>-</v>
      </c>
      <c r="BX100" s="1614" t="str">
        <f t="shared" ref="BX100" si="147">IF(SUM(COUNTBLANK(K98),COUNTBLANK(K99),COUNTBLANK(K115),COUNTBLANK(K116))=0,(K99+K116)/(K98+K115),"-")</f>
        <v>-</v>
      </c>
      <c r="BY100" s="1614" t="str">
        <f t="shared" ref="BY100" si="148">IF(SUM(COUNTBLANK(L98),COUNTBLANK(L99),COUNTBLANK(L115),COUNTBLANK(L116))=0,(L99+L116)/(L98+L115),"-")</f>
        <v>-</v>
      </c>
      <c r="BZ100" s="1614" t="str">
        <f t="shared" ref="BZ100" si="149">IF(SUM(COUNTBLANK(M98),COUNTBLANK(M99),COUNTBLANK(M115),COUNTBLANK(M116))=0,(M99+M116)/(M98+M115),"-")</f>
        <v>-</v>
      </c>
      <c r="CA100" s="1614" t="str">
        <f t="shared" ref="CA100" si="150">IF(SUM(COUNTBLANK(N98),COUNTBLANK(N99),COUNTBLANK(N115),COUNTBLANK(N116))=0,(N99+N116)/(N98+N115),"-")</f>
        <v>-</v>
      </c>
      <c r="CB100" s="1614" t="str">
        <f t="shared" ref="CB100" si="151">IF(SUM(COUNTBLANK(O98),COUNTBLANK(O99),COUNTBLANK(O115),COUNTBLANK(O116))=0,(O99+O116)/(O98+O115),"-")</f>
        <v>-</v>
      </c>
      <c r="CC100" s="1614" t="str">
        <f t="shared" ref="CC100" si="152">IF(SUM(COUNTBLANK(P98),COUNTBLANK(P99),COUNTBLANK(P115),COUNTBLANK(P116))=0,(P99+P116)/(P98+P115),"-")</f>
        <v>-</v>
      </c>
      <c r="CD100" s="1614" t="str">
        <f t="shared" ref="CD100" si="153">IF(SUM(COUNTBLANK(Q98),COUNTBLANK(Q99),COUNTBLANK(Q115),COUNTBLANK(Q116))=0,(Q99+Q116)/(Q98+Q115),"-")</f>
        <v>-</v>
      </c>
      <c r="CE100" s="1802" t="str">
        <f t="shared" ref="CE100" si="154">IF(SUM(COUNTBLANK(R98),COUNTBLANK(R99),COUNTBLANK(R115),COUNTBLANK(R116))=0,(R99+R116)/(R98+R115),"-")</f>
        <v>-</v>
      </c>
      <c r="CF100" s="1614" t="str">
        <f t="shared" ref="CF100" si="155">IF(SUM(COUNTBLANK(S98),COUNTBLANK(S99),COUNTBLANK(S115),COUNTBLANK(S116))=0,(S99+S116)/(S98+S115),"-")</f>
        <v>-</v>
      </c>
      <c r="CG100" s="1614" t="str">
        <f t="shared" ref="CG100" si="156">IF(SUM(COUNTBLANK(T98),COUNTBLANK(T99),COUNTBLANK(T115),COUNTBLANK(T116))=0,(T99+T116)/(T98+T115),"-")</f>
        <v>-</v>
      </c>
      <c r="CH100" s="1614" t="str">
        <f t="shared" ref="CH100" si="157">IF(SUM(COUNTBLANK(U98),COUNTBLANK(U99),COUNTBLANK(U115),COUNTBLANK(U116))=0,(U99+U116)/(U98+U115),"-")</f>
        <v>-</v>
      </c>
      <c r="CI100" s="1614" t="str">
        <f t="shared" ref="CI100" si="158">IF(SUM(COUNTBLANK(V98),COUNTBLANK(V99),COUNTBLANK(V115),COUNTBLANK(V116))=0,(V99+V116)/(V98+V115),"-")</f>
        <v>-</v>
      </c>
      <c r="CJ100" s="1614" t="str">
        <f t="shared" ref="CJ100" si="159">IF(SUM(COUNTBLANK(W98),COUNTBLANK(W99),COUNTBLANK(W115),COUNTBLANK(W116))=0,(W99+W116)/(W98+W115),"-")</f>
        <v>-</v>
      </c>
      <c r="CK100" s="1614" t="str">
        <f t="shared" ref="CK100" si="160">IF(SUM(COUNTBLANK(X98),COUNTBLANK(X99),COUNTBLANK(X115),COUNTBLANK(X116))=0,(X99+X116)/(X98+X115),"-")</f>
        <v>-</v>
      </c>
      <c r="CL100" s="1614" t="str">
        <f t="shared" ref="CL100" si="161">IF(SUM(COUNTBLANK(Y98),COUNTBLANK(Y99),COUNTBLANK(Y115),COUNTBLANK(Y116))=0,(Y99+Y116)/(Y98+Y115),"-")</f>
        <v>-</v>
      </c>
      <c r="CM100" s="1614" t="str">
        <f t="shared" ref="CM100" si="162">IF(SUM(COUNTBLANK(Z98),COUNTBLANK(Z99),COUNTBLANK(Z115),COUNTBLANK(Z116))=0,(Z99+Z116)/(Z98+Z115),"-")</f>
        <v>-</v>
      </c>
      <c r="CN100" s="1614" t="str">
        <f t="shared" ref="CN100" si="163">IF(SUM(COUNTBLANK(AA98),COUNTBLANK(AA99),COUNTBLANK(AA115),COUNTBLANK(AA116))=0,(AA99+AA116)/(AA98+AA115),"-")</f>
        <v>-</v>
      </c>
      <c r="CO100" s="1614" t="str">
        <f t="shared" ref="CO100" si="164">IF(SUM(COUNTBLANK(AB98),COUNTBLANK(AB99),COUNTBLANK(AB115),COUNTBLANK(AB116))=0,(AB99+AB116)/(AB98+AB115),"-")</f>
        <v>-</v>
      </c>
      <c r="CP100" s="1614" t="str">
        <f t="shared" ref="CP100" si="165">IF(SUM(COUNTBLANK(AC98),COUNTBLANK(AC99),COUNTBLANK(AC115),COUNTBLANK(AC116))=0,(AC99+AC116)/(AC98+AC115),"-")</f>
        <v>-</v>
      </c>
      <c r="CQ100" s="1614" t="str">
        <f t="shared" ref="CQ100" si="166">IF(SUM(COUNTBLANK(AD98),COUNTBLANK(AD99),COUNTBLANK(AD115),COUNTBLANK(AD116))=0,(AD99+AD116)/(AD98+AD115),"-")</f>
        <v>-</v>
      </c>
      <c r="CR100" s="1614" t="str">
        <f t="shared" ref="CR100" si="167">IF(SUM(COUNTBLANK(AE98),COUNTBLANK(AE99),COUNTBLANK(AE115),COUNTBLANK(AE116))=0,(AE99+AE116)/(AE98+AE115),"-")</f>
        <v>-</v>
      </c>
      <c r="CS100" s="1614" t="str">
        <f t="shared" ref="CS100" si="168">IF(SUM(COUNTBLANK(AF98),COUNTBLANK(AF99),COUNTBLANK(AF115),COUNTBLANK(AF116))=0,(AF99+AF116)/(AF98+AF115),"-")</f>
        <v>-</v>
      </c>
      <c r="CT100" s="1802" t="str">
        <f t="shared" ref="CT100" si="169">IF(SUM(COUNTBLANK(AG98),COUNTBLANK(AG99),COUNTBLANK(AG115),COUNTBLANK(AG116))=0,(AG99+AG116)/(AG98+AG115),"-")</f>
        <v>-</v>
      </c>
      <c r="CU100" s="1614" t="str">
        <f t="shared" ref="CU100" si="170">IF(SUM(COUNTBLANK(AH98),COUNTBLANK(AH99),COUNTBLANK(AH115),COUNTBLANK(AH116))=0,(AH99+AH116)/(AH98+AH115),"-")</f>
        <v>-</v>
      </c>
      <c r="CV100" s="1614" t="str">
        <f t="shared" ref="CV100" si="171">IF(SUM(COUNTBLANK(AI98),COUNTBLANK(AI99),COUNTBLANK(AI115),COUNTBLANK(AI116))=0,(AI99+AI116)/(AI98+AI115),"-")</f>
        <v>-</v>
      </c>
      <c r="CW100" s="1614" t="str">
        <f t="shared" ref="CW100" si="172">IF(SUM(COUNTBLANK(AJ98),COUNTBLANK(AJ99),COUNTBLANK(AJ115),COUNTBLANK(AJ116))=0,(AJ99+AJ116)/(AJ98+AJ115),"-")</f>
        <v>-</v>
      </c>
      <c r="CX100" s="1614" t="str">
        <f t="shared" ref="CX100" si="173">IF(SUM(COUNTBLANK(AK98),COUNTBLANK(AK99),COUNTBLANK(AK115),COUNTBLANK(AK116))=0,(AK99+AK116)/(AK98+AK115),"-")</f>
        <v>-</v>
      </c>
      <c r="CY100" s="1614" t="str">
        <f t="shared" ref="CY100" si="174">IF(SUM(COUNTBLANK(AL98),COUNTBLANK(AL99),COUNTBLANK(AL115),COUNTBLANK(AL116))=0,(AL99+AL116)/(AL98+AL115),"-")</f>
        <v>-</v>
      </c>
      <c r="CZ100" s="1614" t="str">
        <f t="shared" ref="CZ100" si="175">IF(SUM(COUNTBLANK(AM98),COUNTBLANK(AM99),COUNTBLANK(AM115),COUNTBLANK(AM116))=0,(AM99+AM116)/(AM98+AM115),"-")</f>
        <v>-</v>
      </c>
      <c r="DA100" s="1614" t="str">
        <f t="shared" ref="DA100" si="176">IF(SUM(COUNTBLANK(AN98),COUNTBLANK(AN99),COUNTBLANK(AN115),COUNTBLANK(AN116))=0,(AN99+AN116)/(AN98+AN115),"-")</f>
        <v>-</v>
      </c>
      <c r="DB100" s="1614" t="str">
        <f t="shared" ref="DB100" si="177">IF(SUM(COUNTBLANK(AO98),COUNTBLANK(AO99),COUNTBLANK(AO115),COUNTBLANK(AO116))=0,(AO99+AO116)/(AO98+AO115),"-")</f>
        <v>-</v>
      </c>
      <c r="DC100" s="1614" t="str">
        <f t="shared" ref="DC100" si="178">IF(SUM(COUNTBLANK(AP98),COUNTBLANK(AP99),COUNTBLANK(AP115),COUNTBLANK(AP116))=0,(AP99+AP116)/(AP98+AP115),"-")</f>
        <v>-</v>
      </c>
      <c r="DD100" s="1614" t="str">
        <f t="shared" ref="DD100" si="179">IF(SUM(COUNTBLANK(AQ98),COUNTBLANK(AQ99),COUNTBLANK(AQ115),COUNTBLANK(AQ116))=0,(AQ99+AQ116)/(AQ98+AQ115),"-")</f>
        <v>-</v>
      </c>
      <c r="DE100" s="1614" t="str">
        <f t="shared" ref="DE100" si="180">IF(SUM(COUNTBLANK(AR98),COUNTBLANK(AR99),COUNTBLANK(AR115),COUNTBLANK(AR116))=0,(AR99+AR116)/(AR98+AR115),"-")</f>
        <v>-</v>
      </c>
      <c r="DF100" s="1614" t="str">
        <f t="shared" ref="DF100" si="181">IF(SUM(COUNTBLANK(AS98),COUNTBLANK(AS99),COUNTBLANK(AS115),COUNTBLANK(AS116))=0,(AS99+AS116)/(AS98+AS115),"-")</f>
        <v>-</v>
      </c>
      <c r="DG100" s="1614" t="str">
        <f t="shared" ref="DG100" si="182">IF(SUM(COUNTBLANK(AT98),COUNTBLANK(AT99),COUNTBLANK(AT115),COUNTBLANK(AT116))=0,(AT99+AT116)/(AT98+AT115),"-")</f>
        <v>-</v>
      </c>
      <c r="DH100" s="1614" t="str">
        <f t="shared" ref="DH100" si="183">IF(SUM(COUNTBLANK(AU98),COUNTBLANK(AU99),COUNTBLANK(AU115),COUNTBLANK(AU116))=0,(AU99+AU116)/(AU98+AU115),"-")</f>
        <v>-</v>
      </c>
      <c r="DI100" s="1802" t="str">
        <f t="shared" ref="DI100" si="184">IF(SUM(COUNTBLANK(AV98),COUNTBLANK(AV99),COUNTBLANK(AV115),COUNTBLANK(AV116))=0,(AV99+AV116)/(AV98+AV115),"-")</f>
        <v>-</v>
      </c>
      <c r="DW100" s="1624"/>
    </row>
    <row r="101" spans="1:128" s="2" customFormat="1" ht="28.5" customHeight="1" x14ac:dyDescent="0.3">
      <c r="B101" s="1412" t="s">
        <v>143</v>
      </c>
      <c r="C101" s="192" t="s">
        <v>176</v>
      </c>
      <c r="D101" s="1400"/>
      <c r="E101" s="1401"/>
      <c r="F101" s="1401"/>
      <c r="G101" s="1401"/>
      <c r="H101" s="1299"/>
      <c r="I101" s="1299"/>
      <c r="J101" s="1299"/>
      <c r="K101" s="1299"/>
      <c r="L101" s="1299"/>
      <c r="M101" s="1299"/>
      <c r="N101" s="1289"/>
      <c r="O101" s="1289"/>
      <c r="P101" s="1292"/>
      <c r="Q101" s="1659"/>
      <c r="R101" s="1057"/>
      <c r="S101" s="1400"/>
      <c r="T101" s="1401"/>
      <c r="U101" s="1401"/>
      <c r="V101" s="1401"/>
      <c r="W101" s="1299"/>
      <c r="X101" s="1299"/>
      <c r="Y101" s="1299"/>
      <c r="Z101" s="1299"/>
      <c r="AA101" s="1299"/>
      <c r="AB101" s="1299"/>
      <c r="AC101" s="1289"/>
      <c r="AD101" s="1289"/>
      <c r="AE101" s="1292"/>
      <c r="AF101" s="1659"/>
      <c r="AG101" s="1057"/>
      <c r="AH101" s="1400"/>
      <c r="AI101" s="1401"/>
      <c r="AJ101" s="1401"/>
      <c r="AK101" s="1401"/>
      <c r="AL101" s="1299"/>
      <c r="AM101" s="1299"/>
      <c r="AN101" s="1299"/>
      <c r="AO101" s="1299"/>
      <c r="AP101" s="1299"/>
      <c r="AQ101" s="1299"/>
      <c r="AR101" s="1289"/>
      <c r="AS101" s="1289"/>
      <c r="AT101" s="1292"/>
      <c r="AU101" s="1659"/>
      <c r="AV101" s="1057"/>
      <c r="AW101" s="1432"/>
      <c r="AX101" s="1383"/>
      <c r="AY101" s="1383"/>
      <c r="AZ101" s="1383"/>
      <c r="BA101" s="1383"/>
      <c r="BB101" s="1383"/>
      <c r="BC101" s="1383"/>
      <c r="BD101" s="1383"/>
      <c r="BE101" s="1383"/>
      <c r="BF101" s="1383"/>
      <c r="BG101" s="1383"/>
      <c r="BH101" s="1383"/>
      <c r="BI101" s="1383"/>
      <c r="BJ101" s="1671"/>
      <c r="BK101" s="1383"/>
      <c r="BL101" s="1383"/>
      <c r="BM101" s="1518"/>
      <c r="BN101" s="1314" t="s">
        <v>79</v>
      </c>
      <c r="BO101" s="207"/>
      <c r="BP101" s="1601"/>
      <c r="BQ101" s="1386"/>
      <c r="BR101" s="1386"/>
      <c r="BS101" s="1386"/>
      <c r="BT101" s="1386"/>
      <c r="BU101" s="1386"/>
      <c r="BV101" s="1386"/>
      <c r="BW101" s="1386"/>
      <c r="BX101" s="1386"/>
      <c r="BY101" s="1386"/>
      <c r="BZ101" s="1386"/>
      <c r="CA101" s="1386"/>
      <c r="CB101" s="1386"/>
      <c r="CC101" s="1386"/>
      <c r="CD101" s="1386"/>
      <c r="CE101" s="1803"/>
      <c r="CF101" s="1386"/>
      <c r="CG101" s="1386"/>
      <c r="CH101" s="1386"/>
      <c r="CI101" s="1386"/>
      <c r="CJ101" s="1386"/>
      <c r="CK101" s="1386"/>
      <c r="CL101" s="1386"/>
      <c r="CM101" s="1386"/>
      <c r="CN101" s="1386"/>
      <c r="CO101" s="1386"/>
      <c r="CP101" s="1386"/>
      <c r="CQ101" s="1386"/>
      <c r="CR101" s="1386"/>
      <c r="CS101" s="1386"/>
      <c r="CT101" s="1803"/>
      <c r="CU101" s="1386"/>
      <c r="CV101" s="1386"/>
      <c r="CW101" s="1386"/>
      <c r="CX101" s="1386"/>
      <c r="CY101" s="1386"/>
      <c r="CZ101" s="1386"/>
      <c r="DA101" s="1386"/>
      <c r="DB101" s="1386"/>
      <c r="DC101" s="1386"/>
      <c r="DD101" s="1386"/>
      <c r="DE101" s="1386"/>
      <c r="DF101" s="1386"/>
      <c r="DG101" s="1386"/>
      <c r="DH101" s="1386"/>
      <c r="DI101" s="1803"/>
      <c r="DW101" s="1624"/>
    </row>
    <row r="102" spans="1:128" s="2" customFormat="1" ht="28.5" customHeight="1" x14ac:dyDescent="0.3">
      <c r="B102" s="1412" t="s">
        <v>144</v>
      </c>
      <c r="C102" s="192" t="s">
        <v>177</v>
      </c>
      <c r="D102" s="1400"/>
      <c r="E102" s="1401"/>
      <c r="F102" s="1401"/>
      <c r="G102" s="1401"/>
      <c r="H102" s="1299"/>
      <c r="I102" s="1299"/>
      <c r="J102" s="1299"/>
      <c r="K102" s="1299"/>
      <c r="L102" s="1299"/>
      <c r="M102" s="1299"/>
      <c r="N102" s="1289"/>
      <c r="O102" s="1289"/>
      <c r="P102" s="1292"/>
      <c r="Q102" s="1659"/>
      <c r="R102" s="1057"/>
      <c r="S102" s="1400"/>
      <c r="T102" s="1401"/>
      <c r="U102" s="1401"/>
      <c r="V102" s="1401"/>
      <c r="W102" s="1299"/>
      <c r="X102" s="1299"/>
      <c r="Y102" s="1299"/>
      <c r="Z102" s="1299"/>
      <c r="AA102" s="1299"/>
      <c r="AB102" s="1299"/>
      <c r="AC102" s="1289"/>
      <c r="AD102" s="1289"/>
      <c r="AE102" s="1292"/>
      <c r="AF102" s="1659"/>
      <c r="AG102" s="1057"/>
      <c r="AH102" s="1400"/>
      <c r="AI102" s="1401"/>
      <c r="AJ102" s="1401"/>
      <c r="AK102" s="1401"/>
      <c r="AL102" s="1299"/>
      <c r="AM102" s="1299"/>
      <c r="AN102" s="1299"/>
      <c r="AO102" s="1299"/>
      <c r="AP102" s="1299"/>
      <c r="AQ102" s="1299"/>
      <c r="AR102" s="1289"/>
      <c r="AS102" s="1289"/>
      <c r="AT102" s="1292"/>
      <c r="AU102" s="1659"/>
      <c r="AV102" s="1057"/>
      <c r="AW102" s="1432"/>
      <c r="AX102" s="1383"/>
      <c r="AY102" s="1383"/>
      <c r="AZ102" s="1383"/>
      <c r="BA102" s="1383"/>
      <c r="BB102" s="1383"/>
      <c r="BC102" s="1383"/>
      <c r="BD102" s="1383"/>
      <c r="BE102" s="1383"/>
      <c r="BF102" s="1383"/>
      <c r="BG102" s="1383"/>
      <c r="BH102" s="1383"/>
      <c r="BI102" s="1383"/>
      <c r="BJ102" s="1671"/>
      <c r="BK102" s="1383"/>
      <c r="BL102" s="1383"/>
      <c r="BM102" s="1518"/>
      <c r="BN102" s="1346" t="s">
        <v>71</v>
      </c>
      <c r="BO102" s="214" t="s">
        <v>522</v>
      </c>
      <c r="BP102" s="1603" t="s">
        <v>261</v>
      </c>
      <c r="BQ102" s="1384" t="str">
        <f t="shared" ref="BQ102" si="185">IF(SUM(COUNTBLANK(D98),COUNTBLANK(D101),COUNTBLANK(D108),COUNTBLANK(D112))=0,(D101-D108-D112)/D98,"-")</f>
        <v>-</v>
      </c>
      <c r="BR102" s="1384" t="str">
        <f t="shared" ref="BR102" si="186">IF(SUM(COUNTBLANK(E98),COUNTBLANK(E101),COUNTBLANK(E108),COUNTBLANK(E112))=0,(E101-E108-E112)/E98,"-")</f>
        <v>-</v>
      </c>
      <c r="BS102" s="1384" t="str">
        <f t="shared" ref="BS102" si="187">IF(SUM(COUNTBLANK(F98),COUNTBLANK(F101),COUNTBLANK(F108),COUNTBLANK(F112))=0,(F101-F108-F112)/F98,"-")</f>
        <v>-</v>
      </c>
      <c r="BT102" s="1384" t="str">
        <f t="shared" ref="BT102" si="188">IF(SUM(COUNTBLANK(G98),COUNTBLANK(G101),COUNTBLANK(G108),COUNTBLANK(G112))=0,(G101-G108-G112)/G98,"-")</f>
        <v>-</v>
      </c>
      <c r="BU102" s="1384" t="str">
        <f t="shared" ref="BU102" si="189">IF(SUM(COUNTBLANK(H98),COUNTBLANK(H101),COUNTBLANK(H108),COUNTBLANK(H112))=0,(H101-H108-H112)/H98,"-")</f>
        <v>-</v>
      </c>
      <c r="BV102" s="1384" t="str">
        <f t="shared" ref="BV102" si="190">IF(SUM(COUNTBLANK(I98),COUNTBLANK(I101),COUNTBLANK(I108),COUNTBLANK(I112))=0,(I101-I108-I112)/I98,"-")</f>
        <v>-</v>
      </c>
      <c r="BW102" s="1384" t="str">
        <f t="shared" ref="BW102" si="191">IF(SUM(COUNTBLANK(J98),COUNTBLANK(J101),COUNTBLANK(J108),COUNTBLANK(J112))=0,(J101-J108-J112)/J98,"-")</f>
        <v>-</v>
      </c>
      <c r="BX102" s="1384" t="str">
        <f t="shared" ref="BX102" si="192">IF(SUM(COUNTBLANK(K98),COUNTBLANK(K101),COUNTBLANK(K108),COUNTBLANK(K112))=0,(K101-K108-K112)/K98,"-")</f>
        <v>-</v>
      </c>
      <c r="BY102" s="1384" t="str">
        <f t="shared" ref="BY102" si="193">IF(SUM(COUNTBLANK(L98),COUNTBLANK(L101),COUNTBLANK(L108),COUNTBLANK(L112))=0,(L101-L108-L112)/L98,"-")</f>
        <v>-</v>
      </c>
      <c r="BZ102" s="1384" t="str">
        <f t="shared" ref="BZ102" si="194">IF(SUM(COUNTBLANK(M98),COUNTBLANK(M101),COUNTBLANK(M108),COUNTBLANK(M112))=0,(M101-M108-M112)/M98,"-")</f>
        <v>-</v>
      </c>
      <c r="CA102" s="1384" t="str">
        <f t="shared" ref="CA102" si="195">IF(SUM(COUNTBLANK(N98),COUNTBLANK(N101),COUNTBLANK(N108),COUNTBLANK(N112))=0,(N101-N108-N112)/N98,"-")</f>
        <v>-</v>
      </c>
      <c r="CB102" s="1384" t="str">
        <f t="shared" ref="CB102" si="196">IF(SUM(COUNTBLANK(O98),COUNTBLANK(O101),COUNTBLANK(O108),COUNTBLANK(O112))=0,(O101-O108-O112)/O98,"-")</f>
        <v>-</v>
      </c>
      <c r="CC102" s="1384" t="str">
        <f t="shared" ref="CC102" si="197">IF(SUM(COUNTBLANK(P98),COUNTBLANK(P101),COUNTBLANK(P108),COUNTBLANK(P112))=0,(P101-P108-P112)/P98,"-")</f>
        <v>-</v>
      </c>
      <c r="CD102" s="1384" t="str">
        <f t="shared" ref="CD102" si="198">IF(SUM(COUNTBLANK(Q98),COUNTBLANK(Q101),COUNTBLANK(Q108),COUNTBLANK(Q112))=0,(Q101-Q108-Q112)/Q98,"-")</f>
        <v>-</v>
      </c>
      <c r="CE102" s="1801" t="str">
        <f t="shared" ref="CE102" si="199">IF(SUM(COUNTBLANK(R98),COUNTBLANK(R101),COUNTBLANK(R108),COUNTBLANK(R112))=0,(R101-R108-R112)/R98,"-")</f>
        <v>-</v>
      </c>
      <c r="CF102" s="1384" t="str">
        <f t="shared" ref="CF102" si="200">IF(SUM(COUNTBLANK(S98),COUNTBLANK(S101),COUNTBLANK(S108),COUNTBLANK(S112))=0,(S101-S108-S112)/S98,"-")</f>
        <v>-</v>
      </c>
      <c r="CG102" s="1384" t="str">
        <f t="shared" ref="CG102" si="201">IF(SUM(COUNTBLANK(T98),COUNTBLANK(T101),COUNTBLANK(T108),COUNTBLANK(T112))=0,(T101-T108-T112)/T98,"-")</f>
        <v>-</v>
      </c>
      <c r="CH102" s="1384" t="str">
        <f t="shared" ref="CH102" si="202">IF(SUM(COUNTBLANK(U98),COUNTBLANK(U101),COUNTBLANK(U108),COUNTBLANK(U112))=0,(U101-U108-U112)/U98,"-")</f>
        <v>-</v>
      </c>
      <c r="CI102" s="1384" t="str">
        <f t="shared" ref="CI102" si="203">IF(SUM(COUNTBLANK(V98),COUNTBLANK(V101),COUNTBLANK(V108),COUNTBLANK(V112))=0,(V101-V108-V112)/V98,"-")</f>
        <v>-</v>
      </c>
      <c r="CJ102" s="1384" t="str">
        <f t="shared" ref="CJ102" si="204">IF(SUM(COUNTBLANK(W98),COUNTBLANK(W101),COUNTBLANK(W108),COUNTBLANK(W112))=0,(W101-W108-W112)/W98,"-")</f>
        <v>-</v>
      </c>
      <c r="CK102" s="1384" t="str">
        <f t="shared" ref="CK102" si="205">IF(SUM(COUNTBLANK(X98),COUNTBLANK(X101),COUNTBLANK(X108),COUNTBLANK(X112))=0,(X101-X108-X112)/X98,"-")</f>
        <v>-</v>
      </c>
      <c r="CL102" s="1384" t="str">
        <f t="shared" ref="CL102" si="206">IF(SUM(COUNTBLANK(Y98),COUNTBLANK(Y101),COUNTBLANK(Y108),COUNTBLANK(Y112))=0,(Y101-Y108-Y112)/Y98,"-")</f>
        <v>-</v>
      </c>
      <c r="CM102" s="1384" t="str">
        <f t="shared" ref="CM102" si="207">IF(SUM(COUNTBLANK(Z98),COUNTBLANK(Z101),COUNTBLANK(Z108),COUNTBLANK(Z112))=0,(Z101-Z108-Z112)/Z98,"-")</f>
        <v>-</v>
      </c>
      <c r="CN102" s="1384" t="str">
        <f t="shared" ref="CN102" si="208">IF(SUM(COUNTBLANK(AA98),COUNTBLANK(AA101),COUNTBLANK(AA108),COUNTBLANK(AA112))=0,(AA101-AA108-AA112)/AA98,"-")</f>
        <v>-</v>
      </c>
      <c r="CO102" s="1384" t="str">
        <f t="shared" ref="CO102" si="209">IF(SUM(COUNTBLANK(AB98),COUNTBLANK(AB101),COUNTBLANK(AB108),COUNTBLANK(AB112))=0,(AB101-AB108-AB112)/AB98,"-")</f>
        <v>-</v>
      </c>
      <c r="CP102" s="1384" t="str">
        <f t="shared" ref="CP102" si="210">IF(SUM(COUNTBLANK(AC98),COUNTBLANK(AC101),COUNTBLANK(AC108),COUNTBLANK(AC112))=0,(AC101-AC108-AC112)/AC98,"-")</f>
        <v>-</v>
      </c>
      <c r="CQ102" s="1384" t="str">
        <f t="shared" ref="CQ102" si="211">IF(SUM(COUNTBLANK(AD98),COUNTBLANK(AD101),COUNTBLANK(AD108),COUNTBLANK(AD112))=0,(AD101-AD108-AD112)/AD98,"-")</f>
        <v>-</v>
      </c>
      <c r="CR102" s="1384" t="str">
        <f t="shared" ref="CR102" si="212">IF(SUM(COUNTBLANK(AE98),COUNTBLANK(AE101),COUNTBLANK(AE108),COUNTBLANK(AE112))=0,(AE101-AE108-AE112)/AE98,"-")</f>
        <v>-</v>
      </c>
      <c r="CS102" s="1384" t="str">
        <f t="shared" ref="CS102" si="213">IF(SUM(COUNTBLANK(AF98),COUNTBLANK(AF101),COUNTBLANK(AF108),COUNTBLANK(AF112))=0,(AF101-AF108-AF112)/AF98,"-")</f>
        <v>-</v>
      </c>
      <c r="CT102" s="1801" t="str">
        <f t="shared" ref="CT102" si="214">IF(SUM(COUNTBLANK(AG98),COUNTBLANK(AG101),COUNTBLANK(AG108),COUNTBLANK(AG112))=0,(AG101-AG108-AG112)/AG98,"-")</f>
        <v>-</v>
      </c>
      <c r="CU102" s="1384" t="str">
        <f t="shared" ref="CU102" si="215">IF(SUM(COUNTBLANK(AH98),COUNTBLANK(AH101),COUNTBLANK(AH108),COUNTBLANK(AH112))=0,(AH101-AH108-AH112)/AH98,"-")</f>
        <v>-</v>
      </c>
      <c r="CV102" s="1384" t="str">
        <f t="shared" ref="CV102" si="216">IF(SUM(COUNTBLANK(AI98),COUNTBLANK(AI101),COUNTBLANK(AI108),COUNTBLANK(AI112))=0,(AI101-AI108-AI112)/AI98,"-")</f>
        <v>-</v>
      </c>
      <c r="CW102" s="1384" t="str">
        <f t="shared" ref="CW102" si="217">IF(SUM(COUNTBLANK(AJ98),COUNTBLANK(AJ101),COUNTBLANK(AJ108),COUNTBLANK(AJ112))=0,(AJ101-AJ108-AJ112)/AJ98,"-")</f>
        <v>-</v>
      </c>
      <c r="CX102" s="1384" t="str">
        <f t="shared" ref="CX102" si="218">IF(SUM(COUNTBLANK(AK98),COUNTBLANK(AK101),COUNTBLANK(AK108),COUNTBLANK(AK112))=0,(AK101-AK108-AK112)/AK98,"-")</f>
        <v>-</v>
      </c>
      <c r="CY102" s="1384" t="str">
        <f t="shared" ref="CY102" si="219">IF(SUM(COUNTBLANK(AL98),COUNTBLANK(AL101),COUNTBLANK(AL108),COUNTBLANK(AL112))=0,(AL101-AL108-AL112)/AL98,"-")</f>
        <v>-</v>
      </c>
      <c r="CZ102" s="1384" t="str">
        <f t="shared" ref="CZ102" si="220">IF(SUM(COUNTBLANK(AM98),COUNTBLANK(AM101),COUNTBLANK(AM108),COUNTBLANK(AM112))=0,(AM101-AM108-AM112)/AM98,"-")</f>
        <v>-</v>
      </c>
      <c r="DA102" s="1384" t="str">
        <f t="shared" ref="DA102" si="221">IF(SUM(COUNTBLANK(AN98),COUNTBLANK(AN101),COUNTBLANK(AN108),COUNTBLANK(AN112))=0,(AN101-AN108-AN112)/AN98,"-")</f>
        <v>-</v>
      </c>
      <c r="DB102" s="1384" t="str">
        <f t="shared" ref="DB102" si="222">IF(SUM(COUNTBLANK(AO98),COUNTBLANK(AO101),COUNTBLANK(AO108),COUNTBLANK(AO112))=0,(AO101-AO108-AO112)/AO98,"-")</f>
        <v>-</v>
      </c>
      <c r="DC102" s="1384" t="str">
        <f t="shared" ref="DC102" si="223">IF(SUM(COUNTBLANK(AP98),COUNTBLANK(AP101),COUNTBLANK(AP108),COUNTBLANK(AP112))=0,(AP101-AP108-AP112)/AP98,"-")</f>
        <v>-</v>
      </c>
      <c r="DD102" s="1384" t="str">
        <f t="shared" ref="DD102" si="224">IF(SUM(COUNTBLANK(AQ98),COUNTBLANK(AQ101),COUNTBLANK(AQ108),COUNTBLANK(AQ112))=0,(AQ101-AQ108-AQ112)/AQ98,"-")</f>
        <v>-</v>
      </c>
      <c r="DE102" s="1384" t="str">
        <f t="shared" ref="DE102" si="225">IF(SUM(COUNTBLANK(AR98),COUNTBLANK(AR101),COUNTBLANK(AR108),COUNTBLANK(AR112))=0,(AR101-AR108-AR112)/AR98,"-")</f>
        <v>-</v>
      </c>
      <c r="DF102" s="1384" t="str">
        <f t="shared" ref="DF102" si="226">IF(SUM(COUNTBLANK(AS98),COUNTBLANK(AS101),COUNTBLANK(AS108),COUNTBLANK(AS112))=0,(AS101-AS108-AS112)/AS98,"-")</f>
        <v>-</v>
      </c>
      <c r="DG102" s="1384" t="str">
        <f t="shared" ref="DG102" si="227">IF(SUM(COUNTBLANK(AT98),COUNTBLANK(AT101),COUNTBLANK(AT108),COUNTBLANK(AT112))=0,(AT101-AT108-AT112)/AT98,"-")</f>
        <v>-</v>
      </c>
      <c r="DH102" s="1384" t="str">
        <f t="shared" ref="DH102" si="228">IF(SUM(COUNTBLANK(AU98),COUNTBLANK(AU101),COUNTBLANK(AU108),COUNTBLANK(AU112))=0,(AU101-AU108-AU112)/AU98,"-")</f>
        <v>-</v>
      </c>
      <c r="DI102" s="1801" t="str">
        <f t="shared" ref="DI102" si="229">IF(SUM(COUNTBLANK(AV98),COUNTBLANK(AV101),COUNTBLANK(AV108),COUNTBLANK(AV112))=0,(AV101-AV108-AV112)/AV98,"-")</f>
        <v>-</v>
      </c>
      <c r="DW102" s="1624"/>
    </row>
    <row r="103" spans="1:128" s="2" customFormat="1" ht="28.5" customHeight="1" x14ac:dyDescent="0.3">
      <c r="B103" s="1618" t="s">
        <v>145</v>
      </c>
      <c r="C103" s="1619" t="s">
        <v>178</v>
      </c>
      <c r="D103" s="1678"/>
      <c r="E103" s="1679"/>
      <c r="F103" s="1679"/>
      <c r="G103" s="1679"/>
      <c r="H103" s="1664"/>
      <c r="I103" s="1664"/>
      <c r="J103" s="1664"/>
      <c r="K103" s="1664"/>
      <c r="L103" s="1664"/>
      <c r="M103" s="1664"/>
      <c r="N103" s="1664"/>
      <c r="O103" s="1664"/>
      <c r="P103" s="1677"/>
      <c r="Q103" s="1677"/>
      <c r="R103" s="1654"/>
      <c r="S103" s="1678"/>
      <c r="T103" s="1679"/>
      <c r="U103" s="1679"/>
      <c r="V103" s="1679"/>
      <c r="W103" s="1664"/>
      <c r="X103" s="1664"/>
      <c r="Y103" s="1664"/>
      <c r="Z103" s="1664"/>
      <c r="AA103" s="1664"/>
      <c r="AB103" s="1664"/>
      <c r="AC103" s="1664"/>
      <c r="AD103" s="1664"/>
      <c r="AE103" s="1677"/>
      <c r="AF103" s="1677"/>
      <c r="AG103" s="1654"/>
      <c r="AH103" s="1678"/>
      <c r="AI103" s="1679"/>
      <c r="AJ103" s="1679"/>
      <c r="AK103" s="1679"/>
      <c r="AL103" s="1664"/>
      <c r="AM103" s="1664"/>
      <c r="AN103" s="1664"/>
      <c r="AO103" s="1664"/>
      <c r="AP103" s="1664"/>
      <c r="AQ103" s="1664"/>
      <c r="AR103" s="1664"/>
      <c r="AS103" s="1664"/>
      <c r="AT103" s="1677"/>
      <c r="AU103" s="1677"/>
      <c r="AV103" s="1654"/>
      <c r="AW103" s="1432"/>
      <c r="AX103" s="1383"/>
      <c r="AY103" s="1383"/>
      <c r="AZ103" s="1383"/>
      <c r="BA103" s="1383"/>
      <c r="BB103" s="1383"/>
      <c r="BC103" s="1383"/>
      <c r="BD103" s="1383"/>
      <c r="BE103" s="1383"/>
      <c r="BF103" s="1383"/>
      <c r="BG103" s="1383"/>
      <c r="BH103" s="1383"/>
      <c r="BI103" s="1383"/>
      <c r="BJ103" s="1671"/>
      <c r="BK103" s="1383"/>
      <c r="BL103" s="1383"/>
      <c r="BM103" s="1518"/>
      <c r="BN103" s="1346" t="s">
        <v>72</v>
      </c>
      <c r="BO103" s="214" t="s">
        <v>523</v>
      </c>
      <c r="BP103" s="1603" t="s">
        <v>270</v>
      </c>
      <c r="BQ103" s="1384" t="str">
        <f t="shared" ref="BQ103:BQ104" si="230">IF(SUM(COUNTBLANK(D102),COUNTBLANK(D109))=0,D109/D102,"-")</f>
        <v>-</v>
      </c>
      <c r="BR103" s="1384" t="str">
        <f t="shared" ref="BR103:BR104" si="231">IF(SUM(COUNTBLANK(E102),COUNTBLANK(E109))=0,E109/E102,"-")</f>
        <v>-</v>
      </c>
      <c r="BS103" s="1384" t="str">
        <f t="shared" ref="BS103:BS104" si="232">IF(SUM(COUNTBLANK(F102),COUNTBLANK(F109))=0,F109/F102,"-")</f>
        <v>-</v>
      </c>
      <c r="BT103" s="1384" t="str">
        <f t="shared" ref="BT103:BT104" si="233">IF(SUM(COUNTBLANK(G102),COUNTBLANK(G109))=0,G109/G102,"-")</f>
        <v>-</v>
      </c>
      <c r="BU103" s="1384" t="str">
        <f t="shared" ref="BU103:BU104" si="234">IF(SUM(COUNTBLANK(H102),COUNTBLANK(H109))=0,H109/H102,"-")</f>
        <v>-</v>
      </c>
      <c r="BV103" s="1384" t="str">
        <f t="shared" ref="BV103:BV104" si="235">IF(SUM(COUNTBLANK(I102),COUNTBLANK(I109))=0,I109/I102,"-")</f>
        <v>-</v>
      </c>
      <c r="BW103" s="1384" t="str">
        <f t="shared" ref="BW103:BW104" si="236">IF(SUM(COUNTBLANK(J102),COUNTBLANK(J109))=0,J109/J102,"-")</f>
        <v>-</v>
      </c>
      <c r="BX103" s="1384" t="str">
        <f t="shared" ref="BX103:BX104" si="237">IF(SUM(COUNTBLANK(K102),COUNTBLANK(K109))=0,K109/K102,"-")</f>
        <v>-</v>
      </c>
      <c r="BY103" s="1384" t="str">
        <f t="shared" ref="BY103:BY104" si="238">IF(SUM(COUNTBLANK(L102),COUNTBLANK(L109))=0,L109/L102,"-")</f>
        <v>-</v>
      </c>
      <c r="BZ103" s="1384" t="str">
        <f t="shared" ref="BZ103:BZ104" si="239">IF(SUM(COUNTBLANK(M102),COUNTBLANK(M109))=0,M109/M102,"-")</f>
        <v>-</v>
      </c>
      <c r="CA103" s="1384" t="str">
        <f t="shared" ref="CA103:CA104" si="240">IF(SUM(COUNTBLANK(N102),COUNTBLANK(N109))=0,N109/N102,"-")</f>
        <v>-</v>
      </c>
      <c r="CB103" s="1384" t="str">
        <f t="shared" ref="CB103:CB104" si="241">IF(SUM(COUNTBLANK(O102),COUNTBLANK(O109))=0,O109/O102,"-")</f>
        <v>-</v>
      </c>
      <c r="CC103" s="1384" t="str">
        <f t="shared" ref="CC103:CC104" si="242">IF(SUM(COUNTBLANK(P102),COUNTBLANK(P109))=0,P109/P102,"-")</f>
        <v>-</v>
      </c>
      <c r="CD103" s="1384" t="str">
        <f t="shared" ref="CD103:CD104" si="243">IF(SUM(COUNTBLANK(Q102),COUNTBLANK(Q109))=0,Q109/Q102,"-")</f>
        <v>-</v>
      </c>
      <c r="CE103" s="1801" t="str">
        <f t="shared" ref="CE103:CE104" si="244">IF(SUM(COUNTBLANK(R102),COUNTBLANK(R109))=0,R109/R102,"-")</f>
        <v>-</v>
      </c>
      <c r="CF103" s="1384" t="str">
        <f t="shared" ref="CF103:CF104" si="245">IF(SUM(COUNTBLANK(S102),COUNTBLANK(S109))=0,S109/S102,"-")</f>
        <v>-</v>
      </c>
      <c r="CG103" s="1384" t="str">
        <f t="shared" ref="CG103:CG104" si="246">IF(SUM(COUNTBLANK(T102),COUNTBLANK(T109))=0,T109/T102,"-")</f>
        <v>-</v>
      </c>
      <c r="CH103" s="1384" t="str">
        <f t="shared" ref="CH103:CH104" si="247">IF(SUM(COUNTBLANK(U102),COUNTBLANK(U109))=0,U109/U102,"-")</f>
        <v>-</v>
      </c>
      <c r="CI103" s="1384" t="str">
        <f t="shared" ref="CI103:CI104" si="248">IF(SUM(COUNTBLANK(V102),COUNTBLANK(V109))=0,V109/V102,"-")</f>
        <v>-</v>
      </c>
      <c r="CJ103" s="1384" t="str">
        <f t="shared" ref="CJ103:CJ104" si="249">IF(SUM(COUNTBLANK(W102),COUNTBLANK(W109))=0,W109/W102,"-")</f>
        <v>-</v>
      </c>
      <c r="CK103" s="1384" t="str">
        <f t="shared" ref="CK103:CK104" si="250">IF(SUM(COUNTBLANK(X102),COUNTBLANK(X109))=0,X109/X102,"-")</f>
        <v>-</v>
      </c>
      <c r="CL103" s="1384" t="str">
        <f t="shared" ref="CL103:CL104" si="251">IF(SUM(COUNTBLANK(Y102),COUNTBLANK(Y109))=0,Y109/Y102,"-")</f>
        <v>-</v>
      </c>
      <c r="CM103" s="1384" t="str">
        <f t="shared" ref="CM103:CM104" si="252">IF(SUM(COUNTBLANK(Z102),COUNTBLANK(Z109))=0,Z109/Z102,"-")</f>
        <v>-</v>
      </c>
      <c r="CN103" s="1384" t="str">
        <f t="shared" ref="CN103:CN104" si="253">IF(SUM(COUNTBLANK(AA102),COUNTBLANK(AA109))=0,AA109/AA102,"-")</f>
        <v>-</v>
      </c>
      <c r="CO103" s="1384" t="str">
        <f t="shared" ref="CO103:CO104" si="254">IF(SUM(COUNTBLANK(AB102),COUNTBLANK(AB109))=0,AB109/AB102,"-")</f>
        <v>-</v>
      </c>
      <c r="CP103" s="1384" t="str">
        <f t="shared" ref="CP103:CP104" si="255">IF(SUM(COUNTBLANK(AC102),COUNTBLANK(AC109))=0,AC109/AC102,"-")</f>
        <v>-</v>
      </c>
      <c r="CQ103" s="1384" t="str">
        <f t="shared" ref="CQ103:CQ104" si="256">IF(SUM(COUNTBLANK(AD102),COUNTBLANK(AD109))=0,AD109/AD102,"-")</f>
        <v>-</v>
      </c>
      <c r="CR103" s="1384" t="str">
        <f t="shared" ref="CR103:CR104" si="257">IF(SUM(COUNTBLANK(AE102),COUNTBLANK(AE109))=0,AE109/AE102,"-")</f>
        <v>-</v>
      </c>
      <c r="CS103" s="1384" t="str">
        <f t="shared" ref="CS103:CS104" si="258">IF(SUM(COUNTBLANK(AF102),COUNTBLANK(AF109))=0,AF109/AF102,"-")</f>
        <v>-</v>
      </c>
      <c r="CT103" s="1801" t="str">
        <f t="shared" ref="CT103:CT104" si="259">IF(SUM(COUNTBLANK(AG102),COUNTBLANK(AG109))=0,AG109/AG102,"-")</f>
        <v>-</v>
      </c>
      <c r="CU103" s="1384" t="str">
        <f t="shared" ref="CU103:CU104" si="260">IF(SUM(COUNTBLANK(AH102),COUNTBLANK(AH109))=0,AH109/AH102,"-")</f>
        <v>-</v>
      </c>
      <c r="CV103" s="1384" t="str">
        <f t="shared" ref="CV103:CV104" si="261">IF(SUM(COUNTBLANK(AI102),COUNTBLANK(AI109))=0,AI109/AI102,"-")</f>
        <v>-</v>
      </c>
      <c r="CW103" s="1384" t="str">
        <f t="shared" ref="CW103:CW104" si="262">IF(SUM(COUNTBLANK(AJ102),COUNTBLANK(AJ109))=0,AJ109/AJ102,"-")</f>
        <v>-</v>
      </c>
      <c r="CX103" s="1384" t="str">
        <f t="shared" ref="CX103:CX104" si="263">IF(SUM(COUNTBLANK(AK102),COUNTBLANK(AK109))=0,AK109/AK102,"-")</f>
        <v>-</v>
      </c>
      <c r="CY103" s="1384" t="str">
        <f t="shared" ref="CY103:CY104" si="264">IF(SUM(COUNTBLANK(AL102),COUNTBLANK(AL109))=0,AL109/AL102,"-")</f>
        <v>-</v>
      </c>
      <c r="CZ103" s="1384" t="str">
        <f t="shared" ref="CZ103:CZ104" si="265">IF(SUM(COUNTBLANK(AM102),COUNTBLANK(AM109))=0,AM109/AM102,"-")</f>
        <v>-</v>
      </c>
      <c r="DA103" s="1384" t="str">
        <f t="shared" ref="DA103:DA104" si="266">IF(SUM(COUNTBLANK(AN102),COUNTBLANK(AN109))=0,AN109/AN102,"-")</f>
        <v>-</v>
      </c>
      <c r="DB103" s="1384" t="str">
        <f t="shared" ref="DB103:DB104" si="267">IF(SUM(COUNTBLANK(AO102),COUNTBLANK(AO109))=0,AO109/AO102,"-")</f>
        <v>-</v>
      </c>
      <c r="DC103" s="1384" t="str">
        <f t="shared" ref="DC103:DC104" si="268">IF(SUM(COUNTBLANK(AP102),COUNTBLANK(AP109))=0,AP109/AP102,"-")</f>
        <v>-</v>
      </c>
      <c r="DD103" s="1384" t="str">
        <f t="shared" ref="DD103:DD104" si="269">IF(SUM(COUNTBLANK(AQ102),COUNTBLANK(AQ109))=0,AQ109/AQ102,"-")</f>
        <v>-</v>
      </c>
      <c r="DE103" s="1384" t="str">
        <f t="shared" ref="DE103:DE104" si="270">IF(SUM(COUNTBLANK(AR102),COUNTBLANK(AR109))=0,AR109/AR102,"-")</f>
        <v>-</v>
      </c>
      <c r="DF103" s="1384" t="str">
        <f t="shared" ref="DF103:DF104" si="271">IF(SUM(COUNTBLANK(AS102),COUNTBLANK(AS109))=0,AS109/AS102,"-")</f>
        <v>-</v>
      </c>
      <c r="DG103" s="1384" t="str">
        <f t="shared" ref="DG103:DG104" si="272">IF(SUM(COUNTBLANK(AT102),COUNTBLANK(AT109))=0,AT109/AT102,"-")</f>
        <v>-</v>
      </c>
      <c r="DH103" s="1384" t="str">
        <f t="shared" ref="DH103:DH104" si="273">IF(SUM(COUNTBLANK(AU102),COUNTBLANK(AU109))=0,AU109/AU102,"-")</f>
        <v>-</v>
      </c>
      <c r="DI103" s="1801" t="str">
        <f t="shared" ref="DI103:DI104" si="274">IF(SUM(COUNTBLANK(AV102),COUNTBLANK(AV109))=0,AV109/AV102,"-")</f>
        <v>-</v>
      </c>
      <c r="DW103" s="1624"/>
    </row>
    <row r="104" spans="1:128" s="2" customFormat="1" ht="28.5" customHeight="1" x14ac:dyDescent="0.3">
      <c r="B104" s="1412" t="s">
        <v>146</v>
      </c>
      <c r="C104" s="192" t="s">
        <v>249</v>
      </c>
      <c r="D104" s="1400"/>
      <c r="E104" s="1401"/>
      <c r="F104" s="1401"/>
      <c r="G104" s="1401"/>
      <c r="H104" s="1299"/>
      <c r="I104" s="1299"/>
      <c r="J104" s="1299"/>
      <c r="K104" s="1299"/>
      <c r="L104" s="1299"/>
      <c r="M104" s="1299"/>
      <c r="N104" s="1289"/>
      <c r="O104" s="1289"/>
      <c r="P104" s="1292"/>
      <c r="Q104" s="1659"/>
      <c r="R104" s="1057"/>
      <c r="S104" s="1400"/>
      <c r="T104" s="1401"/>
      <c r="U104" s="1401"/>
      <c r="V104" s="1401"/>
      <c r="W104" s="1299"/>
      <c r="X104" s="1299"/>
      <c r="Y104" s="1299"/>
      <c r="Z104" s="1299"/>
      <c r="AA104" s="1299"/>
      <c r="AB104" s="1299"/>
      <c r="AC104" s="1289"/>
      <c r="AD104" s="1289"/>
      <c r="AE104" s="1292"/>
      <c r="AF104" s="1659"/>
      <c r="AG104" s="1057"/>
      <c r="AH104" s="1400"/>
      <c r="AI104" s="1401"/>
      <c r="AJ104" s="1401"/>
      <c r="AK104" s="1401"/>
      <c r="AL104" s="1299"/>
      <c r="AM104" s="1299"/>
      <c r="AN104" s="1299"/>
      <c r="AO104" s="1299"/>
      <c r="AP104" s="1299"/>
      <c r="AQ104" s="1299"/>
      <c r="AR104" s="1289"/>
      <c r="AS104" s="1289"/>
      <c r="AT104" s="1292"/>
      <c r="AU104" s="1659"/>
      <c r="AV104" s="1057"/>
      <c r="AW104" s="1432"/>
      <c r="AX104" s="1383"/>
      <c r="AY104" s="1383"/>
      <c r="AZ104" s="1383"/>
      <c r="BA104" s="1383"/>
      <c r="BB104" s="1383"/>
      <c r="BC104" s="1383"/>
      <c r="BD104" s="1383"/>
      <c r="BE104" s="1383"/>
      <c r="BF104" s="1383"/>
      <c r="BG104" s="1383"/>
      <c r="BH104" s="1383"/>
      <c r="BI104" s="1383"/>
      <c r="BJ104" s="1671"/>
      <c r="BK104" s="1383"/>
      <c r="BL104" s="1383"/>
      <c r="BM104" s="1518"/>
      <c r="BN104" s="1612" t="s">
        <v>73</v>
      </c>
      <c r="BO104" s="213" t="s">
        <v>524</v>
      </c>
      <c r="BP104" s="1607" t="s">
        <v>271</v>
      </c>
      <c r="BQ104" s="1614" t="str">
        <f t="shared" si="230"/>
        <v>-</v>
      </c>
      <c r="BR104" s="1614" t="str">
        <f t="shared" si="231"/>
        <v>-</v>
      </c>
      <c r="BS104" s="1614" t="str">
        <f t="shared" si="232"/>
        <v>-</v>
      </c>
      <c r="BT104" s="1614" t="str">
        <f t="shared" si="233"/>
        <v>-</v>
      </c>
      <c r="BU104" s="1614" t="str">
        <f t="shared" si="234"/>
        <v>-</v>
      </c>
      <c r="BV104" s="1614" t="str">
        <f t="shared" si="235"/>
        <v>-</v>
      </c>
      <c r="BW104" s="1614" t="str">
        <f t="shared" si="236"/>
        <v>-</v>
      </c>
      <c r="BX104" s="1614" t="str">
        <f t="shared" si="237"/>
        <v>-</v>
      </c>
      <c r="BY104" s="1614" t="str">
        <f t="shared" si="238"/>
        <v>-</v>
      </c>
      <c r="BZ104" s="1614" t="str">
        <f t="shared" si="239"/>
        <v>-</v>
      </c>
      <c r="CA104" s="1614" t="str">
        <f t="shared" si="240"/>
        <v>-</v>
      </c>
      <c r="CB104" s="1614" t="str">
        <f t="shared" si="241"/>
        <v>-</v>
      </c>
      <c r="CC104" s="1614" t="str">
        <f t="shared" si="242"/>
        <v>-</v>
      </c>
      <c r="CD104" s="1614" t="str">
        <f t="shared" si="243"/>
        <v>-</v>
      </c>
      <c r="CE104" s="1802" t="str">
        <f t="shared" si="244"/>
        <v>-</v>
      </c>
      <c r="CF104" s="1614" t="str">
        <f t="shared" si="245"/>
        <v>-</v>
      </c>
      <c r="CG104" s="1614" t="str">
        <f t="shared" si="246"/>
        <v>-</v>
      </c>
      <c r="CH104" s="1614" t="str">
        <f t="shared" si="247"/>
        <v>-</v>
      </c>
      <c r="CI104" s="1614" t="str">
        <f t="shared" si="248"/>
        <v>-</v>
      </c>
      <c r="CJ104" s="1614" t="str">
        <f t="shared" si="249"/>
        <v>-</v>
      </c>
      <c r="CK104" s="1614" t="str">
        <f t="shared" si="250"/>
        <v>-</v>
      </c>
      <c r="CL104" s="1614" t="str">
        <f t="shared" si="251"/>
        <v>-</v>
      </c>
      <c r="CM104" s="1614" t="str">
        <f t="shared" si="252"/>
        <v>-</v>
      </c>
      <c r="CN104" s="1614" t="str">
        <f t="shared" si="253"/>
        <v>-</v>
      </c>
      <c r="CO104" s="1614" t="str">
        <f t="shared" si="254"/>
        <v>-</v>
      </c>
      <c r="CP104" s="1614" t="str">
        <f t="shared" si="255"/>
        <v>-</v>
      </c>
      <c r="CQ104" s="1614" t="str">
        <f t="shared" si="256"/>
        <v>-</v>
      </c>
      <c r="CR104" s="1614" t="str">
        <f t="shared" si="257"/>
        <v>-</v>
      </c>
      <c r="CS104" s="1614" t="str">
        <f t="shared" si="258"/>
        <v>-</v>
      </c>
      <c r="CT104" s="1802" t="str">
        <f t="shared" si="259"/>
        <v>-</v>
      </c>
      <c r="CU104" s="1614" t="str">
        <f t="shared" si="260"/>
        <v>-</v>
      </c>
      <c r="CV104" s="1614" t="str">
        <f t="shared" si="261"/>
        <v>-</v>
      </c>
      <c r="CW104" s="1614" t="str">
        <f t="shared" si="262"/>
        <v>-</v>
      </c>
      <c r="CX104" s="1614" t="str">
        <f t="shared" si="263"/>
        <v>-</v>
      </c>
      <c r="CY104" s="1614" t="str">
        <f t="shared" si="264"/>
        <v>-</v>
      </c>
      <c r="CZ104" s="1614" t="str">
        <f t="shared" si="265"/>
        <v>-</v>
      </c>
      <c r="DA104" s="1614" t="str">
        <f t="shared" si="266"/>
        <v>-</v>
      </c>
      <c r="DB104" s="1614" t="str">
        <f t="shared" si="267"/>
        <v>-</v>
      </c>
      <c r="DC104" s="1614" t="str">
        <f t="shared" si="268"/>
        <v>-</v>
      </c>
      <c r="DD104" s="1614" t="str">
        <f t="shared" si="269"/>
        <v>-</v>
      </c>
      <c r="DE104" s="1614" t="str">
        <f t="shared" si="270"/>
        <v>-</v>
      </c>
      <c r="DF104" s="1614" t="str">
        <f t="shared" si="271"/>
        <v>-</v>
      </c>
      <c r="DG104" s="1614" t="str">
        <f t="shared" si="272"/>
        <v>-</v>
      </c>
      <c r="DH104" s="1614" t="str">
        <f t="shared" si="273"/>
        <v>-</v>
      </c>
      <c r="DI104" s="1802" t="str">
        <f t="shared" si="274"/>
        <v>-</v>
      </c>
      <c r="DW104" s="1624"/>
    </row>
    <row r="105" spans="1:128" s="2" customFormat="1" ht="28.5" customHeight="1" x14ac:dyDescent="0.3">
      <c r="B105" s="1438" t="s">
        <v>147</v>
      </c>
      <c r="C105" s="1295" t="s">
        <v>254</v>
      </c>
      <c r="D105" s="1400"/>
      <c r="E105" s="1401"/>
      <c r="F105" s="1401"/>
      <c r="G105" s="1401"/>
      <c r="H105" s="1299"/>
      <c r="I105" s="1299"/>
      <c r="J105" s="1299"/>
      <c r="K105" s="1299"/>
      <c r="L105" s="1299"/>
      <c r="M105" s="1299"/>
      <c r="N105" s="1289"/>
      <c r="O105" s="1289"/>
      <c r="P105" s="1292"/>
      <c r="Q105" s="1659"/>
      <c r="R105" s="1057"/>
      <c r="S105" s="1400"/>
      <c r="T105" s="1401"/>
      <c r="U105" s="1401"/>
      <c r="V105" s="1401"/>
      <c r="W105" s="1299"/>
      <c r="X105" s="1299"/>
      <c r="Y105" s="1299"/>
      <c r="Z105" s="1299"/>
      <c r="AA105" s="1299"/>
      <c r="AB105" s="1299"/>
      <c r="AC105" s="1289"/>
      <c r="AD105" s="1289"/>
      <c r="AE105" s="1292"/>
      <c r="AF105" s="1659"/>
      <c r="AG105" s="1057"/>
      <c r="AH105" s="1400"/>
      <c r="AI105" s="1401"/>
      <c r="AJ105" s="1401"/>
      <c r="AK105" s="1401"/>
      <c r="AL105" s="1299"/>
      <c r="AM105" s="1299"/>
      <c r="AN105" s="1299"/>
      <c r="AO105" s="1299"/>
      <c r="AP105" s="1299"/>
      <c r="AQ105" s="1299"/>
      <c r="AR105" s="1289"/>
      <c r="AS105" s="1289"/>
      <c r="AT105" s="1292"/>
      <c r="AU105" s="1659"/>
      <c r="AV105" s="1057"/>
      <c r="AW105" s="1432"/>
      <c r="AX105" s="1383"/>
      <c r="AY105" s="1383"/>
      <c r="AZ105" s="1383"/>
      <c r="BA105" s="1383"/>
      <c r="BB105" s="1383"/>
      <c r="BC105" s="1383"/>
      <c r="BD105" s="1383"/>
      <c r="BE105" s="1383"/>
      <c r="BF105" s="1383"/>
      <c r="BG105" s="1383"/>
      <c r="BH105" s="1383"/>
      <c r="BI105" s="1383"/>
      <c r="BJ105" s="1671"/>
      <c r="BK105" s="1383"/>
      <c r="BL105" s="1383"/>
      <c r="BM105" s="1518"/>
      <c r="BN105" s="1314" t="s">
        <v>77</v>
      </c>
      <c r="BO105" s="207"/>
      <c r="BP105" s="1601"/>
      <c r="BQ105" s="1386"/>
      <c r="BR105" s="1386"/>
      <c r="BS105" s="1386"/>
      <c r="BT105" s="1386"/>
      <c r="BU105" s="1386"/>
      <c r="BV105" s="1386"/>
      <c r="BW105" s="1386"/>
      <c r="BX105" s="1386"/>
      <c r="BY105" s="1386"/>
      <c r="BZ105" s="1386"/>
      <c r="CA105" s="1386"/>
      <c r="CB105" s="1386"/>
      <c r="CC105" s="1386"/>
      <c r="CD105" s="1386"/>
      <c r="CE105" s="1803"/>
      <c r="CF105" s="1386"/>
      <c r="CG105" s="1386"/>
      <c r="CH105" s="1386"/>
      <c r="CI105" s="1386"/>
      <c r="CJ105" s="1386"/>
      <c r="CK105" s="1386"/>
      <c r="CL105" s="1386"/>
      <c r="CM105" s="1386"/>
      <c r="CN105" s="1386"/>
      <c r="CO105" s="1386"/>
      <c r="CP105" s="1386"/>
      <c r="CQ105" s="1386"/>
      <c r="CR105" s="1386"/>
      <c r="CS105" s="1386"/>
      <c r="CT105" s="1803"/>
      <c r="CU105" s="1386"/>
      <c r="CV105" s="1386"/>
      <c r="CW105" s="1386"/>
      <c r="CX105" s="1386"/>
      <c r="CY105" s="1386"/>
      <c r="CZ105" s="1386"/>
      <c r="DA105" s="1386"/>
      <c r="DB105" s="1386"/>
      <c r="DC105" s="1386"/>
      <c r="DD105" s="1386"/>
      <c r="DE105" s="1386"/>
      <c r="DF105" s="1386"/>
      <c r="DG105" s="1386"/>
      <c r="DH105" s="1386"/>
      <c r="DI105" s="1803"/>
      <c r="DW105" s="1624"/>
    </row>
    <row r="106" spans="1:128" s="2" customFormat="1" ht="28.5" customHeight="1" thickBot="1" x14ac:dyDescent="0.35">
      <c r="B106" s="1414" t="s">
        <v>148</v>
      </c>
      <c r="C106" s="1415" t="s">
        <v>519</v>
      </c>
      <c r="D106" s="1416"/>
      <c r="E106" s="1417"/>
      <c r="F106" s="1417"/>
      <c r="G106" s="1417"/>
      <c r="H106" s="1418"/>
      <c r="I106" s="1418"/>
      <c r="J106" s="1418"/>
      <c r="K106" s="1418"/>
      <c r="L106" s="1418"/>
      <c r="M106" s="1418"/>
      <c r="N106" s="1419"/>
      <c r="O106" s="1419"/>
      <c r="P106" s="1420"/>
      <c r="Q106" s="1689"/>
      <c r="R106" s="1421"/>
      <c r="S106" s="1416"/>
      <c r="T106" s="1417"/>
      <c r="U106" s="1417"/>
      <c r="V106" s="1417"/>
      <c r="W106" s="1418"/>
      <c r="X106" s="1418"/>
      <c r="Y106" s="1418"/>
      <c r="Z106" s="1418"/>
      <c r="AA106" s="1418"/>
      <c r="AB106" s="1418"/>
      <c r="AC106" s="1419"/>
      <c r="AD106" s="1419"/>
      <c r="AE106" s="1420"/>
      <c r="AF106" s="1689"/>
      <c r="AG106" s="1421"/>
      <c r="AH106" s="1416"/>
      <c r="AI106" s="1417"/>
      <c r="AJ106" s="1417"/>
      <c r="AK106" s="1417"/>
      <c r="AL106" s="1418"/>
      <c r="AM106" s="1418"/>
      <c r="AN106" s="1418"/>
      <c r="AO106" s="1418"/>
      <c r="AP106" s="1418"/>
      <c r="AQ106" s="1418"/>
      <c r="AR106" s="1419"/>
      <c r="AS106" s="1419"/>
      <c r="AT106" s="1420"/>
      <c r="AU106" s="1689"/>
      <c r="AV106" s="1421"/>
      <c r="AW106" s="1430"/>
      <c r="AX106" s="1383"/>
      <c r="AY106" s="1383"/>
      <c r="AZ106" s="1383"/>
      <c r="BA106" s="1383"/>
      <c r="BB106" s="1383"/>
      <c r="BC106" s="1383"/>
      <c r="BD106" s="1383"/>
      <c r="BE106" s="1383"/>
      <c r="BF106" s="1383"/>
      <c r="BG106" s="1383"/>
      <c r="BH106" s="1383"/>
      <c r="BI106" s="1383"/>
      <c r="BJ106" s="1671"/>
      <c r="BK106" s="1383"/>
      <c r="BL106" s="1383"/>
      <c r="BM106" s="1518"/>
      <c r="BN106" s="1346" t="s">
        <v>158</v>
      </c>
      <c r="BO106" s="214" t="s">
        <v>525</v>
      </c>
      <c r="BP106" s="1604" t="s">
        <v>265</v>
      </c>
      <c r="BQ106" s="1384" t="str">
        <f t="shared" ref="BQ106" si="275">IF(SUM(COUNTBLANK(D98),COUNTBLANK(D105),COUNTBLANK(D110))=0,(D98-D105+D110)/D98,"-")</f>
        <v>-</v>
      </c>
      <c r="BR106" s="1384" t="str">
        <f t="shared" ref="BR106" si="276">IF(SUM(COUNTBLANK(E98),COUNTBLANK(E105),COUNTBLANK(E110))=0,(E98-E105+E110)/E98,"-")</f>
        <v>-</v>
      </c>
      <c r="BS106" s="1384" t="str">
        <f t="shared" ref="BS106" si="277">IF(SUM(COUNTBLANK(F98),COUNTBLANK(F105),COUNTBLANK(F110))=0,(F98-F105+F110)/F98,"-")</f>
        <v>-</v>
      </c>
      <c r="BT106" s="1384" t="str">
        <f t="shared" ref="BT106" si="278">IF(SUM(COUNTBLANK(G98),COUNTBLANK(G105),COUNTBLANK(G110))=0,(G98-G105+G110)/G98,"-")</f>
        <v>-</v>
      </c>
      <c r="BU106" s="1384" t="str">
        <f t="shared" ref="BU106" si="279">IF(SUM(COUNTBLANK(H98),COUNTBLANK(H105),COUNTBLANK(H110))=0,(H98-H105+H110)/H98,"-")</f>
        <v>-</v>
      </c>
      <c r="BV106" s="1384" t="str">
        <f t="shared" ref="BV106" si="280">IF(SUM(COUNTBLANK(I98),COUNTBLANK(I105),COUNTBLANK(I110))=0,(I98-I105+I110)/I98,"-")</f>
        <v>-</v>
      </c>
      <c r="BW106" s="1384" t="str">
        <f t="shared" ref="BW106" si="281">IF(SUM(COUNTBLANK(J98),COUNTBLANK(J105),COUNTBLANK(J110))=0,(J98-J105+J110)/J98,"-")</f>
        <v>-</v>
      </c>
      <c r="BX106" s="1384" t="str">
        <f t="shared" ref="BX106" si="282">IF(SUM(COUNTBLANK(K98),COUNTBLANK(K105),COUNTBLANK(K110))=0,(K98-K105+K110)/K98,"-")</f>
        <v>-</v>
      </c>
      <c r="BY106" s="1384" t="str">
        <f t="shared" ref="BY106" si="283">IF(SUM(COUNTBLANK(L98),COUNTBLANK(L105),COUNTBLANK(L110))=0,(L98-L105+L110)/L98,"-")</f>
        <v>-</v>
      </c>
      <c r="BZ106" s="1384" t="str">
        <f t="shared" ref="BZ106" si="284">IF(SUM(COUNTBLANK(M98),COUNTBLANK(M105),COUNTBLANK(M110))=0,(M98-M105+M110)/M98,"-")</f>
        <v>-</v>
      </c>
      <c r="CA106" s="1384" t="str">
        <f t="shared" ref="CA106" si="285">IF(SUM(COUNTBLANK(N98),COUNTBLANK(N105),COUNTBLANK(N110))=0,(N98-N105+N110)/N98,"-")</f>
        <v>-</v>
      </c>
      <c r="CB106" s="1384" t="str">
        <f t="shared" ref="CB106" si="286">IF(SUM(COUNTBLANK(O98),COUNTBLANK(O105),COUNTBLANK(O110))=0,(O98-O105+O110)/O98,"-")</f>
        <v>-</v>
      </c>
      <c r="CC106" s="1384" t="str">
        <f t="shared" ref="CC106" si="287">IF(SUM(COUNTBLANK(P98),COUNTBLANK(P105),COUNTBLANK(P110))=0,(P98-P105+P110)/P98,"-")</f>
        <v>-</v>
      </c>
      <c r="CD106" s="1384" t="str">
        <f t="shared" ref="CD106" si="288">IF(SUM(COUNTBLANK(Q98),COUNTBLANK(Q105),COUNTBLANK(Q110))=0,(Q98-Q105+Q110)/Q98,"-")</f>
        <v>-</v>
      </c>
      <c r="CE106" s="1801" t="str">
        <f t="shared" ref="CE106" si="289">IF(SUM(COUNTBLANK(R98),COUNTBLANK(R105),COUNTBLANK(R110))=0,(R98-R105+R110)/R98,"-")</f>
        <v>-</v>
      </c>
      <c r="CF106" s="1384" t="str">
        <f t="shared" ref="CF106" si="290">IF(SUM(COUNTBLANK(S98),COUNTBLANK(S105),COUNTBLANK(S110))=0,(S98-S105+S110)/S98,"-")</f>
        <v>-</v>
      </c>
      <c r="CG106" s="1384" t="str">
        <f t="shared" ref="CG106" si="291">IF(SUM(COUNTBLANK(T98),COUNTBLANK(T105),COUNTBLANK(T110))=0,(T98-T105+T110)/T98,"-")</f>
        <v>-</v>
      </c>
      <c r="CH106" s="1384" t="str">
        <f t="shared" ref="CH106" si="292">IF(SUM(COUNTBLANK(U98),COUNTBLANK(U105),COUNTBLANK(U110))=0,(U98-U105+U110)/U98,"-")</f>
        <v>-</v>
      </c>
      <c r="CI106" s="1384" t="str">
        <f t="shared" ref="CI106" si="293">IF(SUM(COUNTBLANK(V98),COUNTBLANK(V105),COUNTBLANK(V110))=0,(V98-V105+V110)/V98,"-")</f>
        <v>-</v>
      </c>
      <c r="CJ106" s="1384" t="str">
        <f t="shared" ref="CJ106" si="294">IF(SUM(COUNTBLANK(W98),COUNTBLANK(W105),COUNTBLANK(W110))=0,(W98-W105+W110)/W98,"-")</f>
        <v>-</v>
      </c>
      <c r="CK106" s="1384" t="str">
        <f t="shared" ref="CK106" si="295">IF(SUM(COUNTBLANK(X98),COUNTBLANK(X105),COUNTBLANK(X110))=0,(X98-X105+X110)/X98,"-")</f>
        <v>-</v>
      </c>
      <c r="CL106" s="1384" t="str">
        <f t="shared" ref="CL106" si="296">IF(SUM(COUNTBLANK(Y98),COUNTBLANK(Y105),COUNTBLANK(Y110))=0,(Y98-Y105+Y110)/Y98,"-")</f>
        <v>-</v>
      </c>
      <c r="CM106" s="1384" t="str">
        <f t="shared" ref="CM106" si="297">IF(SUM(COUNTBLANK(Z98),COUNTBLANK(Z105),COUNTBLANK(Z110))=0,(Z98-Z105+Z110)/Z98,"-")</f>
        <v>-</v>
      </c>
      <c r="CN106" s="1384" t="str">
        <f t="shared" ref="CN106" si="298">IF(SUM(COUNTBLANK(AA98),COUNTBLANK(AA105),COUNTBLANK(AA110))=0,(AA98-AA105+AA110)/AA98,"-")</f>
        <v>-</v>
      </c>
      <c r="CO106" s="1384" t="str">
        <f t="shared" ref="CO106" si="299">IF(SUM(COUNTBLANK(AB98),COUNTBLANK(AB105),COUNTBLANK(AB110))=0,(AB98-AB105+AB110)/AB98,"-")</f>
        <v>-</v>
      </c>
      <c r="CP106" s="1384" t="str">
        <f t="shared" ref="CP106" si="300">IF(SUM(COUNTBLANK(AC98),COUNTBLANK(AC105),COUNTBLANK(AC110))=0,(AC98-AC105+AC110)/AC98,"-")</f>
        <v>-</v>
      </c>
      <c r="CQ106" s="1384" t="str">
        <f t="shared" ref="CQ106" si="301">IF(SUM(COUNTBLANK(AD98),COUNTBLANK(AD105),COUNTBLANK(AD110))=0,(AD98-AD105+AD110)/AD98,"-")</f>
        <v>-</v>
      </c>
      <c r="CR106" s="1384" t="str">
        <f t="shared" ref="CR106" si="302">IF(SUM(COUNTBLANK(AE98),COUNTBLANK(AE105),COUNTBLANK(AE110))=0,(AE98-AE105+AE110)/AE98,"-")</f>
        <v>-</v>
      </c>
      <c r="CS106" s="1384" t="str">
        <f t="shared" ref="CS106" si="303">IF(SUM(COUNTBLANK(AF98),COUNTBLANK(AF105),COUNTBLANK(AF110))=0,(AF98-AF105+AF110)/AF98,"-")</f>
        <v>-</v>
      </c>
      <c r="CT106" s="1801" t="str">
        <f t="shared" ref="CT106" si="304">IF(SUM(COUNTBLANK(AG98),COUNTBLANK(AG105),COUNTBLANK(AG110))=0,(AG98-AG105+AG110)/AG98,"-")</f>
        <v>-</v>
      </c>
      <c r="CU106" s="1384" t="str">
        <f t="shared" ref="CU106" si="305">IF(SUM(COUNTBLANK(AH98),COUNTBLANK(AH105),COUNTBLANK(AH110))=0,(AH98-AH105+AH110)/AH98,"-")</f>
        <v>-</v>
      </c>
      <c r="CV106" s="1384" t="str">
        <f t="shared" ref="CV106" si="306">IF(SUM(COUNTBLANK(AI98),COUNTBLANK(AI105),COUNTBLANK(AI110))=0,(AI98-AI105+AI110)/AI98,"-")</f>
        <v>-</v>
      </c>
      <c r="CW106" s="1384" t="str">
        <f t="shared" ref="CW106" si="307">IF(SUM(COUNTBLANK(AJ98),COUNTBLANK(AJ105),COUNTBLANK(AJ110))=0,(AJ98-AJ105+AJ110)/AJ98,"-")</f>
        <v>-</v>
      </c>
      <c r="CX106" s="1384" t="str">
        <f t="shared" ref="CX106" si="308">IF(SUM(COUNTBLANK(AK98),COUNTBLANK(AK105),COUNTBLANK(AK110))=0,(AK98-AK105+AK110)/AK98,"-")</f>
        <v>-</v>
      </c>
      <c r="CY106" s="1384" t="str">
        <f t="shared" ref="CY106" si="309">IF(SUM(COUNTBLANK(AL98),COUNTBLANK(AL105),COUNTBLANK(AL110))=0,(AL98-AL105+AL110)/AL98,"-")</f>
        <v>-</v>
      </c>
      <c r="CZ106" s="1384" t="str">
        <f t="shared" ref="CZ106" si="310">IF(SUM(COUNTBLANK(AM98),COUNTBLANK(AM105),COUNTBLANK(AM110))=0,(AM98-AM105+AM110)/AM98,"-")</f>
        <v>-</v>
      </c>
      <c r="DA106" s="1384" t="str">
        <f t="shared" ref="DA106" si="311">IF(SUM(COUNTBLANK(AN98),COUNTBLANK(AN105),COUNTBLANK(AN110))=0,(AN98-AN105+AN110)/AN98,"-")</f>
        <v>-</v>
      </c>
      <c r="DB106" s="1384" t="str">
        <f t="shared" ref="DB106" si="312">IF(SUM(COUNTBLANK(AO98),COUNTBLANK(AO105),COUNTBLANK(AO110))=0,(AO98-AO105+AO110)/AO98,"-")</f>
        <v>-</v>
      </c>
      <c r="DC106" s="1384" t="str">
        <f t="shared" ref="DC106" si="313">IF(SUM(COUNTBLANK(AP98),COUNTBLANK(AP105),COUNTBLANK(AP110))=0,(AP98-AP105+AP110)/AP98,"-")</f>
        <v>-</v>
      </c>
      <c r="DD106" s="1384" t="str">
        <f t="shared" ref="DD106" si="314">IF(SUM(COUNTBLANK(AQ98),COUNTBLANK(AQ105),COUNTBLANK(AQ110))=0,(AQ98-AQ105+AQ110)/AQ98,"-")</f>
        <v>-</v>
      </c>
      <c r="DE106" s="1384" t="str">
        <f t="shared" ref="DE106" si="315">IF(SUM(COUNTBLANK(AR98),COUNTBLANK(AR105),COUNTBLANK(AR110))=0,(AR98-AR105+AR110)/AR98,"-")</f>
        <v>-</v>
      </c>
      <c r="DF106" s="1384" t="str">
        <f t="shared" ref="DF106" si="316">IF(SUM(COUNTBLANK(AS98),COUNTBLANK(AS105),COUNTBLANK(AS110))=0,(AS98-AS105+AS110)/AS98,"-")</f>
        <v>-</v>
      </c>
      <c r="DG106" s="1384" t="str">
        <f t="shared" ref="DG106" si="317">IF(SUM(COUNTBLANK(AT98),COUNTBLANK(AT105),COUNTBLANK(AT110))=0,(AT98-AT105+AT110)/AT98,"-")</f>
        <v>-</v>
      </c>
      <c r="DH106" s="1384" t="str">
        <f t="shared" ref="DH106" si="318">IF(SUM(COUNTBLANK(AU98),COUNTBLANK(AU105),COUNTBLANK(AU110))=0,(AU98-AU105+AU110)/AU98,"-")</f>
        <v>-</v>
      </c>
      <c r="DI106" s="1801" t="str">
        <f t="shared" ref="DI106" si="319">IF(SUM(COUNTBLANK(AV98),COUNTBLANK(AV105),COUNTBLANK(AV110))=0,(AV98-AV105+AV110)/AV98,"-")</f>
        <v>-</v>
      </c>
      <c r="DW106" s="1624"/>
    </row>
    <row r="107" spans="1:128" s="2" customFormat="1" ht="28.5" customHeight="1" x14ac:dyDescent="0.3">
      <c r="B107" s="1423" t="s">
        <v>48</v>
      </c>
      <c r="C107" s="163"/>
      <c r="D107" s="1424"/>
      <c r="E107" s="1425"/>
      <c r="F107" s="1425"/>
      <c r="G107" s="1425"/>
      <c r="H107" s="1425"/>
      <c r="I107" s="1425"/>
      <c r="J107" s="1425"/>
      <c r="K107" s="1425"/>
      <c r="L107" s="1425"/>
      <c r="M107" s="1425"/>
      <c r="N107" s="1426"/>
      <c r="O107" s="1426"/>
      <c r="P107" s="1427"/>
      <c r="Q107" s="1692"/>
      <c r="R107" s="1428"/>
      <c r="S107" s="1424"/>
      <c r="T107" s="1425"/>
      <c r="U107" s="1425"/>
      <c r="V107" s="1425"/>
      <c r="W107" s="1425"/>
      <c r="X107" s="1425"/>
      <c r="Y107" s="1425"/>
      <c r="Z107" s="1425"/>
      <c r="AA107" s="1425"/>
      <c r="AB107" s="1425"/>
      <c r="AC107" s="1426"/>
      <c r="AD107" s="1426"/>
      <c r="AE107" s="1427"/>
      <c r="AF107" s="1692"/>
      <c r="AG107" s="1428"/>
      <c r="AH107" s="1424"/>
      <c r="AI107" s="1425"/>
      <c r="AJ107" s="1425"/>
      <c r="AK107" s="1425"/>
      <c r="AL107" s="1425"/>
      <c r="AM107" s="1425"/>
      <c r="AN107" s="1425"/>
      <c r="AO107" s="1425"/>
      <c r="AP107" s="1425"/>
      <c r="AQ107" s="1425"/>
      <c r="AR107" s="1426"/>
      <c r="AS107" s="1426"/>
      <c r="AT107" s="1427"/>
      <c r="AU107" s="1692"/>
      <c r="AV107" s="1428"/>
      <c r="AW107" s="1439"/>
      <c r="AX107" s="1591"/>
      <c r="AY107" s="1591"/>
      <c r="AZ107" s="1591"/>
      <c r="BA107" s="1591"/>
      <c r="BB107" s="1591"/>
      <c r="BC107" s="1591"/>
      <c r="BD107" s="1591"/>
      <c r="BE107" s="1591"/>
      <c r="BF107" s="1591"/>
      <c r="BG107" s="1591"/>
      <c r="BH107" s="1591"/>
      <c r="BI107" s="1591"/>
      <c r="BJ107" s="1591"/>
      <c r="BK107" s="1591"/>
      <c r="BL107" s="1383"/>
      <c r="BM107" s="1518"/>
      <c r="BN107" s="1346" t="s">
        <v>250</v>
      </c>
      <c r="BO107" s="214" t="s">
        <v>526</v>
      </c>
      <c r="BP107" s="1604" t="s">
        <v>266</v>
      </c>
      <c r="BQ107" s="1387" t="str">
        <f t="shared" ref="BQ107" si="320">IF(SUM(COUNTBLANK(D98),COUNTBLANK(D104),COUNTBLANK(D110))=0,(D98-D104+D110)/D98,"-")</f>
        <v>-</v>
      </c>
      <c r="BR107" s="1387" t="str">
        <f t="shared" ref="BR107" si="321">IF(SUM(COUNTBLANK(E98),COUNTBLANK(E104),COUNTBLANK(E110))=0,(E98-E104+E110)/E98,"-")</f>
        <v>-</v>
      </c>
      <c r="BS107" s="1387" t="str">
        <f t="shared" ref="BS107" si="322">IF(SUM(COUNTBLANK(F98),COUNTBLANK(F104),COUNTBLANK(F110))=0,(F98-F104+F110)/F98,"-")</f>
        <v>-</v>
      </c>
      <c r="BT107" s="1387" t="str">
        <f t="shared" ref="BT107" si="323">IF(SUM(COUNTBLANK(G98),COUNTBLANK(G104),COUNTBLANK(G110))=0,(G98-G104+G110)/G98,"-")</f>
        <v>-</v>
      </c>
      <c r="BU107" s="1387" t="str">
        <f t="shared" ref="BU107" si="324">IF(SUM(COUNTBLANK(H98),COUNTBLANK(H104),COUNTBLANK(H110))=0,(H98-H104+H110)/H98,"-")</f>
        <v>-</v>
      </c>
      <c r="BV107" s="1387" t="str">
        <f t="shared" ref="BV107" si="325">IF(SUM(COUNTBLANK(I98),COUNTBLANK(I104),COUNTBLANK(I110))=0,(I98-I104+I110)/I98,"-")</f>
        <v>-</v>
      </c>
      <c r="BW107" s="1387" t="str">
        <f t="shared" ref="BW107" si="326">IF(SUM(COUNTBLANK(J98),COUNTBLANK(J104),COUNTBLANK(J110))=0,(J98-J104+J110)/J98,"-")</f>
        <v>-</v>
      </c>
      <c r="BX107" s="1387" t="str">
        <f t="shared" ref="BX107" si="327">IF(SUM(COUNTBLANK(K98),COUNTBLANK(K104),COUNTBLANK(K110))=0,(K98-K104+K110)/K98,"-")</f>
        <v>-</v>
      </c>
      <c r="BY107" s="1387" t="str">
        <f t="shared" ref="BY107" si="328">IF(SUM(COUNTBLANK(L98),COUNTBLANK(L104),COUNTBLANK(L110))=0,(L98-L104+L110)/L98,"-")</f>
        <v>-</v>
      </c>
      <c r="BZ107" s="1387" t="str">
        <f t="shared" ref="BZ107" si="329">IF(SUM(COUNTBLANK(M98),COUNTBLANK(M104),COUNTBLANK(M110))=0,(M98-M104+M110)/M98,"-")</f>
        <v>-</v>
      </c>
      <c r="CA107" s="1387" t="str">
        <f t="shared" ref="CA107" si="330">IF(SUM(COUNTBLANK(N98),COUNTBLANK(N104),COUNTBLANK(N110))=0,(N98-N104+N110)/N98,"-")</f>
        <v>-</v>
      </c>
      <c r="CB107" s="1387" t="str">
        <f t="shared" ref="CB107" si="331">IF(SUM(COUNTBLANK(O98),COUNTBLANK(O104),COUNTBLANK(O110))=0,(O98-O104+O110)/O98,"-")</f>
        <v>-</v>
      </c>
      <c r="CC107" s="1387" t="str">
        <f t="shared" ref="CC107" si="332">IF(SUM(COUNTBLANK(P98),COUNTBLANK(P104),COUNTBLANK(P110))=0,(P98-P104+P110)/P98,"-")</f>
        <v>-</v>
      </c>
      <c r="CD107" s="1387" t="str">
        <f t="shared" ref="CD107" si="333">IF(SUM(COUNTBLANK(Q98),COUNTBLANK(Q104),COUNTBLANK(Q110))=0,(Q98-Q104+Q110)/Q98,"-")</f>
        <v>-</v>
      </c>
      <c r="CE107" s="1804" t="str">
        <f t="shared" ref="CE107" si="334">IF(SUM(COUNTBLANK(R98),COUNTBLANK(R104),COUNTBLANK(R110))=0,(R98-R104+R110)/R98,"-")</f>
        <v>-</v>
      </c>
      <c r="CF107" s="1387" t="str">
        <f t="shared" ref="CF107" si="335">IF(SUM(COUNTBLANK(S98),COUNTBLANK(S104),COUNTBLANK(S110))=0,(S98-S104+S110)/S98,"-")</f>
        <v>-</v>
      </c>
      <c r="CG107" s="1387" t="str">
        <f t="shared" ref="CG107" si="336">IF(SUM(COUNTBLANK(T98),COUNTBLANK(T104),COUNTBLANK(T110))=0,(T98-T104+T110)/T98,"-")</f>
        <v>-</v>
      </c>
      <c r="CH107" s="1387" t="str">
        <f t="shared" ref="CH107" si="337">IF(SUM(COUNTBLANK(U98),COUNTBLANK(U104),COUNTBLANK(U110))=0,(U98-U104+U110)/U98,"-")</f>
        <v>-</v>
      </c>
      <c r="CI107" s="1387" t="str">
        <f t="shared" ref="CI107" si="338">IF(SUM(COUNTBLANK(V98),COUNTBLANK(V104),COUNTBLANK(V110))=0,(V98-V104+V110)/V98,"-")</f>
        <v>-</v>
      </c>
      <c r="CJ107" s="1387" t="str">
        <f t="shared" ref="CJ107" si="339">IF(SUM(COUNTBLANK(W98),COUNTBLANK(W104),COUNTBLANK(W110))=0,(W98-W104+W110)/W98,"-")</f>
        <v>-</v>
      </c>
      <c r="CK107" s="1387" t="str">
        <f t="shared" ref="CK107" si="340">IF(SUM(COUNTBLANK(X98),COUNTBLANK(X104),COUNTBLANK(X110))=0,(X98-X104+X110)/X98,"-")</f>
        <v>-</v>
      </c>
      <c r="CL107" s="1387" t="str">
        <f t="shared" ref="CL107" si="341">IF(SUM(COUNTBLANK(Y98),COUNTBLANK(Y104),COUNTBLANK(Y110))=0,(Y98-Y104+Y110)/Y98,"-")</f>
        <v>-</v>
      </c>
      <c r="CM107" s="1387" t="str">
        <f t="shared" ref="CM107" si="342">IF(SUM(COUNTBLANK(Z98),COUNTBLANK(Z104),COUNTBLANK(Z110))=0,(Z98-Z104+Z110)/Z98,"-")</f>
        <v>-</v>
      </c>
      <c r="CN107" s="1387" t="str">
        <f t="shared" ref="CN107" si="343">IF(SUM(COUNTBLANK(AA98),COUNTBLANK(AA104),COUNTBLANK(AA110))=0,(AA98-AA104+AA110)/AA98,"-")</f>
        <v>-</v>
      </c>
      <c r="CO107" s="1387" t="str">
        <f t="shared" ref="CO107" si="344">IF(SUM(COUNTBLANK(AB98),COUNTBLANK(AB104),COUNTBLANK(AB110))=0,(AB98-AB104+AB110)/AB98,"-")</f>
        <v>-</v>
      </c>
      <c r="CP107" s="1387" t="str">
        <f t="shared" ref="CP107" si="345">IF(SUM(COUNTBLANK(AC98),COUNTBLANK(AC104),COUNTBLANK(AC110))=0,(AC98-AC104+AC110)/AC98,"-")</f>
        <v>-</v>
      </c>
      <c r="CQ107" s="1387" t="str">
        <f t="shared" ref="CQ107" si="346">IF(SUM(COUNTBLANK(AD98),COUNTBLANK(AD104),COUNTBLANK(AD110))=0,(AD98-AD104+AD110)/AD98,"-")</f>
        <v>-</v>
      </c>
      <c r="CR107" s="1387" t="str">
        <f t="shared" ref="CR107" si="347">IF(SUM(COUNTBLANK(AE98),COUNTBLANK(AE104),COUNTBLANK(AE110))=0,(AE98-AE104+AE110)/AE98,"-")</f>
        <v>-</v>
      </c>
      <c r="CS107" s="1387" t="str">
        <f t="shared" ref="CS107" si="348">IF(SUM(COUNTBLANK(AF98),COUNTBLANK(AF104),COUNTBLANK(AF110))=0,(AF98-AF104+AF110)/AF98,"-")</f>
        <v>-</v>
      </c>
      <c r="CT107" s="1804" t="str">
        <f t="shared" ref="CT107" si="349">IF(SUM(COUNTBLANK(AG98),COUNTBLANK(AG104),COUNTBLANK(AG110))=0,(AG98-AG104+AG110)/AG98,"-")</f>
        <v>-</v>
      </c>
      <c r="CU107" s="1387" t="str">
        <f t="shared" ref="CU107" si="350">IF(SUM(COUNTBLANK(AH98),COUNTBLANK(AH104),COUNTBLANK(AH110))=0,(AH98-AH104+AH110)/AH98,"-")</f>
        <v>-</v>
      </c>
      <c r="CV107" s="1387" t="str">
        <f t="shared" ref="CV107" si="351">IF(SUM(COUNTBLANK(AI98),COUNTBLANK(AI104),COUNTBLANK(AI110))=0,(AI98-AI104+AI110)/AI98,"-")</f>
        <v>-</v>
      </c>
      <c r="CW107" s="1387" t="str">
        <f t="shared" ref="CW107" si="352">IF(SUM(COUNTBLANK(AJ98),COUNTBLANK(AJ104),COUNTBLANK(AJ110))=0,(AJ98-AJ104+AJ110)/AJ98,"-")</f>
        <v>-</v>
      </c>
      <c r="CX107" s="1387" t="str">
        <f t="shared" ref="CX107" si="353">IF(SUM(COUNTBLANK(AK98),COUNTBLANK(AK104),COUNTBLANK(AK110))=0,(AK98-AK104+AK110)/AK98,"-")</f>
        <v>-</v>
      </c>
      <c r="CY107" s="1387" t="str">
        <f t="shared" ref="CY107" si="354">IF(SUM(COUNTBLANK(AL98),COUNTBLANK(AL104),COUNTBLANK(AL110))=0,(AL98-AL104+AL110)/AL98,"-")</f>
        <v>-</v>
      </c>
      <c r="CZ107" s="1387" t="str">
        <f t="shared" ref="CZ107" si="355">IF(SUM(COUNTBLANK(AM98),COUNTBLANK(AM104),COUNTBLANK(AM110))=0,(AM98-AM104+AM110)/AM98,"-")</f>
        <v>-</v>
      </c>
      <c r="DA107" s="1387" t="str">
        <f t="shared" ref="DA107" si="356">IF(SUM(COUNTBLANK(AN98),COUNTBLANK(AN104),COUNTBLANK(AN110))=0,(AN98-AN104+AN110)/AN98,"-")</f>
        <v>-</v>
      </c>
      <c r="DB107" s="1387" t="str">
        <f t="shared" ref="DB107" si="357">IF(SUM(COUNTBLANK(AO98),COUNTBLANK(AO104),COUNTBLANK(AO110))=0,(AO98-AO104+AO110)/AO98,"-")</f>
        <v>-</v>
      </c>
      <c r="DC107" s="1387" t="str">
        <f t="shared" ref="DC107" si="358">IF(SUM(COUNTBLANK(AP98),COUNTBLANK(AP104),COUNTBLANK(AP110))=0,(AP98-AP104+AP110)/AP98,"-")</f>
        <v>-</v>
      </c>
      <c r="DD107" s="1387" t="str">
        <f t="shared" ref="DD107" si="359">IF(SUM(COUNTBLANK(AQ98),COUNTBLANK(AQ104),COUNTBLANK(AQ110))=0,(AQ98-AQ104+AQ110)/AQ98,"-")</f>
        <v>-</v>
      </c>
      <c r="DE107" s="1387" t="str">
        <f t="shared" ref="DE107" si="360">IF(SUM(COUNTBLANK(AR98),COUNTBLANK(AR104),COUNTBLANK(AR110))=0,(AR98-AR104+AR110)/AR98,"-")</f>
        <v>-</v>
      </c>
      <c r="DF107" s="1387" t="str">
        <f t="shared" ref="DF107" si="361">IF(SUM(COUNTBLANK(AS98),COUNTBLANK(AS104),COUNTBLANK(AS110))=0,(AS98-AS104+AS110)/AS98,"-")</f>
        <v>-</v>
      </c>
      <c r="DG107" s="1387" t="str">
        <f t="shared" ref="DG107" si="362">IF(SUM(COUNTBLANK(AT98),COUNTBLANK(AT104),COUNTBLANK(AT110))=0,(AT98-AT104+AT110)/AT98,"-")</f>
        <v>-</v>
      </c>
      <c r="DH107" s="1387" t="str">
        <f t="shared" ref="DH107" si="363">IF(SUM(COUNTBLANK(AU98),COUNTBLANK(AU104),COUNTBLANK(AU110))=0,(AU98-AU104+AU110)/AU98,"-")</f>
        <v>-</v>
      </c>
      <c r="DI107" s="1804" t="str">
        <f t="shared" ref="DI107" si="364">IF(SUM(COUNTBLANK(AV98),COUNTBLANK(AV104),COUNTBLANK(AV110))=0,(AV98-AV104+AV110)/AV98,"-")</f>
        <v>-</v>
      </c>
      <c r="DJ107" s="47"/>
      <c r="DW107" s="1624"/>
    </row>
    <row r="108" spans="1:128" s="2" customFormat="1" ht="28.5" customHeight="1" x14ac:dyDescent="0.3">
      <c r="B108" s="1412" t="s">
        <v>149</v>
      </c>
      <c r="C108" s="192" t="s">
        <v>255</v>
      </c>
      <c r="D108" s="1400"/>
      <c r="E108" s="1401"/>
      <c r="F108" s="1401"/>
      <c r="G108" s="1401"/>
      <c r="H108" s="1401"/>
      <c r="I108" s="1401"/>
      <c r="J108" s="1401"/>
      <c r="K108" s="1401"/>
      <c r="L108" s="1401"/>
      <c r="M108" s="1401"/>
      <c r="N108" s="1289"/>
      <c r="O108" s="1289"/>
      <c r="P108" s="1292"/>
      <c r="Q108" s="1659"/>
      <c r="R108" s="1057"/>
      <c r="S108" s="1400"/>
      <c r="T108" s="1401"/>
      <c r="U108" s="1401"/>
      <c r="V108" s="1401"/>
      <c r="W108" s="1401"/>
      <c r="X108" s="1401"/>
      <c r="Y108" s="1401"/>
      <c r="Z108" s="1401"/>
      <c r="AA108" s="1401"/>
      <c r="AB108" s="1401"/>
      <c r="AC108" s="1289"/>
      <c r="AD108" s="1289"/>
      <c r="AE108" s="1292"/>
      <c r="AF108" s="1659"/>
      <c r="AG108" s="1057"/>
      <c r="AH108" s="1400"/>
      <c r="AI108" s="1401"/>
      <c r="AJ108" s="1401"/>
      <c r="AK108" s="1401"/>
      <c r="AL108" s="1401"/>
      <c r="AM108" s="1401"/>
      <c r="AN108" s="1401"/>
      <c r="AO108" s="1401"/>
      <c r="AP108" s="1401"/>
      <c r="AQ108" s="1401"/>
      <c r="AR108" s="1289"/>
      <c r="AS108" s="1289"/>
      <c r="AT108" s="1292"/>
      <c r="AU108" s="1659"/>
      <c r="AV108" s="1057"/>
      <c r="AW108" s="1432"/>
      <c r="AX108" s="1383"/>
      <c r="AY108" s="1383"/>
      <c r="AZ108" s="1383"/>
      <c r="BA108" s="1383"/>
      <c r="BB108" s="1383"/>
      <c r="BC108" s="1383"/>
      <c r="BD108" s="1383"/>
      <c r="BE108" s="1383"/>
      <c r="BF108" s="1383"/>
      <c r="BG108" s="1383"/>
      <c r="BH108" s="1383"/>
      <c r="BI108" s="1383"/>
      <c r="BJ108" s="1671"/>
      <c r="BK108" s="1383"/>
      <c r="BL108" s="1591"/>
      <c r="BM108" s="55"/>
      <c r="BN108" s="1347" t="s">
        <v>251</v>
      </c>
      <c r="BO108" s="214" t="s">
        <v>527</v>
      </c>
      <c r="BP108" s="1604" t="s">
        <v>272</v>
      </c>
      <c r="BQ108" s="1385" t="str">
        <f t="shared" ref="BQ108" si="365">IF(SUM(COUNTBLANK(D104),COUNTBLANK(D110))=0,D110/D104,"-")</f>
        <v>-</v>
      </c>
      <c r="BR108" s="1385" t="str">
        <f t="shared" ref="BR108" si="366">IF(SUM(COUNTBLANK(E104),COUNTBLANK(E110))=0,E110/E104,"-")</f>
        <v>-</v>
      </c>
      <c r="BS108" s="1385" t="str">
        <f t="shared" ref="BS108" si="367">IF(SUM(COUNTBLANK(F104),COUNTBLANK(F110))=0,F110/F104,"-")</f>
        <v>-</v>
      </c>
      <c r="BT108" s="1385" t="str">
        <f t="shared" ref="BT108" si="368">IF(SUM(COUNTBLANK(G104),COUNTBLANK(G110))=0,G110/G104,"-")</f>
        <v>-</v>
      </c>
      <c r="BU108" s="1385" t="str">
        <f t="shared" ref="BU108" si="369">IF(SUM(COUNTBLANK(H104),COUNTBLANK(H110))=0,H110/H104,"-")</f>
        <v>-</v>
      </c>
      <c r="BV108" s="1385" t="str">
        <f t="shared" ref="BV108" si="370">IF(SUM(COUNTBLANK(I104),COUNTBLANK(I110))=0,I110/I104,"-")</f>
        <v>-</v>
      </c>
      <c r="BW108" s="1385" t="str">
        <f t="shared" ref="BW108" si="371">IF(SUM(COUNTBLANK(J104),COUNTBLANK(J110))=0,J110/J104,"-")</f>
        <v>-</v>
      </c>
      <c r="BX108" s="1385" t="str">
        <f t="shared" ref="BX108" si="372">IF(SUM(COUNTBLANK(K104),COUNTBLANK(K110))=0,K110/K104,"-")</f>
        <v>-</v>
      </c>
      <c r="BY108" s="1385" t="str">
        <f t="shared" ref="BY108" si="373">IF(SUM(COUNTBLANK(L104),COUNTBLANK(L110))=0,L110/L104,"-")</f>
        <v>-</v>
      </c>
      <c r="BZ108" s="1385" t="str">
        <f t="shared" ref="BZ108" si="374">IF(SUM(COUNTBLANK(M104),COUNTBLANK(M110))=0,M110/M104,"-")</f>
        <v>-</v>
      </c>
      <c r="CA108" s="1385" t="str">
        <f t="shared" ref="CA108" si="375">IF(SUM(COUNTBLANK(N104),COUNTBLANK(N110))=0,N110/N104,"-")</f>
        <v>-</v>
      </c>
      <c r="CB108" s="1385" t="str">
        <f t="shared" ref="CB108" si="376">IF(SUM(COUNTBLANK(O104),COUNTBLANK(O110))=0,O110/O104,"-")</f>
        <v>-</v>
      </c>
      <c r="CC108" s="1385" t="str">
        <f t="shared" ref="CC108" si="377">IF(SUM(COUNTBLANK(P104),COUNTBLANK(P110))=0,P110/P104,"-")</f>
        <v>-</v>
      </c>
      <c r="CD108" s="1385" t="str">
        <f t="shared" ref="CD108" si="378">IF(SUM(COUNTBLANK(Q104),COUNTBLANK(Q110))=0,Q110/Q104,"-")</f>
        <v>-</v>
      </c>
      <c r="CE108" s="1805" t="str">
        <f t="shared" ref="CE108" si="379">IF(SUM(COUNTBLANK(R104),COUNTBLANK(R110))=0,R110/R104,"-")</f>
        <v>-</v>
      </c>
      <c r="CF108" s="1385" t="str">
        <f t="shared" ref="CF108" si="380">IF(SUM(COUNTBLANK(S104),COUNTBLANK(S110))=0,S110/S104,"-")</f>
        <v>-</v>
      </c>
      <c r="CG108" s="1385" t="str">
        <f t="shared" ref="CG108" si="381">IF(SUM(COUNTBLANK(T104),COUNTBLANK(T110))=0,T110/T104,"-")</f>
        <v>-</v>
      </c>
      <c r="CH108" s="1385" t="str">
        <f t="shared" ref="CH108" si="382">IF(SUM(COUNTBLANK(U104),COUNTBLANK(U110))=0,U110/U104,"-")</f>
        <v>-</v>
      </c>
      <c r="CI108" s="1385" t="str">
        <f t="shared" ref="CI108" si="383">IF(SUM(COUNTBLANK(V104),COUNTBLANK(V110))=0,V110/V104,"-")</f>
        <v>-</v>
      </c>
      <c r="CJ108" s="1385" t="str">
        <f t="shared" ref="CJ108" si="384">IF(SUM(COUNTBLANK(W104),COUNTBLANK(W110))=0,W110/W104,"-")</f>
        <v>-</v>
      </c>
      <c r="CK108" s="1385" t="str">
        <f t="shared" ref="CK108" si="385">IF(SUM(COUNTBLANK(X104),COUNTBLANK(X110))=0,X110/X104,"-")</f>
        <v>-</v>
      </c>
      <c r="CL108" s="1385" t="str">
        <f t="shared" ref="CL108" si="386">IF(SUM(COUNTBLANK(Y104),COUNTBLANK(Y110))=0,Y110/Y104,"-")</f>
        <v>-</v>
      </c>
      <c r="CM108" s="1385" t="str">
        <f t="shared" ref="CM108" si="387">IF(SUM(COUNTBLANK(Z104),COUNTBLANK(Z110))=0,Z110/Z104,"-")</f>
        <v>-</v>
      </c>
      <c r="CN108" s="1385" t="str">
        <f t="shared" ref="CN108" si="388">IF(SUM(COUNTBLANK(AA104),COUNTBLANK(AA110))=0,AA110/AA104,"-")</f>
        <v>-</v>
      </c>
      <c r="CO108" s="1385" t="str">
        <f t="shared" ref="CO108" si="389">IF(SUM(COUNTBLANK(AB104),COUNTBLANK(AB110))=0,AB110/AB104,"-")</f>
        <v>-</v>
      </c>
      <c r="CP108" s="1385" t="str">
        <f t="shared" ref="CP108" si="390">IF(SUM(COUNTBLANK(AC104),COUNTBLANK(AC110))=0,AC110/AC104,"-")</f>
        <v>-</v>
      </c>
      <c r="CQ108" s="1385" t="str">
        <f t="shared" ref="CQ108" si="391">IF(SUM(COUNTBLANK(AD104),COUNTBLANK(AD110))=0,AD110/AD104,"-")</f>
        <v>-</v>
      </c>
      <c r="CR108" s="1385" t="str">
        <f t="shared" ref="CR108" si="392">IF(SUM(COUNTBLANK(AE104),COUNTBLANK(AE110))=0,AE110/AE104,"-")</f>
        <v>-</v>
      </c>
      <c r="CS108" s="1385" t="str">
        <f t="shared" ref="CS108" si="393">IF(SUM(COUNTBLANK(AF104),COUNTBLANK(AF110))=0,AF110/AF104,"-")</f>
        <v>-</v>
      </c>
      <c r="CT108" s="1805" t="str">
        <f t="shared" ref="CT108" si="394">IF(SUM(COUNTBLANK(AG104),COUNTBLANK(AG110))=0,AG110/AG104,"-")</f>
        <v>-</v>
      </c>
      <c r="CU108" s="1385" t="str">
        <f t="shared" ref="CU108" si="395">IF(SUM(COUNTBLANK(AH104),COUNTBLANK(AH110))=0,AH110/AH104,"-")</f>
        <v>-</v>
      </c>
      <c r="CV108" s="1385" t="str">
        <f t="shared" ref="CV108" si="396">IF(SUM(COUNTBLANK(AI104),COUNTBLANK(AI110))=0,AI110/AI104,"-")</f>
        <v>-</v>
      </c>
      <c r="CW108" s="1385" t="str">
        <f t="shared" ref="CW108" si="397">IF(SUM(COUNTBLANK(AJ104),COUNTBLANK(AJ110))=0,AJ110/AJ104,"-")</f>
        <v>-</v>
      </c>
      <c r="CX108" s="1385" t="str">
        <f t="shared" ref="CX108" si="398">IF(SUM(COUNTBLANK(AK104),COUNTBLANK(AK110))=0,AK110/AK104,"-")</f>
        <v>-</v>
      </c>
      <c r="CY108" s="1385" t="str">
        <f t="shared" ref="CY108" si="399">IF(SUM(COUNTBLANK(AL104),COUNTBLANK(AL110))=0,AL110/AL104,"-")</f>
        <v>-</v>
      </c>
      <c r="CZ108" s="1385" t="str">
        <f t="shared" ref="CZ108" si="400">IF(SUM(COUNTBLANK(AM104),COUNTBLANK(AM110))=0,AM110/AM104,"-")</f>
        <v>-</v>
      </c>
      <c r="DA108" s="1385" t="str">
        <f t="shared" ref="DA108" si="401">IF(SUM(COUNTBLANK(AN104),COUNTBLANK(AN110))=0,AN110/AN104,"-")</f>
        <v>-</v>
      </c>
      <c r="DB108" s="1385" t="str">
        <f t="shared" ref="DB108" si="402">IF(SUM(COUNTBLANK(AO104),COUNTBLANK(AO110))=0,AO110/AO104,"-")</f>
        <v>-</v>
      </c>
      <c r="DC108" s="1385" t="str">
        <f t="shared" ref="DC108" si="403">IF(SUM(COUNTBLANK(AP104),COUNTBLANK(AP110))=0,AP110/AP104,"-")</f>
        <v>-</v>
      </c>
      <c r="DD108" s="1385" t="str">
        <f t="shared" ref="DD108" si="404">IF(SUM(COUNTBLANK(AQ104),COUNTBLANK(AQ110))=0,AQ110/AQ104,"-")</f>
        <v>-</v>
      </c>
      <c r="DE108" s="1385" t="str">
        <f t="shared" ref="DE108" si="405">IF(SUM(COUNTBLANK(AR104),COUNTBLANK(AR110))=0,AR110/AR104,"-")</f>
        <v>-</v>
      </c>
      <c r="DF108" s="1385" t="str">
        <f t="shared" ref="DF108" si="406">IF(SUM(COUNTBLANK(AS104),COUNTBLANK(AS110))=0,AS110/AS104,"-")</f>
        <v>-</v>
      </c>
      <c r="DG108" s="1385" t="str">
        <f t="shared" ref="DG108" si="407">IF(SUM(COUNTBLANK(AT104),COUNTBLANK(AT110))=0,AT110/AT104,"-")</f>
        <v>-</v>
      </c>
      <c r="DH108" s="1385" t="str">
        <f t="shared" ref="DH108" si="408">IF(SUM(COUNTBLANK(AU104),COUNTBLANK(AU110))=0,AU110/AU104,"-")</f>
        <v>-</v>
      </c>
      <c r="DI108" s="1805" t="str">
        <f t="shared" ref="DI108" si="409">IF(SUM(COUNTBLANK(AV104),COUNTBLANK(AV110))=0,AV110/AV104,"-")</f>
        <v>-</v>
      </c>
      <c r="DW108" s="1624"/>
    </row>
    <row r="109" spans="1:128" s="2" customFormat="1" ht="28.5" customHeight="1" x14ac:dyDescent="0.3">
      <c r="B109" s="1412" t="s">
        <v>150</v>
      </c>
      <c r="C109" s="192" t="s">
        <v>256</v>
      </c>
      <c r="D109" s="1400"/>
      <c r="E109" s="1401"/>
      <c r="F109" s="1401"/>
      <c r="G109" s="1401"/>
      <c r="H109" s="1401"/>
      <c r="I109" s="1401"/>
      <c r="J109" s="1401"/>
      <c r="K109" s="1401"/>
      <c r="L109" s="1401"/>
      <c r="M109" s="1401"/>
      <c r="N109" s="1289"/>
      <c r="O109" s="1289"/>
      <c r="P109" s="1292"/>
      <c r="Q109" s="1659"/>
      <c r="R109" s="1057"/>
      <c r="S109" s="1400"/>
      <c r="T109" s="1401"/>
      <c r="U109" s="1401"/>
      <c r="V109" s="1401"/>
      <c r="W109" s="1401"/>
      <c r="X109" s="1401"/>
      <c r="Y109" s="1401"/>
      <c r="Z109" s="1401"/>
      <c r="AA109" s="1401"/>
      <c r="AB109" s="1401"/>
      <c r="AC109" s="1289"/>
      <c r="AD109" s="1289"/>
      <c r="AE109" s="1292"/>
      <c r="AF109" s="1659"/>
      <c r="AG109" s="1057"/>
      <c r="AH109" s="1400"/>
      <c r="AI109" s="1401"/>
      <c r="AJ109" s="1401"/>
      <c r="AK109" s="1401"/>
      <c r="AL109" s="1401"/>
      <c r="AM109" s="1401"/>
      <c r="AN109" s="1401"/>
      <c r="AO109" s="1401"/>
      <c r="AP109" s="1401"/>
      <c r="AQ109" s="1401"/>
      <c r="AR109" s="1289"/>
      <c r="AS109" s="1289"/>
      <c r="AT109" s="1292"/>
      <c r="AU109" s="1659"/>
      <c r="AV109" s="1057"/>
      <c r="AW109" s="1432"/>
      <c r="AX109" s="1383"/>
      <c r="AY109" s="1383"/>
      <c r="AZ109" s="1383"/>
      <c r="BA109" s="1383"/>
      <c r="BB109" s="1383"/>
      <c r="BC109" s="1383"/>
      <c r="BD109" s="1383"/>
      <c r="BE109" s="1383"/>
      <c r="BF109" s="1383"/>
      <c r="BG109" s="1383"/>
      <c r="BH109" s="1383"/>
      <c r="BI109" s="1383"/>
      <c r="BJ109" s="1671"/>
      <c r="BK109" s="1383"/>
      <c r="BL109" s="1383"/>
      <c r="BM109" s="1518"/>
      <c r="BN109" s="1314" t="s">
        <v>74</v>
      </c>
      <c r="BO109" s="207"/>
      <c r="BP109" s="1601"/>
      <c r="BQ109" s="1386"/>
      <c r="BR109" s="1386"/>
      <c r="BS109" s="1386"/>
      <c r="BT109" s="1386"/>
      <c r="BU109" s="1386"/>
      <c r="BV109" s="1386"/>
      <c r="BW109" s="1386"/>
      <c r="BX109" s="1386"/>
      <c r="BY109" s="1386"/>
      <c r="BZ109" s="1386"/>
      <c r="CA109" s="1386"/>
      <c r="CB109" s="1386"/>
      <c r="CC109" s="1386"/>
      <c r="CD109" s="1386"/>
      <c r="CE109" s="1803"/>
      <c r="CF109" s="1386"/>
      <c r="CG109" s="1386"/>
      <c r="CH109" s="1386"/>
      <c r="CI109" s="1386"/>
      <c r="CJ109" s="1386"/>
      <c r="CK109" s="1386"/>
      <c r="CL109" s="1386"/>
      <c r="CM109" s="1386"/>
      <c r="CN109" s="1386"/>
      <c r="CO109" s="1386"/>
      <c r="CP109" s="1386"/>
      <c r="CQ109" s="1386"/>
      <c r="CR109" s="1386"/>
      <c r="CS109" s="1386"/>
      <c r="CT109" s="1803"/>
      <c r="CU109" s="1386"/>
      <c r="CV109" s="1386"/>
      <c r="CW109" s="1386"/>
      <c r="CX109" s="1386"/>
      <c r="CY109" s="1386"/>
      <c r="CZ109" s="1386"/>
      <c r="DA109" s="1386"/>
      <c r="DB109" s="1386"/>
      <c r="DC109" s="1386"/>
      <c r="DD109" s="1386"/>
      <c r="DE109" s="1386"/>
      <c r="DF109" s="1386"/>
      <c r="DG109" s="1386"/>
      <c r="DH109" s="1386"/>
      <c r="DI109" s="1803"/>
      <c r="DK109" s="47"/>
      <c r="DL109" s="47"/>
      <c r="DM109" s="47"/>
      <c r="DN109" s="47"/>
      <c r="DO109" s="47"/>
      <c r="DP109" s="47"/>
      <c r="DQ109" s="47"/>
      <c r="DR109" s="47"/>
      <c r="DS109" s="47"/>
      <c r="DT109" s="47"/>
      <c r="DU109" s="47"/>
      <c r="DV109" s="47"/>
      <c r="DW109" s="1632"/>
      <c r="DX109" s="47"/>
    </row>
    <row r="110" spans="1:128" s="47" customFormat="1" ht="28.5" customHeight="1" x14ac:dyDescent="0.3">
      <c r="A110" s="46"/>
      <c r="B110" s="1412" t="s">
        <v>151</v>
      </c>
      <c r="C110" s="192" t="s">
        <v>257</v>
      </c>
      <c r="D110" s="1400"/>
      <c r="E110" s="1401"/>
      <c r="F110" s="1401"/>
      <c r="G110" s="1401"/>
      <c r="H110" s="1401"/>
      <c r="I110" s="1401"/>
      <c r="J110" s="1401"/>
      <c r="K110" s="1401"/>
      <c r="L110" s="1401"/>
      <c r="M110" s="1401"/>
      <c r="N110" s="1289"/>
      <c r="O110" s="1289"/>
      <c r="P110" s="1292"/>
      <c r="Q110" s="1659"/>
      <c r="R110" s="1057"/>
      <c r="S110" s="1400"/>
      <c r="T110" s="1401"/>
      <c r="U110" s="1401"/>
      <c r="V110" s="1401"/>
      <c r="W110" s="1401"/>
      <c r="X110" s="1401"/>
      <c r="Y110" s="1401"/>
      <c r="Z110" s="1401"/>
      <c r="AA110" s="1401"/>
      <c r="AB110" s="1401"/>
      <c r="AC110" s="1289"/>
      <c r="AD110" s="1289"/>
      <c r="AE110" s="1292"/>
      <c r="AF110" s="1659"/>
      <c r="AG110" s="1057"/>
      <c r="AH110" s="1400"/>
      <c r="AI110" s="1401"/>
      <c r="AJ110" s="1401"/>
      <c r="AK110" s="1401"/>
      <c r="AL110" s="1401"/>
      <c r="AM110" s="1401"/>
      <c r="AN110" s="1401"/>
      <c r="AO110" s="1401"/>
      <c r="AP110" s="1401"/>
      <c r="AQ110" s="1401"/>
      <c r="AR110" s="1289"/>
      <c r="AS110" s="1289"/>
      <c r="AT110" s="1292"/>
      <c r="AU110" s="1659"/>
      <c r="AV110" s="1057"/>
      <c r="AW110" s="1432"/>
      <c r="AX110" s="1383"/>
      <c r="AY110" s="1383"/>
      <c r="AZ110" s="1383"/>
      <c r="BA110" s="1383"/>
      <c r="BB110" s="1383"/>
      <c r="BC110" s="1383"/>
      <c r="BD110" s="1383"/>
      <c r="BE110" s="1383"/>
      <c r="BF110" s="1383"/>
      <c r="BG110" s="1383"/>
      <c r="BH110" s="1383"/>
      <c r="BI110" s="1383"/>
      <c r="BJ110" s="1671"/>
      <c r="BK110" s="1383"/>
      <c r="BL110" s="1383"/>
      <c r="BM110" s="1518"/>
      <c r="BN110" s="1742" t="s">
        <v>159</v>
      </c>
      <c r="BO110" s="211" t="s">
        <v>528</v>
      </c>
      <c r="BP110" s="1607" t="s">
        <v>191</v>
      </c>
      <c r="BQ110" s="1614" t="str">
        <f t="shared" ref="BQ110" si="410">IF(SUM(COUNTBLANK(D98),COUNTBLANK(D115),COUNTBLANK(D116))=0,D116/(D98+D115),"-")</f>
        <v>-</v>
      </c>
      <c r="BR110" s="1614" t="str">
        <f t="shared" ref="BR110" si="411">IF(SUM(COUNTBLANK(E98),COUNTBLANK(E115),COUNTBLANK(E116))=0,E116/(E98+E115),"-")</f>
        <v>-</v>
      </c>
      <c r="BS110" s="1614" t="str">
        <f t="shared" ref="BS110" si="412">IF(SUM(COUNTBLANK(F98),COUNTBLANK(F115),COUNTBLANK(F116))=0,F116/(F98+F115),"-")</f>
        <v>-</v>
      </c>
      <c r="BT110" s="1614" t="str">
        <f t="shared" ref="BT110" si="413">IF(SUM(COUNTBLANK(G98),COUNTBLANK(G115),COUNTBLANK(G116))=0,G116/(G98+G115),"-")</f>
        <v>-</v>
      </c>
      <c r="BU110" s="1614" t="str">
        <f t="shared" ref="BU110" si="414">IF(SUM(COUNTBLANK(H98),COUNTBLANK(H115),COUNTBLANK(H116))=0,H116/(H98+H115),"-")</f>
        <v>-</v>
      </c>
      <c r="BV110" s="1614" t="str">
        <f t="shared" ref="BV110" si="415">IF(SUM(COUNTBLANK(I98),COUNTBLANK(I115),COUNTBLANK(I116))=0,I116/(I98+I115),"-")</f>
        <v>-</v>
      </c>
      <c r="BW110" s="1614" t="str">
        <f t="shared" ref="BW110" si="416">IF(SUM(COUNTBLANK(J98),COUNTBLANK(J115),COUNTBLANK(J116))=0,J116/(J98+J115),"-")</f>
        <v>-</v>
      </c>
      <c r="BX110" s="1614" t="str">
        <f t="shared" ref="BX110" si="417">IF(SUM(COUNTBLANK(K98),COUNTBLANK(K115),COUNTBLANK(K116))=0,K116/(K98+K115),"-")</f>
        <v>-</v>
      </c>
      <c r="BY110" s="1614" t="str">
        <f t="shared" ref="BY110" si="418">IF(SUM(COUNTBLANK(L98),COUNTBLANK(L115),COUNTBLANK(L116))=0,L116/(L98+L115),"-")</f>
        <v>-</v>
      </c>
      <c r="BZ110" s="1614" t="str">
        <f t="shared" ref="BZ110" si="419">IF(SUM(COUNTBLANK(M98),COUNTBLANK(M115),COUNTBLANK(M116))=0,M116/(M98+M115),"-")</f>
        <v>-</v>
      </c>
      <c r="CA110" s="1614" t="str">
        <f t="shared" ref="CA110" si="420">IF(SUM(COUNTBLANK(N98),COUNTBLANK(N115),COUNTBLANK(N116))=0,N116/(N98+N115),"-")</f>
        <v>-</v>
      </c>
      <c r="CB110" s="1614" t="str">
        <f t="shared" ref="CB110" si="421">IF(SUM(COUNTBLANK(O98),COUNTBLANK(O115),COUNTBLANK(O116))=0,O116/(O98+O115),"-")</f>
        <v>-</v>
      </c>
      <c r="CC110" s="1614" t="str">
        <f t="shared" ref="CC110" si="422">IF(SUM(COUNTBLANK(P98),COUNTBLANK(P115),COUNTBLANK(P116))=0,P116/(P98+P115),"-")</f>
        <v>-</v>
      </c>
      <c r="CD110" s="1614" t="str">
        <f t="shared" ref="CD110" si="423">IF(SUM(COUNTBLANK(Q98),COUNTBLANK(Q115),COUNTBLANK(Q116))=0,Q116/(Q98+Q115),"-")</f>
        <v>-</v>
      </c>
      <c r="CE110" s="1802" t="str">
        <f t="shared" ref="CE110" si="424">IF(SUM(COUNTBLANK(R98),COUNTBLANK(R115),COUNTBLANK(R116))=0,R116/(R98+R115),"-")</f>
        <v>-</v>
      </c>
      <c r="CF110" s="1614" t="str">
        <f t="shared" ref="CF110" si="425">IF(SUM(COUNTBLANK(S98),COUNTBLANK(S115),COUNTBLANK(S116))=0,S116/(S98+S115),"-")</f>
        <v>-</v>
      </c>
      <c r="CG110" s="1614" t="str">
        <f t="shared" ref="CG110" si="426">IF(SUM(COUNTBLANK(T98),COUNTBLANK(T115),COUNTBLANK(T116))=0,T116/(T98+T115),"-")</f>
        <v>-</v>
      </c>
      <c r="CH110" s="1614" t="str">
        <f t="shared" ref="CH110" si="427">IF(SUM(COUNTBLANK(U98),COUNTBLANK(U115),COUNTBLANK(U116))=0,U116/(U98+U115),"-")</f>
        <v>-</v>
      </c>
      <c r="CI110" s="1614" t="str">
        <f t="shared" ref="CI110" si="428">IF(SUM(COUNTBLANK(V98),COUNTBLANK(V115),COUNTBLANK(V116))=0,V116/(V98+V115),"-")</f>
        <v>-</v>
      </c>
      <c r="CJ110" s="1614" t="str">
        <f t="shared" ref="CJ110" si="429">IF(SUM(COUNTBLANK(W98),COUNTBLANK(W115),COUNTBLANK(W116))=0,W116/(W98+W115),"-")</f>
        <v>-</v>
      </c>
      <c r="CK110" s="1614" t="str">
        <f t="shared" ref="CK110" si="430">IF(SUM(COUNTBLANK(X98),COUNTBLANK(X115),COUNTBLANK(X116))=0,X116/(X98+X115),"-")</f>
        <v>-</v>
      </c>
      <c r="CL110" s="1614" t="str">
        <f t="shared" ref="CL110" si="431">IF(SUM(COUNTBLANK(Y98),COUNTBLANK(Y115),COUNTBLANK(Y116))=0,Y116/(Y98+Y115),"-")</f>
        <v>-</v>
      </c>
      <c r="CM110" s="1614" t="str">
        <f t="shared" ref="CM110" si="432">IF(SUM(COUNTBLANK(Z98),COUNTBLANK(Z115),COUNTBLANK(Z116))=0,Z116/(Z98+Z115),"-")</f>
        <v>-</v>
      </c>
      <c r="CN110" s="1614" t="str">
        <f t="shared" ref="CN110" si="433">IF(SUM(COUNTBLANK(AA98),COUNTBLANK(AA115),COUNTBLANK(AA116))=0,AA116/(AA98+AA115),"-")</f>
        <v>-</v>
      </c>
      <c r="CO110" s="1614" t="str">
        <f t="shared" ref="CO110" si="434">IF(SUM(COUNTBLANK(AB98),COUNTBLANK(AB115),COUNTBLANK(AB116))=0,AB116/(AB98+AB115),"-")</f>
        <v>-</v>
      </c>
      <c r="CP110" s="1614" t="str">
        <f t="shared" ref="CP110" si="435">IF(SUM(COUNTBLANK(AC98),COUNTBLANK(AC115),COUNTBLANK(AC116))=0,AC116/(AC98+AC115),"-")</f>
        <v>-</v>
      </c>
      <c r="CQ110" s="1614" t="str">
        <f t="shared" ref="CQ110" si="436">IF(SUM(COUNTBLANK(AD98),COUNTBLANK(AD115),COUNTBLANK(AD116))=0,AD116/(AD98+AD115),"-")</f>
        <v>-</v>
      </c>
      <c r="CR110" s="1614" t="str">
        <f t="shared" ref="CR110" si="437">IF(SUM(COUNTBLANK(AE98),COUNTBLANK(AE115),COUNTBLANK(AE116))=0,AE116/(AE98+AE115),"-")</f>
        <v>-</v>
      </c>
      <c r="CS110" s="1614" t="str">
        <f t="shared" ref="CS110" si="438">IF(SUM(COUNTBLANK(AF98),COUNTBLANK(AF115),COUNTBLANK(AF116))=0,AF116/(AF98+AF115),"-")</f>
        <v>-</v>
      </c>
      <c r="CT110" s="1802" t="str">
        <f t="shared" ref="CT110" si="439">IF(SUM(COUNTBLANK(AG98),COUNTBLANK(AG115),COUNTBLANK(AG116))=0,AG116/(AG98+AG115),"-")</f>
        <v>-</v>
      </c>
      <c r="CU110" s="1614" t="str">
        <f t="shared" ref="CU110" si="440">IF(SUM(COUNTBLANK(AH98),COUNTBLANK(AH115),COUNTBLANK(AH116))=0,AH116/(AH98+AH115),"-")</f>
        <v>-</v>
      </c>
      <c r="CV110" s="1614" t="str">
        <f t="shared" ref="CV110" si="441">IF(SUM(COUNTBLANK(AI98),COUNTBLANK(AI115),COUNTBLANK(AI116))=0,AI116/(AI98+AI115),"-")</f>
        <v>-</v>
      </c>
      <c r="CW110" s="1614" t="str">
        <f t="shared" ref="CW110" si="442">IF(SUM(COUNTBLANK(AJ98),COUNTBLANK(AJ115),COUNTBLANK(AJ116))=0,AJ116/(AJ98+AJ115),"-")</f>
        <v>-</v>
      </c>
      <c r="CX110" s="1614" t="str">
        <f t="shared" ref="CX110" si="443">IF(SUM(COUNTBLANK(AK98),COUNTBLANK(AK115),COUNTBLANK(AK116))=0,AK116/(AK98+AK115),"-")</f>
        <v>-</v>
      </c>
      <c r="CY110" s="1614" t="str">
        <f t="shared" ref="CY110" si="444">IF(SUM(COUNTBLANK(AL98),COUNTBLANK(AL115),COUNTBLANK(AL116))=0,AL116/(AL98+AL115),"-")</f>
        <v>-</v>
      </c>
      <c r="CZ110" s="1614" t="str">
        <f t="shared" ref="CZ110" si="445">IF(SUM(COUNTBLANK(AM98),COUNTBLANK(AM115),COUNTBLANK(AM116))=0,AM116/(AM98+AM115),"-")</f>
        <v>-</v>
      </c>
      <c r="DA110" s="1614" t="str">
        <f t="shared" ref="DA110" si="446">IF(SUM(COUNTBLANK(AN98),COUNTBLANK(AN115),COUNTBLANK(AN116))=0,AN116/(AN98+AN115),"-")</f>
        <v>-</v>
      </c>
      <c r="DB110" s="1614" t="str">
        <f t="shared" ref="DB110" si="447">IF(SUM(COUNTBLANK(AO98),COUNTBLANK(AO115),COUNTBLANK(AO116))=0,AO116/(AO98+AO115),"-")</f>
        <v>-</v>
      </c>
      <c r="DC110" s="1614" t="str">
        <f t="shared" ref="DC110" si="448">IF(SUM(COUNTBLANK(AP98),COUNTBLANK(AP115),COUNTBLANK(AP116))=0,AP116/(AP98+AP115),"-")</f>
        <v>-</v>
      </c>
      <c r="DD110" s="1614" t="str">
        <f t="shared" ref="DD110" si="449">IF(SUM(COUNTBLANK(AQ98),COUNTBLANK(AQ115),COUNTBLANK(AQ116))=0,AQ116/(AQ98+AQ115),"-")</f>
        <v>-</v>
      </c>
      <c r="DE110" s="1614" t="str">
        <f t="shared" ref="DE110" si="450">IF(SUM(COUNTBLANK(AR98),COUNTBLANK(AR115),COUNTBLANK(AR116))=0,AR116/(AR98+AR115),"-")</f>
        <v>-</v>
      </c>
      <c r="DF110" s="1614" t="str">
        <f t="shared" ref="DF110" si="451">IF(SUM(COUNTBLANK(AS98),COUNTBLANK(AS115),COUNTBLANK(AS116))=0,AS116/(AS98+AS115),"-")</f>
        <v>-</v>
      </c>
      <c r="DG110" s="1614" t="str">
        <f t="shared" ref="DG110" si="452">IF(SUM(COUNTBLANK(AT98),COUNTBLANK(AT115),COUNTBLANK(AT116))=0,AT116/(AT98+AT115),"-")</f>
        <v>-</v>
      </c>
      <c r="DH110" s="1614" t="str">
        <f t="shared" ref="DH110" si="453">IF(SUM(COUNTBLANK(AU98),COUNTBLANK(AU115),COUNTBLANK(AU116))=0,AU116/(AU98+AU115),"-")</f>
        <v>-</v>
      </c>
      <c r="DI110" s="1802" t="str">
        <f t="shared" ref="DI110" si="454">IF(SUM(COUNTBLANK(AV98),COUNTBLANK(AV115),COUNTBLANK(AV116))=0,AV116/(AV98+AV115),"-")</f>
        <v>-</v>
      </c>
      <c r="DJ110" s="2"/>
      <c r="DK110" s="2"/>
      <c r="DL110" s="2"/>
      <c r="DM110" s="2"/>
      <c r="DN110" s="2"/>
      <c r="DO110" s="2"/>
      <c r="DP110" s="2"/>
      <c r="DQ110" s="2"/>
      <c r="DR110" s="2"/>
      <c r="DS110" s="2"/>
      <c r="DT110" s="2"/>
      <c r="DU110" s="2"/>
      <c r="DV110" s="2"/>
      <c r="DW110" s="1624"/>
      <c r="DX110" s="2"/>
    </row>
    <row r="111" spans="1:128" s="2" customFormat="1" ht="28.5" customHeight="1" x14ac:dyDescent="0.3">
      <c r="B111" s="1412" t="s">
        <v>152</v>
      </c>
      <c r="C111" s="192" t="s">
        <v>518</v>
      </c>
      <c r="D111" s="1400"/>
      <c r="E111" s="1401"/>
      <c r="F111" s="1401"/>
      <c r="G111" s="1401"/>
      <c r="H111" s="1401"/>
      <c r="I111" s="1401"/>
      <c r="J111" s="1401"/>
      <c r="K111" s="1401"/>
      <c r="L111" s="1401"/>
      <c r="M111" s="1401"/>
      <c r="N111" s="1289"/>
      <c r="O111" s="1289"/>
      <c r="P111" s="1292"/>
      <c r="Q111" s="1659"/>
      <c r="R111" s="1057"/>
      <c r="S111" s="1400"/>
      <c r="T111" s="1401"/>
      <c r="U111" s="1401"/>
      <c r="V111" s="1401"/>
      <c r="W111" s="1401"/>
      <c r="X111" s="1401"/>
      <c r="Y111" s="1401"/>
      <c r="Z111" s="1401"/>
      <c r="AA111" s="1401"/>
      <c r="AB111" s="1401"/>
      <c r="AC111" s="1289"/>
      <c r="AD111" s="1289"/>
      <c r="AE111" s="1292"/>
      <c r="AF111" s="1659"/>
      <c r="AG111" s="1057"/>
      <c r="AH111" s="1400"/>
      <c r="AI111" s="1401"/>
      <c r="AJ111" s="1401"/>
      <c r="AK111" s="1401"/>
      <c r="AL111" s="1401"/>
      <c r="AM111" s="1401"/>
      <c r="AN111" s="1401"/>
      <c r="AO111" s="1401"/>
      <c r="AP111" s="1401"/>
      <c r="AQ111" s="1401"/>
      <c r="AR111" s="1289"/>
      <c r="AS111" s="1289"/>
      <c r="AT111" s="1292"/>
      <c r="AU111" s="1659"/>
      <c r="AV111" s="1057"/>
      <c r="AW111" s="1432"/>
      <c r="AX111" s="1383"/>
      <c r="AY111" s="1383"/>
      <c r="AZ111" s="1383"/>
      <c r="BA111" s="1383"/>
      <c r="BB111" s="1383"/>
      <c r="BC111" s="1383"/>
      <c r="BD111" s="1383"/>
      <c r="BE111" s="1383"/>
      <c r="BF111" s="1383"/>
      <c r="BG111" s="1383"/>
      <c r="BH111" s="1383"/>
      <c r="BI111" s="1383"/>
      <c r="BJ111" s="1671"/>
      <c r="BK111" s="1383"/>
      <c r="BL111" s="1383"/>
      <c r="BM111" s="1518"/>
      <c r="BN111" s="1314" t="s">
        <v>78</v>
      </c>
      <c r="BO111" s="207"/>
      <c r="BP111" s="1601"/>
      <c r="BQ111" s="1386"/>
      <c r="BR111" s="1386"/>
      <c r="BS111" s="1386"/>
      <c r="BT111" s="1386"/>
      <c r="BU111" s="1386"/>
      <c r="BV111" s="1386"/>
      <c r="BW111" s="1386"/>
      <c r="BX111" s="1386"/>
      <c r="BY111" s="1386"/>
      <c r="BZ111" s="1386"/>
      <c r="CA111" s="1386"/>
      <c r="CB111" s="1386"/>
      <c r="CC111" s="1386"/>
      <c r="CD111" s="1386"/>
      <c r="CE111" s="1803"/>
      <c r="CF111" s="1386"/>
      <c r="CG111" s="1386"/>
      <c r="CH111" s="1386"/>
      <c r="CI111" s="1386"/>
      <c r="CJ111" s="1386"/>
      <c r="CK111" s="1386"/>
      <c r="CL111" s="1386"/>
      <c r="CM111" s="1386"/>
      <c r="CN111" s="1386"/>
      <c r="CO111" s="1386"/>
      <c r="CP111" s="1386"/>
      <c r="CQ111" s="1386"/>
      <c r="CR111" s="1386"/>
      <c r="CS111" s="1386"/>
      <c r="CT111" s="1803"/>
      <c r="CU111" s="1386"/>
      <c r="CV111" s="1386"/>
      <c r="CW111" s="1386"/>
      <c r="CX111" s="1386"/>
      <c r="CY111" s="1386"/>
      <c r="CZ111" s="1386"/>
      <c r="DA111" s="1386"/>
      <c r="DB111" s="1386"/>
      <c r="DC111" s="1386"/>
      <c r="DD111" s="1386"/>
      <c r="DE111" s="1386"/>
      <c r="DF111" s="1386"/>
      <c r="DG111" s="1386"/>
      <c r="DH111" s="1386"/>
      <c r="DI111" s="1803"/>
      <c r="DW111" s="1624"/>
    </row>
    <row r="112" spans="1:128" s="2" customFormat="1" ht="28.5" customHeight="1" x14ac:dyDescent="0.3">
      <c r="B112" s="1412" t="s">
        <v>153</v>
      </c>
      <c r="C112" s="192" t="s">
        <v>533</v>
      </c>
      <c r="D112" s="1400"/>
      <c r="E112" s="1401"/>
      <c r="F112" s="1401"/>
      <c r="G112" s="1401"/>
      <c r="H112" s="1401"/>
      <c r="I112" s="1401"/>
      <c r="J112" s="1401"/>
      <c r="K112" s="1401"/>
      <c r="L112" s="1401"/>
      <c r="M112" s="1401"/>
      <c r="N112" s="1289"/>
      <c r="O112" s="1289"/>
      <c r="P112" s="1292"/>
      <c r="Q112" s="1659"/>
      <c r="R112" s="1057"/>
      <c r="S112" s="1400"/>
      <c r="T112" s="1401"/>
      <c r="U112" s="1401"/>
      <c r="V112" s="1401"/>
      <c r="W112" s="1401"/>
      <c r="X112" s="1401"/>
      <c r="Y112" s="1401"/>
      <c r="Z112" s="1401"/>
      <c r="AA112" s="1401"/>
      <c r="AB112" s="1401"/>
      <c r="AC112" s="1289"/>
      <c r="AD112" s="1289"/>
      <c r="AE112" s="1292"/>
      <c r="AF112" s="1659"/>
      <c r="AG112" s="1057"/>
      <c r="AH112" s="1400"/>
      <c r="AI112" s="1401"/>
      <c r="AJ112" s="1401"/>
      <c r="AK112" s="1401"/>
      <c r="AL112" s="1401"/>
      <c r="AM112" s="1401"/>
      <c r="AN112" s="1401"/>
      <c r="AO112" s="1401"/>
      <c r="AP112" s="1401"/>
      <c r="AQ112" s="1401"/>
      <c r="AR112" s="1289"/>
      <c r="AS112" s="1289"/>
      <c r="AT112" s="1292"/>
      <c r="AU112" s="1659"/>
      <c r="AV112" s="1057"/>
      <c r="AW112" s="1432"/>
      <c r="AX112" s="1383"/>
      <c r="AY112" s="1383"/>
      <c r="AZ112" s="1383"/>
      <c r="BA112" s="1383"/>
      <c r="BB112" s="1383"/>
      <c r="BC112" s="1383"/>
      <c r="BD112" s="1383"/>
      <c r="BE112" s="1383"/>
      <c r="BF112" s="1383"/>
      <c r="BG112" s="1383"/>
      <c r="BH112" s="1383"/>
      <c r="BI112" s="1383"/>
      <c r="BJ112" s="1671"/>
      <c r="BK112" s="1383"/>
      <c r="BL112" s="1383"/>
      <c r="BM112" s="1518"/>
      <c r="BN112" s="1346" t="s">
        <v>75</v>
      </c>
      <c r="BO112" s="214" t="s">
        <v>529</v>
      </c>
      <c r="BP112" s="1603" t="s">
        <v>192</v>
      </c>
      <c r="BQ112" s="1384" t="str">
        <f t="shared" ref="BQ112" si="455">IF(SUM(COUNTBLANK(D98),COUNTBLANK(D112))=0,D98/D112,"-")</f>
        <v>-</v>
      </c>
      <c r="BR112" s="1384" t="str">
        <f t="shared" ref="BR112" si="456">IF(SUM(COUNTBLANK(E98),COUNTBLANK(E112))=0,E98/E112,"-")</f>
        <v>-</v>
      </c>
      <c r="BS112" s="1384" t="str">
        <f t="shared" ref="BS112" si="457">IF(SUM(COUNTBLANK(F98),COUNTBLANK(F112))=0,F98/F112,"-")</f>
        <v>-</v>
      </c>
      <c r="BT112" s="1384" t="str">
        <f t="shared" ref="BT112" si="458">IF(SUM(COUNTBLANK(G98),COUNTBLANK(G112))=0,G98/G112,"-")</f>
        <v>-</v>
      </c>
      <c r="BU112" s="1384" t="str">
        <f t="shared" ref="BU112" si="459">IF(SUM(COUNTBLANK(H98),COUNTBLANK(H112))=0,H98/H112,"-")</f>
        <v>-</v>
      </c>
      <c r="BV112" s="1384" t="str">
        <f t="shared" ref="BV112" si="460">IF(SUM(COUNTBLANK(I98),COUNTBLANK(I112))=0,I98/I112,"-")</f>
        <v>-</v>
      </c>
      <c r="BW112" s="1384" t="str">
        <f t="shared" ref="BW112" si="461">IF(SUM(COUNTBLANK(J98),COUNTBLANK(J112))=0,J98/J112,"-")</f>
        <v>-</v>
      </c>
      <c r="BX112" s="1384" t="str">
        <f t="shared" ref="BX112" si="462">IF(SUM(COUNTBLANK(K98),COUNTBLANK(K112))=0,K98/K112,"-")</f>
        <v>-</v>
      </c>
      <c r="BY112" s="1384" t="str">
        <f t="shared" ref="BY112" si="463">IF(SUM(COUNTBLANK(L98),COUNTBLANK(L112))=0,L98/L112,"-")</f>
        <v>-</v>
      </c>
      <c r="BZ112" s="1384" t="str">
        <f t="shared" ref="BZ112" si="464">IF(SUM(COUNTBLANK(M98),COUNTBLANK(M112))=0,M98/M112,"-")</f>
        <v>-</v>
      </c>
      <c r="CA112" s="1384" t="str">
        <f t="shared" ref="CA112" si="465">IF(SUM(COUNTBLANK(N98),COUNTBLANK(N112))=0,N98/N112,"-")</f>
        <v>-</v>
      </c>
      <c r="CB112" s="1384" t="str">
        <f t="shared" ref="CB112" si="466">IF(SUM(COUNTBLANK(O98),COUNTBLANK(O112))=0,O98/O112,"-")</f>
        <v>-</v>
      </c>
      <c r="CC112" s="1384" t="str">
        <f t="shared" ref="CC112" si="467">IF(SUM(COUNTBLANK(P98),COUNTBLANK(P112))=0,P98/P112,"-")</f>
        <v>-</v>
      </c>
      <c r="CD112" s="1384" t="str">
        <f t="shared" ref="CD112" si="468">IF(SUM(COUNTBLANK(Q98),COUNTBLANK(Q112))=0,Q98/Q112,"-")</f>
        <v>-</v>
      </c>
      <c r="CE112" s="1801" t="str">
        <f t="shared" ref="CE112" si="469">IF(SUM(COUNTBLANK(R98),COUNTBLANK(R112))=0,R98/R112,"-")</f>
        <v>-</v>
      </c>
      <c r="CF112" s="1384" t="str">
        <f t="shared" ref="CF112" si="470">IF(SUM(COUNTBLANK(S98),COUNTBLANK(S112))=0,S98/S112,"-")</f>
        <v>-</v>
      </c>
      <c r="CG112" s="1384" t="str">
        <f t="shared" ref="CG112" si="471">IF(SUM(COUNTBLANK(T98),COUNTBLANK(T112))=0,T98/T112,"-")</f>
        <v>-</v>
      </c>
      <c r="CH112" s="1384" t="str">
        <f t="shared" ref="CH112" si="472">IF(SUM(COUNTBLANK(U98),COUNTBLANK(U112))=0,U98/U112,"-")</f>
        <v>-</v>
      </c>
      <c r="CI112" s="1384" t="str">
        <f t="shared" ref="CI112" si="473">IF(SUM(COUNTBLANK(V98),COUNTBLANK(V112))=0,V98/V112,"-")</f>
        <v>-</v>
      </c>
      <c r="CJ112" s="1384" t="str">
        <f t="shared" ref="CJ112" si="474">IF(SUM(COUNTBLANK(W98),COUNTBLANK(W112))=0,W98/W112,"-")</f>
        <v>-</v>
      </c>
      <c r="CK112" s="1384" t="str">
        <f t="shared" ref="CK112" si="475">IF(SUM(COUNTBLANK(X98),COUNTBLANK(X112))=0,X98/X112,"-")</f>
        <v>-</v>
      </c>
      <c r="CL112" s="1384" t="str">
        <f t="shared" ref="CL112" si="476">IF(SUM(COUNTBLANK(Y98),COUNTBLANK(Y112))=0,Y98/Y112,"-")</f>
        <v>-</v>
      </c>
      <c r="CM112" s="1384" t="str">
        <f t="shared" ref="CM112" si="477">IF(SUM(COUNTBLANK(Z98),COUNTBLANK(Z112))=0,Z98/Z112,"-")</f>
        <v>-</v>
      </c>
      <c r="CN112" s="1384" t="str">
        <f t="shared" ref="CN112" si="478">IF(SUM(COUNTBLANK(AA98),COUNTBLANK(AA112))=0,AA98/AA112,"-")</f>
        <v>-</v>
      </c>
      <c r="CO112" s="1384" t="str">
        <f t="shared" ref="CO112" si="479">IF(SUM(COUNTBLANK(AB98),COUNTBLANK(AB112))=0,AB98/AB112,"-")</f>
        <v>-</v>
      </c>
      <c r="CP112" s="1384" t="str">
        <f t="shared" ref="CP112" si="480">IF(SUM(COUNTBLANK(AC98),COUNTBLANK(AC112))=0,AC98/AC112,"-")</f>
        <v>-</v>
      </c>
      <c r="CQ112" s="1384" t="str">
        <f t="shared" ref="CQ112" si="481">IF(SUM(COUNTBLANK(AD98),COUNTBLANK(AD112))=0,AD98/AD112,"-")</f>
        <v>-</v>
      </c>
      <c r="CR112" s="1384" t="str">
        <f t="shared" ref="CR112" si="482">IF(SUM(COUNTBLANK(AE98),COUNTBLANK(AE112))=0,AE98/AE112,"-")</f>
        <v>-</v>
      </c>
      <c r="CS112" s="1384" t="str">
        <f t="shared" ref="CS112" si="483">IF(SUM(COUNTBLANK(AF98),COUNTBLANK(AF112))=0,AF98/AF112,"-")</f>
        <v>-</v>
      </c>
      <c r="CT112" s="1801" t="str">
        <f t="shared" ref="CT112" si="484">IF(SUM(COUNTBLANK(AG98),COUNTBLANK(AG112))=0,AG98/AG112,"-")</f>
        <v>-</v>
      </c>
      <c r="CU112" s="1384" t="str">
        <f t="shared" ref="CU112" si="485">IF(SUM(COUNTBLANK(AH98),COUNTBLANK(AH112))=0,AH98/AH112,"-")</f>
        <v>-</v>
      </c>
      <c r="CV112" s="1384" t="str">
        <f t="shared" ref="CV112" si="486">IF(SUM(COUNTBLANK(AI98),COUNTBLANK(AI112))=0,AI98/AI112,"-")</f>
        <v>-</v>
      </c>
      <c r="CW112" s="1384" t="str">
        <f t="shared" ref="CW112" si="487">IF(SUM(COUNTBLANK(AJ98),COUNTBLANK(AJ112))=0,AJ98/AJ112,"-")</f>
        <v>-</v>
      </c>
      <c r="CX112" s="1384" t="str">
        <f t="shared" ref="CX112" si="488">IF(SUM(COUNTBLANK(AK98),COUNTBLANK(AK112))=0,AK98/AK112,"-")</f>
        <v>-</v>
      </c>
      <c r="CY112" s="1384" t="str">
        <f t="shared" ref="CY112" si="489">IF(SUM(COUNTBLANK(AL98),COUNTBLANK(AL112))=0,AL98/AL112,"-")</f>
        <v>-</v>
      </c>
      <c r="CZ112" s="1384" t="str">
        <f t="shared" ref="CZ112" si="490">IF(SUM(COUNTBLANK(AM98),COUNTBLANK(AM112))=0,AM98/AM112,"-")</f>
        <v>-</v>
      </c>
      <c r="DA112" s="1384" t="str">
        <f t="shared" ref="DA112" si="491">IF(SUM(COUNTBLANK(AN98),COUNTBLANK(AN112))=0,AN98/AN112,"-")</f>
        <v>-</v>
      </c>
      <c r="DB112" s="1384" t="str">
        <f t="shared" ref="DB112" si="492">IF(SUM(COUNTBLANK(AO98),COUNTBLANK(AO112))=0,AO98/AO112,"-")</f>
        <v>-</v>
      </c>
      <c r="DC112" s="1384" t="str">
        <f t="shared" ref="DC112" si="493">IF(SUM(COUNTBLANK(AP98),COUNTBLANK(AP112))=0,AP98/AP112,"-")</f>
        <v>-</v>
      </c>
      <c r="DD112" s="1384" t="str">
        <f t="shared" ref="DD112" si="494">IF(SUM(COUNTBLANK(AQ98),COUNTBLANK(AQ112))=0,AQ98/AQ112,"-")</f>
        <v>-</v>
      </c>
      <c r="DE112" s="1384" t="str">
        <f t="shared" ref="DE112" si="495">IF(SUM(COUNTBLANK(AR98),COUNTBLANK(AR112))=0,AR98/AR112,"-")</f>
        <v>-</v>
      </c>
      <c r="DF112" s="1384" t="str">
        <f t="shared" ref="DF112" si="496">IF(SUM(COUNTBLANK(AS98),COUNTBLANK(AS112))=0,AS98/AS112,"-")</f>
        <v>-</v>
      </c>
      <c r="DG112" s="1384" t="str">
        <f t="shared" ref="DG112" si="497">IF(SUM(COUNTBLANK(AT98),COUNTBLANK(AT112))=0,AT98/AT112,"-")</f>
        <v>-</v>
      </c>
      <c r="DH112" s="1384" t="str">
        <f t="shared" ref="DH112" si="498">IF(SUM(COUNTBLANK(AU98),COUNTBLANK(AU112))=0,AU98/AU112,"-")</f>
        <v>-</v>
      </c>
      <c r="DI112" s="1801" t="str">
        <f t="shared" ref="DI112" si="499">IF(SUM(COUNTBLANK(AV98),COUNTBLANK(AV112))=0,AV98/AV112,"-")</f>
        <v>-</v>
      </c>
      <c r="DW112" s="1624"/>
    </row>
    <row r="113" spans="2:128" s="2" customFormat="1" ht="28.5" customHeight="1" thickBot="1" x14ac:dyDescent="0.35">
      <c r="B113" s="1434" t="s">
        <v>154</v>
      </c>
      <c r="C113" s="1435" t="s">
        <v>517</v>
      </c>
      <c r="D113" s="1416"/>
      <c r="E113" s="1417"/>
      <c r="F113" s="1417"/>
      <c r="G113" s="1417"/>
      <c r="H113" s="1417"/>
      <c r="I113" s="1417"/>
      <c r="J113" s="1417"/>
      <c r="K113" s="1417"/>
      <c r="L113" s="1417"/>
      <c r="M113" s="1417"/>
      <c r="N113" s="1419"/>
      <c r="O113" s="1419"/>
      <c r="P113" s="1420"/>
      <c r="Q113" s="1689"/>
      <c r="R113" s="1421"/>
      <c r="S113" s="1416"/>
      <c r="T113" s="1417"/>
      <c r="U113" s="1417"/>
      <c r="V113" s="1417"/>
      <c r="W113" s="1417"/>
      <c r="X113" s="1417"/>
      <c r="Y113" s="1417"/>
      <c r="Z113" s="1417"/>
      <c r="AA113" s="1417"/>
      <c r="AB113" s="1417"/>
      <c r="AC113" s="1419"/>
      <c r="AD113" s="1419"/>
      <c r="AE113" s="1420"/>
      <c r="AF113" s="1689"/>
      <c r="AG113" s="1421"/>
      <c r="AH113" s="1416"/>
      <c r="AI113" s="1417"/>
      <c r="AJ113" s="1417"/>
      <c r="AK113" s="1417"/>
      <c r="AL113" s="1417"/>
      <c r="AM113" s="1417"/>
      <c r="AN113" s="1417"/>
      <c r="AO113" s="1417"/>
      <c r="AP113" s="1417"/>
      <c r="AQ113" s="1417"/>
      <c r="AR113" s="1419"/>
      <c r="AS113" s="1419"/>
      <c r="AT113" s="1420"/>
      <c r="AU113" s="1689"/>
      <c r="AV113" s="1421"/>
      <c r="AW113" s="1430"/>
      <c r="AX113" s="1383"/>
      <c r="AY113" s="1383"/>
      <c r="AZ113" s="1383"/>
      <c r="BA113" s="1383"/>
      <c r="BB113" s="1383"/>
      <c r="BC113" s="1383"/>
      <c r="BD113" s="1383"/>
      <c r="BE113" s="1383"/>
      <c r="BF113" s="1383"/>
      <c r="BG113" s="1383"/>
      <c r="BH113" s="1383"/>
      <c r="BI113" s="1383"/>
      <c r="BJ113" s="1671"/>
      <c r="BK113" s="1383"/>
      <c r="BL113" s="1383"/>
      <c r="BM113" s="1518"/>
      <c r="BN113" s="1787" t="s">
        <v>1778</v>
      </c>
      <c r="BO113" s="215" t="s">
        <v>1684</v>
      </c>
      <c r="BP113" s="1605" t="s">
        <v>1683</v>
      </c>
      <c r="BQ113" s="1388" t="str">
        <f t="shared" ref="BQ113" si="500">IF(SUM(COUNTBLANK(D108),COUNTBLANK(D109),COUNTBLANK(D112))=0,(D108+D109)/D112,"-")</f>
        <v>-</v>
      </c>
      <c r="BR113" s="1388" t="str">
        <f t="shared" ref="BR113" si="501">IF(SUM(COUNTBLANK(E108),COUNTBLANK(E109),COUNTBLANK(E112))=0,(E108+E109)/E112,"-")</f>
        <v>-</v>
      </c>
      <c r="BS113" s="1388" t="str">
        <f t="shared" ref="BS113" si="502">IF(SUM(COUNTBLANK(F108),COUNTBLANK(F109),COUNTBLANK(F112))=0,(F108+F109)/F112,"-")</f>
        <v>-</v>
      </c>
      <c r="BT113" s="1388" t="str">
        <f t="shared" ref="BT113" si="503">IF(SUM(COUNTBLANK(G108),COUNTBLANK(G109),COUNTBLANK(G112))=0,(G108+G109)/G112,"-")</f>
        <v>-</v>
      </c>
      <c r="BU113" s="1388" t="str">
        <f t="shared" ref="BU113" si="504">IF(SUM(COUNTBLANK(H108),COUNTBLANK(H109),COUNTBLANK(H112))=0,(H108+H109)/H112,"-")</f>
        <v>-</v>
      </c>
      <c r="BV113" s="1388" t="str">
        <f t="shared" ref="BV113" si="505">IF(SUM(COUNTBLANK(I108),COUNTBLANK(I109),COUNTBLANK(I112))=0,(I108+I109)/I112,"-")</f>
        <v>-</v>
      </c>
      <c r="BW113" s="1388" t="str">
        <f t="shared" ref="BW113" si="506">IF(SUM(COUNTBLANK(J108),COUNTBLANK(J109),COUNTBLANK(J112))=0,(J108+J109)/J112,"-")</f>
        <v>-</v>
      </c>
      <c r="BX113" s="1388" t="str">
        <f t="shared" ref="BX113" si="507">IF(SUM(COUNTBLANK(K108),COUNTBLANK(K109),COUNTBLANK(K112))=0,(K108+K109)/K112,"-")</f>
        <v>-</v>
      </c>
      <c r="BY113" s="1388" t="str">
        <f t="shared" ref="BY113" si="508">IF(SUM(COUNTBLANK(L108),COUNTBLANK(L109),COUNTBLANK(L112))=0,(L108+L109)/L112,"-")</f>
        <v>-</v>
      </c>
      <c r="BZ113" s="1388" t="str">
        <f t="shared" ref="BZ113" si="509">IF(SUM(COUNTBLANK(M108),COUNTBLANK(M109),COUNTBLANK(M112))=0,(M108+M109)/M112,"-")</f>
        <v>-</v>
      </c>
      <c r="CA113" s="1388" t="str">
        <f t="shared" ref="CA113" si="510">IF(SUM(COUNTBLANK(N108),COUNTBLANK(N109),COUNTBLANK(N112))=0,(N108+N109)/N112,"-")</f>
        <v>-</v>
      </c>
      <c r="CB113" s="1388" t="str">
        <f t="shared" ref="CB113" si="511">IF(SUM(COUNTBLANK(O108),COUNTBLANK(O109),COUNTBLANK(O112))=0,(O108+O109)/O112,"-")</f>
        <v>-</v>
      </c>
      <c r="CC113" s="1388" t="str">
        <f t="shared" ref="CC113" si="512">IF(SUM(COUNTBLANK(P108),COUNTBLANK(P109),COUNTBLANK(P112))=0,(P108+P109)/P112,"-")</f>
        <v>-</v>
      </c>
      <c r="CD113" s="1388" t="str">
        <f t="shared" ref="CD113" si="513">IF(SUM(COUNTBLANK(Q108),COUNTBLANK(Q109),COUNTBLANK(Q112))=0,(Q108+Q109)/Q112,"-")</f>
        <v>-</v>
      </c>
      <c r="CE113" s="1806" t="str">
        <f t="shared" ref="CE113" si="514">IF(SUM(COUNTBLANK(R108),COUNTBLANK(R109),COUNTBLANK(R112))=0,(R108+R109)/R112,"-")</f>
        <v>-</v>
      </c>
      <c r="CF113" s="1388" t="str">
        <f t="shared" ref="CF113" si="515">IF(SUM(COUNTBLANK(S108),COUNTBLANK(S109),COUNTBLANK(S112))=0,(S108+S109)/S112,"-")</f>
        <v>-</v>
      </c>
      <c r="CG113" s="1388" t="str">
        <f t="shared" ref="CG113" si="516">IF(SUM(COUNTBLANK(T108),COUNTBLANK(T109),COUNTBLANK(T112))=0,(T108+T109)/T112,"-")</f>
        <v>-</v>
      </c>
      <c r="CH113" s="1388" t="str">
        <f t="shared" ref="CH113" si="517">IF(SUM(COUNTBLANK(U108),COUNTBLANK(U109),COUNTBLANK(U112))=0,(U108+U109)/U112,"-")</f>
        <v>-</v>
      </c>
      <c r="CI113" s="1388" t="str">
        <f t="shared" ref="CI113" si="518">IF(SUM(COUNTBLANK(V108),COUNTBLANK(V109),COUNTBLANK(V112))=0,(V108+V109)/V112,"-")</f>
        <v>-</v>
      </c>
      <c r="CJ113" s="1388" t="str">
        <f t="shared" ref="CJ113" si="519">IF(SUM(COUNTBLANK(W108),COUNTBLANK(W109),COUNTBLANK(W112))=0,(W108+W109)/W112,"-")</f>
        <v>-</v>
      </c>
      <c r="CK113" s="1388" t="str">
        <f t="shared" ref="CK113" si="520">IF(SUM(COUNTBLANK(X108),COUNTBLANK(X109),COUNTBLANK(X112))=0,(X108+X109)/X112,"-")</f>
        <v>-</v>
      </c>
      <c r="CL113" s="1388" t="str">
        <f t="shared" ref="CL113" si="521">IF(SUM(COUNTBLANK(Y108),COUNTBLANK(Y109),COUNTBLANK(Y112))=0,(Y108+Y109)/Y112,"-")</f>
        <v>-</v>
      </c>
      <c r="CM113" s="1388" t="str">
        <f t="shared" ref="CM113" si="522">IF(SUM(COUNTBLANK(Z108),COUNTBLANK(Z109),COUNTBLANK(Z112))=0,(Z108+Z109)/Z112,"-")</f>
        <v>-</v>
      </c>
      <c r="CN113" s="1388" t="str">
        <f t="shared" ref="CN113" si="523">IF(SUM(COUNTBLANK(AA108),COUNTBLANK(AA109),COUNTBLANK(AA112))=0,(AA108+AA109)/AA112,"-")</f>
        <v>-</v>
      </c>
      <c r="CO113" s="1388" t="str">
        <f t="shared" ref="CO113" si="524">IF(SUM(COUNTBLANK(AB108),COUNTBLANK(AB109),COUNTBLANK(AB112))=0,(AB108+AB109)/AB112,"-")</f>
        <v>-</v>
      </c>
      <c r="CP113" s="1388" t="str">
        <f t="shared" ref="CP113" si="525">IF(SUM(COUNTBLANK(AC108),COUNTBLANK(AC109),COUNTBLANK(AC112))=0,(AC108+AC109)/AC112,"-")</f>
        <v>-</v>
      </c>
      <c r="CQ113" s="1388" t="str">
        <f t="shared" ref="CQ113" si="526">IF(SUM(COUNTBLANK(AD108),COUNTBLANK(AD109),COUNTBLANK(AD112))=0,(AD108+AD109)/AD112,"-")</f>
        <v>-</v>
      </c>
      <c r="CR113" s="1388" t="str">
        <f t="shared" ref="CR113" si="527">IF(SUM(COUNTBLANK(AE108),COUNTBLANK(AE109),COUNTBLANK(AE112))=0,(AE108+AE109)/AE112,"-")</f>
        <v>-</v>
      </c>
      <c r="CS113" s="1388" t="str">
        <f t="shared" ref="CS113" si="528">IF(SUM(COUNTBLANK(AF108),COUNTBLANK(AF109),COUNTBLANK(AF112))=0,(AF108+AF109)/AF112,"-")</f>
        <v>-</v>
      </c>
      <c r="CT113" s="1806" t="str">
        <f t="shared" ref="CT113" si="529">IF(SUM(COUNTBLANK(AG108),COUNTBLANK(AG109),COUNTBLANK(AG112))=0,(AG108+AG109)/AG112,"-")</f>
        <v>-</v>
      </c>
      <c r="CU113" s="1388" t="str">
        <f t="shared" ref="CU113" si="530">IF(SUM(COUNTBLANK(AH108),COUNTBLANK(AH109),COUNTBLANK(AH112))=0,(AH108+AH109)/AH112,"-")</f>
        <v>-</v>
      </c>
      <c r="CV113" s="1388" t="str">
        <f t="shared" ref="CV113" si="531">IF(SUM(COUNTBLANK(AI108),COUNTBLANK(AI109),COUNTBLANK(AI112))=0,(AI108+AI109)/AI112,"-")</f>
        <v>-</v>
      </c>
      <c r="CW113" s="1388" t="str">
        <f t="shared" ref="CW113" si="532">IF(SUM(COUNTBLANK(AJ108),COUNTBLANK(AJ109),COUNTBLANK(AJ112))=0,(AJ108+AJ109)/AJ112,"-")</f>
        <v>-</v>
      </c>
      <c r="CX113" s="1388" t="str">
        <f t="shared" ref="CX113" si="533">IF(SUM(COUNTBLANK(AK108),COUNTBLANK(AK109),COUNTBLANK(AK112))=0,(AK108+AK109)/AK112,"-")</f>
        <v>-</v>
      </c>
      <c r="CY113" s="1388" t="str">
        <f t="shared" ref="CY113" si="534">IF(SUM(COUNTBLANK(AL108),COUNTBLANK(AL109),COUNTBLANK(AL112))=0,(AL108+AL109)/AL112,"-")</f>
        <v>-</v>
      </c>
      <c r="CZ113" s="1388" t="str">
        <f t="shared" ref="CZ113" si="535">IF(SUM(COUNTBLANK(AM108),COUNTBLANK(AM109),COUNTBLANK(AM112))=0,(AM108+AM109)/AM112,"-")</f>
        <v>-</v>
      </c>
      <c r="DA113" s="1388" t="str">
        <f t="shared" ref="DA113" si="536">IF(SUM(COUNTBLANK(AN108),COUNTBLANK(AN109),COUNTBLANK(AN112))=0,(AN108+AN109)/AN112,"-")</f>
        <v>-</v>
      </c>
      <c r="DB113" s="1388" t="str">
        <f t="shared" ref="DB113" si="537">IF(SUM(COUNTBLANK(AO108),COUNTBLANK(AO109),COUNTBLANK(AO112))=0,(AO108+AO109)/AO112,"-")</f>
        <v>-</v>
      </c>
      <c r="DC113" s="1388" t="str">
        <f t="shared" ref="DC113" si="538">IF(SUM(COUNTBLANK(AP108),COUNTBLANK(AP109),COUNTBLANK(AP112))=0,(AP108+AP109)/AP112,"-")</f>
        <v>-</v>
      </c>
      <c r="DD113" s="1388" t="str">
        <f t="shared" ref="DD113" si="539">IF(SUM(COUNTBLANK(AQ108),COUNTBLANK(AQ109),COUNTBLANK(AQ112))=0,(AQ108+AQ109)/AQ112,"-")</f>
        <v>-</v>
      </c>
      <c r="DE113" s="1388" t="str">
        <f t="shared" ref="DE113" si="540">IF(SUM(COUNTBLANK(AR108),COUNTBLANK(AR109),COUNTBLANK(AR112))=0,(AR108+AR109)/AR112,"-")</f>
        <v>-</v>
      </c>
      <c r="DF113" s="1388" t="str">
        <f t="shared" ref="DF113" si="541">IF(SUM(COUNTBLANK(AS108),COUNTBLANK(AS109),COUNTBLANK(AS112))=0,(AS108+AS109)/AS112,"-")</f>
        <v>-</v>
      </c>
      <c r="DG113" s="1388" t="str">
        <f t="shared" ref="DG113" si="542">IF(SUM(COUNTBLANK(AT108),COUNTBLANK(AT109),COUNTBLANK(AT112))=0,(AT108+AT109)/AT112,"-")</f>
        <v>-</v>
      </c>
      <c r="DH113" s="1388" t="str">
        <f t="shared" ref="DH113" si="543">IF(SUM(COUNTBLANK(AU108),COUNTBLANK(AU109),COUNTBLANK(AU112))=0,(AU108+AU109)/AU112,"-")</f>
        <v>-</v>
      </c>
      <c r="DI113" s="1805" t="str">
        <f t="shared" ref="DI113" si="544">IF(SUM(COUNTBLANK(AV108),COUNTBLANK(AV109),COUNTBLANK(AV112))=0,(AV108+AV109)/AV112,"-")</f>
        <v>-</v>
      </c>
      <c r="DW113" s="1624"/>
    </row>
    <row r="114" spans="2:128" s="2" customFormat="1" ht="28.5" customHeight="1" x14ac:dyDescent="0.3">
      <c r="B114" s="1423" t="s">
        <v>49</v>
      </c>
      <c r="C114" s="163"/>
      <c r="D114" s="1424"/>
      <c r="E114" s="1425"/>
      <c r="F114" s="1425"/>
      <c r="G114" s="1425"/>
      <c r="H114" s="1425"/>
      <c r="I114" s="1425"/>
      <c r="J114" s="1425"/>
      <c r="K114" s="1425"/>
      <c r="L114" s="1425"/>
      <c r="M114" s="1425"/>
      <c r="N114" s="1426"/>
      <c r="O114" s="1426"/>
      <c r="P114" s="1427"/>
      <c r="Q114" s="1692"/>
      <c r="R114" s="1428"/>
      <c r="S114" s="1424"/>
      <c r="T114" s="1425"/>
      <c r="U114" s="1425"/>
      <c r="V114" s="1425"/>
      <c r="W114" s="1425"/>
      <c r="X114" s="1425"/>
      <c r="Y114" s="1425"/>
      <c r="Z114" s="1425"/>
      <c r="AA114" s="1425"/>
      <c r="AB114" s="1425"/>
      <c r="AC114" s="1426"/>
      <c r="AD114" s="1426"/>
      <c r="AE114" s="1427"/>
      <c r="AF114" s="1692"/>
      <c r="AG114" s="1428"/>
      <c r="AH114" s="1424"/>
      <c r="AI114" s="1425"/>
      <c r="AJ114" s="1425"/>
      <c r="AK114" s="1425"/>
      <c r="AL114" s="1425"/>
      <c r="AM114" s="1425"/>
      <c r="AN114" s="1425"/>
      <c r="AO114" s="1425"/>
      <c r="AP114" s="1425"/>
      <c r="AQ114" s="1425"/>
      <c r="AR114" s="1426"/>
      <c r="AS114" s="1426"/>
      <c r="AT114" s="1427"/>
      <c r="AU114" s="1692"/>
      <c r="AV114" s="1428"/>
      <c r="AW114" s="1439"/>
      <c r="AX114" s="1591"/>
      <c r="AY114" s="1591"/>
      <c r="AZ114" s="1591"/>
      <c r="BA114" s="1591"/>
      <c r="BB114" s="1591"/>
      <c r="BC114" s="1591"/>
      <c r="BD114" s="1591"/>
      <c r="BE114" s="1591"/>
      <c r="BF114" s="1591"/>
      <c r="BG114" s="1591"/>
      <c r="BH114" s="1591"/>
      <c r="BI114" s="1591"/>
      <c r="BJ114" s="1591"/>
      <c r="BK114" s="1591"/>
      <c r="BL114" s="1383"/>
      <c r="BM114" s="1518"/>
      <c r="BQ114" s="998" t="s">
        <v>1394</v>
      </c>
      <c r="BR114" s="998" t="s">
        <v>1395</v>
      </c>
      <c r="BS114" s="998" t="s">
        <v>1396</v>
      </c>
      <c r="BT114" s="998" t="s">
        <v>1397</v>
      </c>
      <c r="BU114" s="998" t="s">
        <v>1398</v>
      </c>
      <c r="BV114" s="998" t="s">
        <v>1399</v>
      </c>
      <c r="BW114" s="998" t="s">
        <v>1400</v>
      </c>
      <c r="BX114" s="998" t="s">
        <v>1401</v>
      </c>
      <c r="BY114" s="998" t="s">
        <v>1402</v>
      </c>
      <c r="BZ114" s="998" t="s">
        <v>1403</v>
      </c>
      <c r="CA114" s="998" t="s">
        <v>1404</v>
      </c>
      <c r="CB114" s="998" t="s">
        <v>1405</v>
      </c>
      <c r="CC114" s="998" t="s">
        <v>1406</v>
      </c>
      <c r="CD114" s="1653" t="s">
        <v>1718</v>
      </c>
      <c r="CE114" s="998" t="s">
        <v>1407</v>
      </c>
      <c r="CF114" s="998" t="s">
        <v>1408</v>
      </c>
      <c r="CG114" s="998" t="s">
        <v>1409</v>
      </c>
      <c r="CH114" s="998" t="s">
        <v>1410</v>
      </c>
      <c r="CI114" s="998" t="s">
        <v>1411</v>
      </c>
      <c r="CJ114" s="998" t="s">
        <v>1412</v>
      </c>
      <c r="CK114" s="998" t="s">
        <v>1413</v>
      </c>
      <c r="CL114" s="998" t="s">
        <v>1414</v>
      </c>
      <c r="CM114" s="998" t="s">
        <v>1415</v>
      </c>
      <c r="CN114" s="998" t="s">
        <v>1416</v>
      </c>
      <c r="CO114" s="998" t="s">
        <v>1417</v>
      </c>
      <c r="CP114" s="998" t="s">
        <v>1418</v>
      </c>
      <c r="CQ114" s="998" t="s">
        <v>1419</v>
      </c>
      <c r="CR114" s="998" t="s">
        <v>1420</v>
      </c>
      <c r="CS114" s="1653" t="s">
        <v>1719</v>
      </c>
      <c r="CT114" s="998" t="s">
        <v>1421</v>
      </c>
      <c r="CU114" s="998" t="s">
        <v>1422</v>
      </c>
      <c r="CV114" s="998" t="s">
        <v>1423</v>
      </c>
      <c r="CW114" s="998" t="s">
        <v>1424</v>
      </c>
      <c r="CX114" s="998" t="s">
        <v>1425</v>
      </c>
      <c r="CY114" s="998" t="s">
        <v>1426</v>
      </c>
      <c r="CZ114" s="998" t="s">
        <v>1427</v>
      </c>
      <c r="DA114" s="998" t="s">
        <v>1428</v>
      </c>
      <c r="DB114" s="998" t="s">
        <v>1429</v>
      </c>
      <c r="DC114" s="998" t="s">
        <v>1430</v>
      </c>
      <c r="DD114" s="998" t="s">
        <v>1431</v>
      </c>
      <c r="DE114" s="998" t="s">
        <v>1432</v>
      </c>
      <c r="DF114" s="998" t="s">
        <v>1433</v>
      </c>
      <c r="DG114" s="998" t="s">
        <v>1434</v>
      </c>
      <c r="DH114" s="1653" t="s">
        <v>1720</v>
      </c>
      <c r="DI114" s="998" t="s">
        <v>1435</v>
      </c>
      <c r="DW114" s="1624"/>
    </row>
    <row r="115" spans="2:128" s="2" customFormat="1" ht="28.5" customHeight="1" x14ac:dyDescent="0.3">
      <c r="B115" s="1618" t="s">
        <v>155</v>
      </c>
      <c r="C115" s="1619" t="s">
        <v>50</v>
      </c>
      <c r="D115" s="1678"/>
      <c r="E115" s="1679"/>
      <c r="F115" s="1679"/>
      <c r="G115" s="1679"/>
      <c r="H115" s="1679"/>
      <c r="I115" s="1679"/>
      <c r="J115" s="1679"/>
      <c r="K115" s="1679"/>
      <c r="L115" s="1679"/>
      <c r="M115" s="1679"/>
      <c r="N115" s="1664"/>
      <c r="O115" s="1664"/>
      <c r="P115" s="1677"/>
      <c r="Q115" s="1677"/>
      <c r="R115" s="1677"/>
      <c r="S115" s="1680"/>
      <c r="T115" s="1679"/>
      <c r="U115" s="1679"/>
      <c r="V115" s="1679"/>
      <c r="W115" s="1679"/>
      <c r="X115" s="1679"/>
      <c r="Y115" s="1679"/>
      <c r="Z115" s="1679"/>
      <c r="AA115" s="1679"/>
      <c r="AB115" s="1679"/>
      <c r="AC115" s="1664"/>
      <c r="AD115" s="1664"/>
      <c r="AE115" s="1677"/>
      <c r="AF115" s="1677"/>
      <c r="AG115" s="1677"/>
      <c r="AH115" s="1680"/>
      <c r="AI115" s="1679"/>
      <c r="AJ115" s="1679"/>
      <c r="AK115" s="1679"/>
      <c r="AL115" s="1679"/>
      <c r="AM115" s="1679"/>
      <c r="AN115" s="1679"/>
      <c r="AO115" s="1679"/>
      <c r="AP115" s="1679"/>
      <c r="AQ115" s="1679"/>
      <c r="AR115" s="1664"/>
      <c r="AS115" s="1664"/>
      <c r="AT115" s="1677"/>
      <c r="AU115" s="1677"/>
      <c r="AV115" s="1654"/>
      <c r="AW115" s="1432"/>
      <c r="AX115" s="1383"/>
      <c r="AY115" s="1383"/>
      <c r="AZ115" s="1383"/>
      <c r="BA115" s="1383"/>
      <c r="BB115" s="1383"/>
      <c r="BC115" s="1383"/>
      <c r="BD115" s="1383"/>
      <c r="BE115" s="1383"/>
      <c r="BF115" s="1383"/>
      <c r="BG115" s="1383"/>
      <c r="BH115" s="1383"/>
      <c r="BI115" s="1383"/>
      <c r="BJ115" s="1671"/>
      <c r="BK115" s="1383"/>
      <c r="BL115" s="1591"/>
      <c r="BM115" s="1518"/>
      <c r="BN115" s="47"/>
      <c r="BO115" s="47"/>
      <c r="BP115" s="47"/>
      <c r="BQ115" s="47"/>
      <c r="BR115" s="47"/>
      <c r="BS115" s="47"/>
      <c r="BT115" s="47"/>
      <c r="BU115" s="47"/>
      <c r="BV115" s="47"/>
      <c r="BW115" s="47"/>
      <c r="BX115" s="47"/>
      <c r="BY115" s="47"/>
      <c r="BZ115" s="47"/>
      <c r="CA115" s="47"/>
      <c r="CB115" s="47"/>
      <c r="CC115" s="47"/>
      <c r="CD115" s="1632"/>
      <c r="CE115" s="47"/>
      <c r="CF115" s="47"/>
      <c r="CG115" s="47"/>
      <c r="CH115" s="47"/>
      <c r="CI115" s="47"/>
      <c r="CJ115" s="47"/>
      <c r="CK115" s="47"/>
      <c r="CL115" s="47"/>
      <c r="CM115" s="47"/>
      <c r="CN115" s="47"/>
      <c r="CO115" s="47"/>
      <c r="CP115" s="47"/>
      <c r="CQ115" s="47"/>
      <c r="CR115" s="47"/>
      <c r="CS115" s="1632"/>
      <c r="CT115" s="47"/>
      <c r="CU115" s="47"/>
      <c r="CV115" s="47"/>
      <c r="CW115" s="47"/>
      <c r="CX115" s="47"/>
      <c r="CY115" s="47"/>
      <c r="CZ115" s="47"/>
      <c r="DA115" s="47"/>
      <c r="DB115" s="47"/>
      <c r="DC115" s="47"/>
      <c r="DD115" s="47"/>
      <c r="DE115" s="47"/>
      <c r="DF115" s="47"/>
      <c r="DG115" s="47"/>
      <c r="DH115" s="1632"/>
      <c r="DI115" s="47"/>
      <c r="DJ115" s="47"/>
      <c r="DW115" s="1624"/>
    </row>
    <row r="116" spans="2:128" s="2" customFormat="1" ht="28.5" customHeight="1" thickBot="1" x14ac:dyDescent="0.35">
      <c r="B116" s="1620" t="s">
        <v>156</v>
      </c>
      <c r="C116" s="1723" t="s">
        <v>534</v>
      </c>
      <c r="D116" s="1695"/>
      <c r="E116" s="1696"/>
      <c r="F116" s="1696"/>
      <c r="G116" s="1696"/>
      <c r="H116" s="1696"/>
      <c r="I116" s="1696"/>
      <c r="J116" s="1696"/>
      <c r="K116" s="1696"/>
      <c r="L116" s="1696"/>
      <c r="M116" s="1696"/>
      <c r="N116" s="1688"/>
      <c r="O116" s="1688"/>
      <c r="P116" s="1697"/>
      <c r="Q116" s="1697"/>
      <c r="R116" s="1697"/>
      <c r="S116" s="1698"/>
      <c r="T116" s="1696"/>
      <c r="U116" s="1696"/>
      <c r="V116" s="1696"/>
      <c r="W116" s="1696"/>
      <c r="X116" s="1696"/>
      <c r="Y116" s="1696"/>
      <c r="Z116" s="1696"/>
      <c r="AA116" s="1696"/>
      <c r="AB116" s="1696"/>
      <c r="AC116" s="1688"/>
      <c r="AD116" s="1688"/>
      <c r="AE116" s="1697"/>
      <c r="AF116" s="1697"/>
      <c r="AG116" s="1697"/>
      <c r="AH116" s="1698"/>
      <c r="AI116" s="1696"/>
      <c r="AJ116" s="1696"/>
      <c r="AK116" s="1696"/>
      <c r="AL116" s="1696"/>
      <c r="AM116" s="1696"/>
      <c r="AN116" s="1696"/>
      <c r="AO116" s="1696"/>
      <c r="AP116" s="1696"/>
      <c r="AQ116" s="1696"/>
      <c r="AR116" s="1688"/>
      <c r="AS116" s="1688"/>
      <c r="AT116" s="1697"/>
      <c r="AU116" s="1697"/>
      <c r="AV116" s="1690"/>
      <c r="AW116" s="1430"/>
      <c r="AX116" s="1383"/>
      <c r="AY116" s="1383"/>
      <c r="AZ116" s="1383"/>
      <c r="BA116" s="1383"/>
      <c r="BB116" s="1383"/>
      <c r="BC116" s="1383"/>
      <c r="BD116" s="1383"/>
      <c r="BE116" s="1383"/>
      <c r="BF116" s="1383"/>
      <c r="BG116" s="1383"/>
      <c r="BH116" s="1383"/>
      <c r="BI116" s="1383"/>
      <c r="BJ116" s="1671"/>
      <c r="BK116" s="1383"/>
      <c r="BL116" s="1383"/>
      <c r="BM116" s="55"/>
      <c r="CD116" s="1624"/>
      <c r="CS116" s="1624"/>
      <c r="DH116" s="1624"/>
      <c r="DW116" s="1624"/>
    </row>
    <row r="117" spans="2:128" s="2" customFormat="1" ht="39" x14ac:dyDescent="0.3">
      <c r="B117" s="1724" t="s">
        <v>157</v>
      </c>
      <c r="C117" s="1708" t="s">
        <v>1067</v>
      </c>
      <c r="D117" s="1775" t="s">
        <v>1099</v>
      </c>
      <c r="E117" s="1776" t="s">
        <v>1099</v>
      </c>
      <c r="F117" s="1776" t="s">
        <v>1099</v>
      </c>
      <c r="G117" s="1776" t="s">
        <v>1099</v>
      </c>
      <c r="H117" s="1776" t="s">
        <v>1099</v>
      </c>
      <c r="I117" s="1776" t="s">
        <v>1099</v>
      </c>
      <c r="J117" s="1776" t="s">
        <v>1099</v>
      </c>
      <c r="K117" s="1776" t="s">
        <v>1099</v>
      </c>
      <c r="L117" s="1776" t="s">
        <v>1099</v>
      </c>
      <c r="M117" s="1776" t="s">
        <v>1099</v>
      </c>
      <c r="N117" s="1776" t="s">
        <v>1099</v>
      </c>
      <c r="O117" s="1776" t="s">
        <v>1099</v>
      </c>
      <c r="P117" s="1776" t="s">
        <v>1099</v>
      </c>
      <c r="Q117" s="1776" t="s">
        <v>1099</v>
      </c>
      <c r="R117" s="1699" t="s">
        <v>1099</v>
      </c>
      <c r="S117" s="1776" t="s">
        <v>1099</v>
      </c>
      <c r="T117" s="1776" t="s">
        <v>1099</v>
      </c>
      <c r="U117" s="1776" t="s">
        <v>1099</v>
      </c>
      <c r="V117" s="1776" t="s">
        <v>1099</v>
      </c>
      <c r="W117" s="1776" t="s">
        <v>1099</v>
      </c>
      <c r="X117" s="1776" t="s">
        <v>1099</v>
      </c>
      <c r="Y117" s="1776" t="s">
        <v>1099</v>
      </c>
      <c r="Z117" s="1776" t="s">
        <v>1099</v>
      </c>
      <c r="AA117" s="1776" t="s">
        <v>1099</v>
      </c>
      <c r="AB117" s="1776" t="s">
        <v>1099</v>
      </c>
      <c r="AC117" s="1776" t="s">
        <v>1099</v>
      </c>
      <c r="AD117" s="1776" t="s">
        <v>1099</v>
      </c>
      <c r="AE117" s="1776" t="s">
        <v>1099</v>
      </c>
      <c r="AF117" s="1776" t="s">
        <v>1099</v>
      </c>
      <c r="AG117" s="1700" t="s">
        <v>1099</v>
      </c>
      <c r="AH117" s="1777" t="s">
        <v>1099</v>
      </c>
      <c r="AI117" s="1776" t="s">
        <v>1099</v>
      </c>
      <c r="AJ117" s="1776" t="s">
        <v>1099</v>
      </c>
      <c r="AK117" s="1776" t="s">
        <v>1099</v>
      </c>
      <c r="AL117" s="1776" t="s">
        <v>1099</v>
      </c>
      <c r="AM117" s="1776" t="s">
        <v>1099</v>
      </c>
      <c r="AN117" s="1776" t="s">
        <v>1099</v>
      </c>
      <c r="AO117" s="1776" t="s">
        <v>1099</v>
      </c>
      <c r="AP117" s="1776" t="s">
        <v>1099</v>
      </c>
      <c r="AQ117" s="1776" t="s">
        <v>1099</v>
      </c>
      <c r="AR117" s="1776" t="s">
        <v>1099</v>
      </c>
      <c r="AS117" s="1776" t="s">
        <v>1099</v>
      </c>
      <c r="AT117" s="1776" t="s">
        <v>1099</v>
      </c>
      <c r="AU117" s="1776" t="s">
        <v>1099</v>
      </c>
      <c r="AV117" s="1701" t="s">
        <v>1099</v>
      </c>
      <c r="AW117" s="1383"/>
      <c r="AX117" s="1383"/>
      <c r="AY117" s="1383"/>
      <c r="AZ117" s="1383"/>
      <c r="BA117" s="1383"/>
      <c r="BB117" s="1383"/>
      <c r="BC117" s="1383"/>
      <c r="BD117" s="1383"/>
      <c r="BE117" s="1383"/>
      <c r="BF117" s="1383"/>
      <c r="BG117" s="1383"/>
      <c r="BH117" s="1383"/>
      <c r="BI117" s="1383"/>
      <c r="BJ117" s="1671"/>
      <c r="BK117" s="1383"/>
      <c r="BL117" s="1383"/>
      <c r="BM117" s="1518"/>
      <c r="CD117" s="1624"/>
      <c r="CS117" s="1624"/>
      <c r="DH117" s="1624"/>
      <c r="DW117" s="1624"/>
    </row>
    <row r="118" spans="2:128" s="2" customFormat="1" ht="51.75" customHeight="1" thickBot="1" x14ac:dyDescent="0.35">
      <c r="B118" s="1620" t="s">
        <v>161</v>
      </c>
      <c r="C118" s="1621" t="s">
        <v>535</v>
      </c>
      <c r="D118" s="1778" t="s">
        <v>1099</v>
      </c>
      <c r="E118" s="1779" t="s">
        <v>1099</v>
      </c>
      <c r="F118" s="1779" t="s">
        <v>1099</v>
      </c>
      <c r="G118" s="1779" t="s">
        <v>1099</v>
      </c>
      <c r="H118" s="1779" t="s">
        <v>1099</v>
      </c>
      <c r="I118" s="1779" t="s">
        <v>1099</v>
      </c>
      <c r="J118" s="1779" t="s">
        <v>1099</v>
      </c>
      <c r="K118" s="1779" t="s">
        <v>1099</v>
      </c>
      <c r="L118" s="1779" t="s">
        <v>1099</v>
      </c>
      <c r="M118" s="1779" t="s">
        <v>1099</v>
      </c>
      <c r="N118" s="1779" t="s">
        <v>1099</v>
      </c>
      <c r="O118" s="1779" t="s">
        <v>1099</v>
      </c>
      <c r="P118" s="1779" t="s">
        <v>1099</v>
      </c>
      <c r="Q118" s="1779" t="s">
        <v>1099</v>
      </c>
      <c r="R118" s="1688" t="s">
        <v>1099</v>
      </c>
      <c r="S118" s="1779" t="s">
        <v>1099</v>
      </c>
      <c r="T118" s="1779" t="s">
        <v>1099</v>
      </c>
      <c r="U118" s="1779" t="s">
        <v>1099</v>
      </c>
      <c r="V118" s="1779" t="s">
        <v>1099</v>
      </c>
      <c r="W118" s="1779" t="s">
        <v>1099</v>
      </c>
      <c r="X118" s="1779" t="s">
        <v>1099</v>
      </c>
      <c r="Y118" s="1779" t="s">
        <v>1099</v>
      </c>
      <c r="Z118" s="1779" t="s">
        <v>1099</v>
      </c>
      <c r="AA118" s="1779" t="s">
        <v>1099</v>
      </c>
      <c r="AB118" s="1779" t="s">
        <v>1099</v>
      </c>
      <c r="AC118" s="1779" t="s">
        <v>1099</v>
      </c>
      <c r="AD118" s="1779" t="s">
        <v>1099</v>
      </c>
      <c r="AE118" s="1779" t="s">
        <v>1099</v>
      </c>
      <c r="AF118" s="1779" t="s">
        <v>1099</v>
      </c>
      <c r="AG118" s="1697" t="s">
        <v>1099</v>
      </c>
      <c r="AH118" s="1780" t="s">
        <v>1099</v>
      </c>
      <c r="AI118" s="1779" t="s">
        <v>1099</v>
      </c>
      <c r="AJ118" s="1779" t="s">
        <v>1099</v>
      </c>
      <c r="AK118" s="1779" t="s">
        <v>1099</v>
      </c>
      <c r="AL118" s="1779" t="s">
        <v>1099</v>
      </c>
      <c r="AM118" s="1779" t="s">
        <v>1099</v>
      </c>
      <c r="AN118" s="1779" t="s">
        <v>1099</v>
      </c>
      <c r="AO118" s="1779" t="s">
        <v>1099</v>
      </c>
      <c r="AP118" s="1779" t="s">
        <v>1099</v>
      </c>
      <c r="AQ118" s="1779" t="s">
        <v>1099</v>
      </c>
      <c r="AR118" s="1779" t="s">
        <v>1099</v>
      </c>
      <c r="AS118" s="1779" t="s">
        <v>1099</v>
      </c>
      <c r="AT118" s="1779" t="s">
        <v>1099</v>
      </c>
      <c r="AU118" s="1779" t="s">
        <v>1099</v>
      </c>
      <c r="AV118" s="1702" t="s">
        <v>1099</v>
      </c>
      <c r="AW118" s="1383"/>
      <c r="AX118" s="1383"/>
      <c r="AY118" s="1383"/>
      <c r="AZ118" s="1383"/>
      <c r="BA118" s="1383"/>
      <c r="BB118" s="1383"/>
      <c r="BC118" s="1383"/>
      <c r="BD118" s="1383"/>
      <c r="BE118" s="1383"/>
      <c r="BF118" s="1383"/>
      <c r="BG118" s="1383"/>
      <c r="BH118" s="1383"/>
      <c r="BI118" s="1383"/>
      <c r="BJ118" s="1671"/>
      <c r="BK118" s="1383"/>
      <c r="BL118" s="1383"/>
      <c r="BM118" s="1518"/>
      <c r="CD118" s="1624"/>
      <c r="CS118" s="1624"/>
      <c r="DH118" s="1624"/>
      <c r="DW118" s="1624"/>
    </row>
    <row r="119" spans="2:128" s="2" customFormat="1" ht="43.5" customHeight="1" x14ac:dyDescent="0.3">
      <c r="B119" s="2112" t="s">
        <v>1093</v>
      </c>
      <c r="C119" s="2113"/>
      <c r="D119" s="1405" t="str">
        <f>IF(NOT(D98=D101+D102),"Please check ","")</f>
        <v/>
      </c>
      <c r="E119" s="1406" t="str">
        <f t="shared" ref="E119:AV119" si="545">IF(NOT(E98=E101+E102),"Please check ","")</f>
        <v/>
      </c>
      <c r="F119" s="1406" t="str">
        <f t="shared" si="545"/>
        <v/>
      </c>
      <c r="G119" s="1406" t="str">
        <f t="shared" si="545"/>
        <v/>
      </c>
      <c r="H119" s="1406" t="str">
        <f t="shared" si="545"/>
        <v/>
      </c>
      <c r="I119" s="1406" t="str">
        <f t="shared" si="545"/>
        <v/>
      </c>
      <c r="J119" s="1406" t="str">
        <f t="shared" si="545"/>
        <v/>
      </c>
      <c r="K119" s="1406" t="str">
        <f t="shared" si="545"/>
        <v/>
      </c>
      <c r="L119" s="1406" t="str">
        <f t="shared" si="545"/>
        <v/>
      </c>
      <c r="M119" s="1406" t="str">
        <f t="shared" si="545"/>
        <v/>
      </c>
      <c r="N119" s="1406" t="str">
        <f t="shared" si="545"/>
        <v/>
      </c>
      <c r="O119" s="1406" t="str">
        <f t="shared" si="545"/>
        <v/>
      </c>
      <c r="P119" s="1406" t="str">
        <f t="shared" si="545"/>
        <v/>
      </c>
      <c r="Q119" s="1685"/>
      <c r="R119" s="1406" t="str">
        <f t="shared" si="545"/>
        <v/>
      </c>
      <c r="S119" s="1406" t="str">
        <f t="shared" si="545"/>
        <v/>
      </c>
      <c r="T119" s="1406" t="str">
        <f t="shared" si="545"/>
        <v/>
      </c>
      <c r="U119" s="1406" t="str">
        <f t="shared" si="545"/>
        <v/>
      </c>
      <c r="V119" s="1406" t="str">
        <f t="shared" si="545"/>
        <v/>
      </c>
      <c r="W119" s="1406" t="str">
        <f t="shared" si="545"/>
        <v/>
      </c>
      <c r="X119" s="1406" t="str">
        <f t="shared" si="545"/>
        <v/>
      </c>
      <c r="Y119" s="1406" t="str">
        <f t="shared" si="545"/>
        <v/>
      </c>
      <c r="Z119" s="1406" t="str">
        <f t="shared" si="545"/>
        <v/>
      </c>
      <c r="AA119" s="1406" t="str">
        <f t="shared" si="545"/>
        <v/>
      </c>
      <c r="AB119" s="1406" t="str">
        <f t="shared" si="545"/>
        <v/>
      </c>
      <c r="AC119" s="1406" t="str">
        <f t="shared" si="545"/>
        <v/>
      </c>
      <c r="AD119" s="1406" t="str">
        <f t="shared" si="545"/>
        <v/>
      </c>
      <c r="AE119" s="1406" t="str">
        <f t="shared" si="545"/>
        <v/>
      </c>
      <c r="AF119" s="1685"/>
      <c r="AG119" s="1406" t="str">
        <f t="shared" si="545"/>
        <v/>
      </c>
      <c r="AH119" s="1406" t="str">
        <f t="shared" si="545"/>
        <v/>
      </c>
      <c r="AI119" s="1406" t="str">
        <f t="shared" si="545"/>
        <v/>
      </c>
      <c r="AJ119" s="1406" t="str">
        <f t="shared" si="545"/>
        <v/>
      </c>
      <c r="AK119" s="1406" t="str">
        <f t="shared" si="545"/>
        <v/>
      </c>
      <c r="AL119" s="1406" t="str">
        <f t="shared" si="545"/>
        <v/>
      </c>
      <c r="AM119" s="1406" t="str">
        <f t="shared" si="545"/>
        <v/>
      </c>
      <c r="AN119" s="1406" t="str">
        <f t="shared" si="545"/>
        <v/>
      </c>
      <c r="AO119" s="1406" t="str">
        <f t="shared" si="545"/>
        <v/>
      </c>
      <c r="AP119" s="1406" t="str">
        <f t="shared" si="545"/>
        <v/>
      </c>
      <c r="AQ119" s="1406" t="str">
        <f t="shared" si="545"/>
        <v/>
      </c>
      <c r="AR119" s="1298" t="str">
        <f t="shared" si="545"/>
        <v/>
      </c>
      <c r="AS119" s="1298" t="str">
        <f t="shared" si="545"/>
        <v/>
      </c>
      <c r="AT119" s="1298" t="str">
        <f t="shared" si="545"/>
        <v/>
      </c>
      <c r="AU119" s="1713"/>
      <c r="AV119" s="1437" t="str">
        <f t="shared" si="545"/>
        <v/>
      </c>
      <c r="AW119" s="1382"/>
      <c r="AX119" s="1382"/>
      <c r="AY119" s="1382"/>
      <c r="AZ119" s="1382"/>
      <c r="BA119" s="1382"/>
      <c r="BB119" s="1382"/>
      <c r="BC119" s="1382"/>
      <c r="BD119" s="1382"/>
      <c r="BE119" s="1382"/>
      <c r="BF119" s="1382"/>
      <c r="BG119" s="1382"/>
      <c r="BH119" s="1382"/>
      <c r="BI119" s="1382"/>
      <c r="BJ119" s="1670"/>
      <c r="BK119" s="1382"/>
      <c r="BL119" s="1383"/>
      <c r="BM119" s="1518"/>
      <c r="CD119" s="1624"/>
      <c r="CS119" s="1624"/>
      <c r="DH119" s="1624"/>
      <c r="DW119" s="1624"/>
    </row>
    <row r="120" spans="2:128" s="2" customFormat="1" ht="34.5" customHeight="1" x14ac:dyDescent="0.3">
      <c r="B120" s="2110" t="s">
        <v>1094</v>
      </c>
      <c r="C120" s="2111"/>
      <c r="D120" s="1403" t="str">
        <f>IF(D102&lt;D103,"Please check","")</f>
        <v/>
      </c>
      <c r="E120" s="1402" t="str">
        <f t="shared" ref="E120:AV120" si="546">IF(E102&lt;E103,"Please check","")</f>
        <v/>
      </c>
      <c r="F120" s="1402" t="str">
        <f t="shared" si="546"/>
        <v/>
      </c>
      <c r="G120" s="1402" t="str">
        <f t="shared" si="546"/>
        <v/>
      </c>
      <c r="H120" s="1402" t="str">
        <f t="shared" si="546"/>
        <v/>
      </c>
      <c r="I120" s="1402" t="str">
        <f t="shared" si="546"/>
        <v/>
      </c>
      <c r="J120" s="1402" t="str">
        <f t="shared" si="546"/>
        <v/>
      </c>
      <c r="K120" s="1402" t="str">
        <f t="shared" si="546"/>
        <v/>
      </c>
      <c r="L120" s="1402" t="str">
        <f t="shared" si="546"/>
        <v/>
      </c>
      <c r="M120" s="1402" t="str">
        <f t="shared" si="546"/>
        <v/>
      </c>
      <c r="N120" s="1402" t="str">
        <f t="shared" si="546"/>
        <v/>
      </c>
      <c r="O120" s="1402" t="str">
        <f t="shared" si="546"/>
        <v/>
      </c>
      <c r="P120" s="1402" t="str">
        <f t="shared" si="546"/>
        <v/>
      </c>
      <c r="Q120" s="1681"/>
      <c r="R120" s="1402" t="str">
        <f t="shared" si="546"/>
        <v/>
      </c>
      <c r="S120" s="1402" t="str">
        <f t="shared" si="546"/>
        <v/>
      </c>
      <c r="T120" s="1402" t="str">
        <f t="shared" si="546"/>
        <v/>
      </c>
      <c r="U120" s="1402" t="str">
        <f t="shared" si="546"/>
        <v/>
      </c>
      <c r="V120" s="1402" t="str">
        <f t="shared" si="546"/>
        <v/>
      </c>
      <c r="W120" s="1402" t="str">
        <f t="shared" si="546"/>
        <v/>
      </c>
      <c r="X120" s="1402" t="str">
        <f t="shared" si="546"/>
        <v/>
      </c>
      <c r="Y120" s="1402" t="str">
        <f t="shared" si="546"/>
        <v/>
      </c>
      <c r="Z120" s="1402" t="str">
        <f t="shared" si="546"/>
        <v/>
      </c>
      <c r="AA120" s="1402" t="str">
        <f t="shared" si="546"/>
        <v/>
      </c>
      <c r="AB120" s="1402" t="str">
        <f t="shared" si="546"/>
        <v/>
      </c>
      <c r="AC120" s="1402" t="str">
        <f t="shared" si="546"/>
        <v/>
      </c>
      <c r="AD120" s="1402" t="str">
        <f t="shared" si="546"/>
        <v/>
      </c>
      <c r="AE120" s="1402" t="str">
        <f t="shared" si="546"/>
        <v/>
      </c>
      <c r="AF120" s="1681"/>
      <c r="AG120" s="1402" t="str">
        <f t="shared" si="546"/>
        <v/>
      </c>
      <c r="AH120" s="1402" t="str">
        <f t="shared" si="546"/>
        <v/>
      </c>
      <c r="AI120" s="1402" t="str">
        <f t="shared" si="546"/>
        <v/>
      </c>
      <c r="AJ120" s="1402" t="str">
        <f t="shared" si="546"/>
        <v/>
      </c>
      <c r="AK120" s="1402" t="str">
        <f t="shared" si="546"/>
        <v/>
      </c>
      <c r="AL120" s="1402" t="str">
        <f t="shared" si="546"/>
        <v/>
      </c>
      <c r="AM120" s="1402" t="str">
        <f t="shared" si="546"/>
        <v/>
      </c>
      <c r="AN120" s="1402" t="str">
        <f t="shared" si="546"/>
        <v/>
      </c>
      <c r="AO120" s="1402" t="str">
        <f t="shared" si="546"/>
        <v/>
      </c>
      <c r="AP120" s="1402" t="str">
        <f t="shared" si="546"/>
        <v/>
      </c>
      <c r="AQ120" s="1402" t="str">
        <f t="shared" si="546"/>
        <v/>
      </c>
      <c r="AR120" s="1294" t="str">
        <f t="shared" si="546"/>
        <v/>
      </c>
      <c r="AS120" s="1294" t="str">
        <f t="shared" si="546"/>
        <v/>
      </c>
      <c r="AT120" s="1294" t="str">
        <f t="shared" si="546"/>
        <v/>
      </c>
      <c r="AU120" s="1711"/>
      <c r="AV120" s="1300" t="str">
        <f t="shared" si="546"/>
        <v/>
      </c>
      <c r="AW120" s="1382"/>
      <c r="AX120" s="1382"/>
      <c r="AY120" s="1382"/>
      <c r="AZ120" s="1382"/>
      <c r="BA120" s="1382"/>
      <c r="BB120" s="1382"/>
      <c r="BC120" s="1382"/>
      <c r="BD120" s="1382"/>
      <c r="BE120" s="1382"/>
      <c r="BF120" s="1382"/>
      <c r="BG120" s="1382"/>
      <c r="BH120" s="1382"/>
      <c r="BI120" s="1382"/>
      <c r="BJ120" s="1670"/>
      <c r="BK120" s="1382"/>
      <c r="BL120" s="1382"/>
      <c r="BM120" s="997"/>
      <c r="CD120" s="1624"/>
      <c r="CS120" s="1624"/>
      <c r="DH120" s="1624"/>
      <c r="DW120" s="1624"/>
    </row>
    <row r="121" spans="2:128" s="2" customFormat="1" ht="48.75" customHeight="1" x14ac:dyDescent="0.3">
      <c r="B121" s="2110" t="s">
        <v>1095</v>
      </c>
      <c r="C121" s="2111"/>
      <c r="D121" s="1403" t="str">
        <f>IF(NOT(D98=D108+D109+D112),"Please check","")</f>
        <v/>
      </c>
      <c r="E121" s="1402" t="str">
        <f t="shared" ref="E121:AV121" si="547">IF(NOT(E98=E108+E109+E112),"Please check","")</f>
        <v/>
      </c>
      <c r="F121" s="1402" t="str">
        <f t="shared" si="547"/>
        <v/>
      </c>
      <c r="G121" s="1402" t="str">
        <f t="shared" si="547"/>
        <v/>
      </c>
      <c r="H121" s="1402" t="str">
        <f t="shared" si="547"/>
        <v/>
      </c>
      <c r="I121" s="1402" t="str">
        <f t="shared" si="547"/>
        <v/>
      </c>
      <c r="J121" s="1402" t="str">
        <f t="shared" si="547"/>
        <v/>
      </c>
      <c r="K121" s="1402" t="str">
        <f t="shared" si="547"/>
        <v/>
      </c>
      <c r="L121" s="1402" t="str">
        <f t="shared" si="547"/>
        <v/>
      </c>
      <c r="M121" s="1402" t="str">
        <f t="shared" si="547"/>
        <v/>
      </c>
      <c r="N121" s="1402" t="str">
        <f t="shared" si="547"/>
        <v/>
      </c>
      <c r="O121" s="1402" t="str">
        <f t="shared" si="547"/>
        <v/>
      </c>
      <c r="P121" s="1402" t="str">
        <f t="shared" si="547"/>
        <v/>
      </c>
      <c r="Q121" s="1681"/>
      <c r="R121" s="1402" t="str">
        <f t="shared" si="547"/>
        <v/>
      </c>
      <c r="S121" s="1402" t="str">
        <f t="shared" si="547"/>
        <v/>
      </c>
      <c r="T121" s="1402" t="str">
        <f t="shared" si="547"/>
        <v/>
      </c>
      <c r="U121" s="1402" t="str">
        <f t="shared" si="547"/>
        <v/>
      </c>
      <c r="V121" s="1402" t="str">
        <f t="shared" si="547"/>
        <v/>
      </c>
      <c r="W121" s="1402" t="str">
        <f t="shared" si="547"/>
        <v/>
      </c>
      <c r="X121" s="1402" t="str">
        <f t="shared" si="547"/>
        <v/>
      </c>
      <c r="Y121" s="1402" t="str">
        <f t="shared" si="547"/>
        <v/>
      </c>
      <c r="Z121" s="1402" t="str">
        <f t="shared" si="547"/>
        <v/>
      </c>
      <c r="AA121" s="1402" t="str">
        <f t="shared" si="547"/>
        <v/>
      </c>
      <c r="AB121" s="1402" t="str">
        <f t="shared" si="547"/>
        <v/>
      </c>
      <c r="AC121" s="1402" t="str">
        <f t="shared" si="547"/>
        <v/>
      </c>
      <c r="AD121" s="1402" t="str">
        <f t="shared" si="547"/>
        <v/>
      </c>
      <c r="AE121" s="1402" t="str">
        <f t="shared" si="547"/>
        <v/>
      </c>
      <c r="AF121" s="1681"/>
      <c r="AG121" s="1402" t="str">
        <f t="shared" si="547"/>
        <v/>
      </c>
      <c r="AH121" s="1402" t="str">
        <f t="shared" si="547"/>
        <v/>
      </c>
      <c r="AI121" s="1402" t="str">
        <f t="shared" si="547"/>
        <v/>
      </c>
      <c r="AJ121" s="1402" t="str">
        <f t="shared" si="547"/>
        <v/>
      </c>
      <c r="AK121" s="1402" t="str">
        <f t="shared" si="547"/>
        <v/>
      </c>
      <c r="AL121" s="1402" t="str">
        <f t="shared" si="547"/>
        <v/>
      </c>
      <c r="AM121" s="1402" t="str">
        <f t="shared" si="547"/>
        <v/>
      </c>
      <c r="AN121" s="1402" t="str">
        <f t="shared" si="547"/>
        <v/>
      </c>
      <c r="AO121" s="1402" t="str">
        <f t="shared" si="547"/>
        <v/>
      </c>
      <c r="AP121" s="1402" t="str">
        <f t="shared" si="547"/>
        <v/>
      </c>
      <c r="AQ121" s="1402" t="str">
        <f t="shared" si="547"/>
        <v/>
      </c>
      <c r="AR121" s="1294" t="str">
        <f t="shared" si="547"/>
        <v/>
      </c>
      <c r="AS121" s="1294" t="str">
        <f t="shared" si="547"/>
        <v/>
      </c>
      <c r="AT121" s="1294" t="str">
        <f t="shared" si="547"/>
        <v/>
      </c>
      <c r="AU121" s="1711"/>
      <c r="AV121" s="1300" t="str">
        <f t="shared" si="547"/>
        <v/>
      </c>
      <c r="AW121" s="1382"/>
      <c r="AX121" s="1382"/>
      <c r="AY121" s="1382"/>
      <c r="AZ121" s="1382"/>
      <c r="BA121" s="1382"/>
      <c r="BB121" s="1382"/>
      <c r="BC121" s="1382"/>
      <c r="BD121" s="1382"/>
      <c r="BE121" s="1382"/>
      <c r="BF121" s="1382"/>
      <c r="BG121" s="1382"/>
      <c r="BH121" s="1382"/>
      <c r="BI121" s="1382"/>
      <c r="BJ121" s="1670"/>
      <c r="BK121" s="1382"/>
      <c r="BL121" s="1382"/>
      <c r="BM121" s="997"/>
      <c r="CD121" s="1624"/>
      <c r="CS121" s="1624"/>
      <c r="DH121" s="1624"/>
      <c r="DW121" s="1624"/>
    </row>
    <row r="122" spans="2:128" s="2" customFormat="1" ht="45" customHeight="1" x14ac:dyDescent="0.3">
      <c r="B122" s="2110" t="s">
        <v>1096</v>
      </c>
      <c r="C122" s="2111"/>
      <c r="D122" s="1403" t="str">
        <f>IF(D109&lt;D110,"Please check ","")</f>
        <v/>
      </c>
      <c r="E122" s="1404" t="str">
        <f t="shared" ref="E122:AV122" si="548">IF(E109&lt;E110,"Please check ","")</f>
        <v/>
      </c>
      <c r="F122" s="1404" t="str">
        <f t="shared" si="548"/>
        <v/>
      </c>
      <c r="G122" s="1404" t="str">
        <f t="shared" si="548"/>
        <v/>
      </c>
      <c r="H122" s="1404" t="str">
        <f t="shared" si="548"/>
        <v/>
      </c>
      <c r="I122" s="1404" t="str">
        <f t="shared" si="548"/>
        <v/>
      </c>
      <c r="J122" s="1404" t="str">
        <f t="shared" si="548"/>
        <v/>
      </c>
      <c r="K122" s="1404" t="str">
        <f t="shared" si="548"/>
        <v/>
      </c>
      <c r="L122" s="1404" t="str">
        <f t="shared" si="548"/>
        <v/>
      </c>
      <c r="M122" s="1404" t="str">
        <f t="shared" si="548"/>
        <v/>
      </c>
      <c r="N122" s="1404" t="str">
        <f t="shared" si="548"/>
        <v/>
      </c>
      <c r="O122" s="1404" t="str">
        <f t="shared" si="548"/>
        <v/>
      </c>
      <c r="P122" s="1404" t="str">
        <f t="shared" si="548"/>
        <v/>
      </c>
      <c r="Q122" s="1683"/>
      <c r="R122" s="1404" t="str">
        <f t="shared" si="548"/>
        <v/>
      </c>
      <c r="S122" s="1404" t="str">
        <f t="shared" si="548"/>
        <v/>
      </c>
      <c r="T122" s="1404" t="str">
        <f t="shared" si="548"/>
        <v/>
      </c>
      <c r="U122" s="1404" t="str">
        <f t="shared" si="548"/>
        <v/>
      </c>
      <c r="V122" s="1404" t="str">
        <f t="shared" si="548"/>
        <v/>
      </c>
      <c r="W122" s="1404" t="str">
        <f t="shared" si="548"/>
        <v/>
      </c>
      <c r="X122" s="1404" t="str">
        <f t="shared" si="548"/>
        <v/>
      </c>
      <c r="Y122" s="1404" t="str">
        <f t="shared" si="548"/>
        <v/>
      </c>
      <c r="Z122" s="1404" t="str">
        <f t="shared" si="548"/>
        <v/>
      </c>
      <c r="AA122" s="1404" t="str">
        <f t="shared" si="548"/>
        <v/>
      </c>
      <c r="AB122" s="1404" t="str">
        <f t="shared" si="548"/>
        <v/>
      </c>
      <c r="AC122" s="1404" t="str">
        <f t="shared" si="548"/>
        <v/>
      </c>
      <c r="AD122" s="1404" t="str">
        <f t="shared" si="548"/>
        <v/>
      </c>
      <c r="AE122" s="1404" t="str">
        <f t="shared" si="548"/>
        <v/>
      </c>
      <c r="AF122" s="1683"/>
      <c r="AG122" s="1404" t="str">
        <f t="shared" si="548"/>
        <v/>
      </c>
      <c r="AH122" s="1404" t="str">
        <f t="shared" si="548"/>
        <v/>
      </c>
      <c r="AI122" s="1404" t="str">
        <f t="shared" si="548"/>
        <v/>
      </c>
      <c r="AJ122" s="1404" t="str">
        <f t="shared" si="548"/>
        <v/>
      </c>
      <c r="AK122" s="1404" t="str">
        <f t="shared" si="548"/>
        <v/>
      </c>
      <c r="AL122" s="1404" t="str">
        <f t="shared" si="548"/>
        <v/>
      </c>
      <c r="AM122" s="1404" t="str">
        <f t="shared" si="548"/>
        <v/>
      </c>
      <c r="AN122" s="1404" t="str">
        <f t="shared" si="548"/>
        <v/>
      </c>
      <c r="AO122" s="1404" t="str">
        <f t="shared" si="548"/>
        <v/>
      </c>
      <c r="AP122" s="1404" t="str">
        <f t="shared" si="548"/>
        <v/>
      </c>
      <c r="AQ122" s="1404" t="str">
        <f t="shared" si="548"/>
        <v/>
      </c>
      <c r="AR122" s="1294" t="str">
        <f t="shared" si="548"/>
        <v/>
      </c>
      <c r="AS122" s="1294" t="str">
        <f t="shared" si="548"/>
        <v/>
      </c>
      <c r="AT122" s="1294" t="str">
        <f t="shared" si="548"/>
        <v/>
      </c>
      <c r="AU122" s="1711"/>
      <c r="AV122" s="1300" t="str">
        <f t="shared" si="548"/>
        <v/>
      </c>
      <c r="AW122" s="1382"/>
      <c r="AX122" s="1382"/>
      <c r="AY122" s="1382"/>
      <c r="AZ122" s="1382"/>
      <c r="BA122" s="1382"/>
      <c r="BB122" s="1382"/>
      <c r="BC122" s="1382"/>
      <c r="BD122" s="1382"/>
      <c r="BE122" s="1382"/>
      <c r="BF122" s="1382"/>
      <c r="BG122" s="1382"/>
      <c r="BH122" s="1382"/>
      <c r="BI122" s="1382"/>
      <c r="BJ122" s="1670"/>
      <c r="BK122" s="1382"/>
      <c r="BL122" s="1382"/>
      <c r="BM122" s="997"/>
      <c r="CD122" s="1624"/>
      <c r="CS122" s="1624"/>
      <c r="DH122" s="1624"/>
      <c r="DW122" s="1624"/>
    </row>
    <row r="123" spans="2:128" s="2" customFormat="1" ht="42" customHeight="1" x14ac:dyDescent="0.3">
      <c r="B123" s="2110" t="s">
        <v>1097</v>
      </c>
      <c r="C123" s="2111"/>
      <c r="D123" s="1405" t="str">
        <f>IF(D104&lt;D105,"Please check","")</f>
        <v/>
      </c>
      <c r="E123" s="1403" t="str">
        <f t="shared" ref="E123:AV123" si="549">IF(E104&lt;E105,"Please check","")</f>
        <v/>
      </c>
      <c r="F123" s="1403" t="str">
        <f t="shared" si="549"/>
        <v/>
      </c>
      <c r="G123" s="1403" t="str">
        <f t="shared" si="549"/>
        <v/>
      </c>
      <c r="H123" s="1403" t="str">
        <f t="shared" si="549"/>
        <v/>
      </c>
      <c r="I123" s="1403" t="str">
        <f t="shared" si="549"/>
        <v/>
      </c>
      <c r="J123" s="1403" t="str">
        <f t="shared" si="549"/>
        <v/>
      </c>
      <c r="K123" s="1403" t="str">
        <f t="shared" si="549"/>
        <v/>
      </c>
      <c r="L123" s="1403" t="str">
        <f t="shared" si="549"/>
        <v/>
      </c>
      <c r="M123" s="1403" t="str">
        <f t="shared" si="549"/>
        <v/>
      </c>
      <c r="N123" s="1403" t="str">
        <f t="shared" si="549"/>
        <v/>
      </c>
      <c r="O123" s="1403" t="str">
        <f t="shared" si="549"/>
        <v/>
      </c>
      <c r="P123" s="1403" t="str">
        <f t="shared" si="549"/>
        <v/>
      </c>
      <c r="Q123" s="1682"/>
      <c r="R123" s="1403" t="str">
        <f t="shared" si="549"/>
        <v/>
      </c>
      <c r="S123" s="1403" t="str">
        <f t="shared" si="549"/>
        <v/>
      </c>
      <c r="T123" s="1403" t="str">
        <f t="shared" si="549"/>
        <v/>
      </c>
      <c r="U123" s="1403" t="str">
        <f t="shared" si="549"/>
        <v/>
      </c>
      <c r="V123" s="1403" t="str">
        <f t="shared" si="549"/>
        <v/>
      </c>
      <c r="W123" s="1403" t="str">
        <f t="shared" si="549"/>
        <v/>
      </c>
      <c r="X123" s="1403" t="str">
        <f t="shared" si="549"/>
        <v/>
      </c>
      <c r="Y123" s="1403" t="str">
        <f t="shared" si="549"/>
        <v/>
      </c>
      <c r="Z123" s="1403" t="str">
        <f t="shared" si="549"/>
        <v/>
      </c>
      <c r="AA123" s="1403" t="str">
        <f t="shared" si="549"/>
        <v/>
      </c>
      <c r="AB123" s="1403" t="str">
        <f t="shared" si="549"/>
        <v/>
      </c>
      <c r="AC123" s="1403" t="str">
        <f t="shared" si="549"/>
        <v/>
      </c>
      <c r="AD123" s="1403" t="str">
        <f t="shared" si="549"/>
        <v/>
      </c>
      <c r="AE123" s="1403" t="str">
        <f t="shared" si="549"/>
        <v/>
      </c>
      <c r="AF123" s="1682"/>
      <c r="AG123" s="1403" t="str">
        <f t="shared" si="549"/>
        <v/>
      </c>
      <c r="AH123" s="1403" t="str">
        <f t="shared" si="549"/>
        <v/>
      </c>
      <c r="AI123" s="1403" t="str">
        <f t="shared" si="549"/>
        <v/>
      </c>
      <c r="AJ123" s="1403" t="str">
        <f t="shared" si="549"/>
        <v/>
      </c>
      <c r="AK123" s="1403" t="str">
        <f t="shared" si="549"/>
        <v/>
      </c>
      <c r="AL123" s="1403" t="str">
        <f t="shared" si="549"/>
        <v/>
      </c>
      <c r="AM123" s="1403" t="str">
        <f t="shared" si="549"/>
        <v/>
      </c>
      <c r="AN123" s="1403" t="str">
        <f t="shared" si="549"/>
        <v/>
      </c>
      <c r="AO123" s="1403" t="str">
        <f t="shared" si="549"/>
        <v/>
      </c>
      <c r="AP123" s="1403" t="str">
        <f t="shared" si="549"/>
        <v/>
      </c>
      <c r="AQ123" s="1403" t="str">
        <f t="shared" si="549"/>
        <v/>
      </c>
      <c r="AR123" s="1294" t="str">
        <f t="shared" si="549"/>
        <v/>
      </c>
      <c r="AS123" s="1294" t="str">
        <f t="shared" si="549"/>
        <v/>
      </c>
      <c r="AT123" s="1294" t="str">
        <f t="shared" si="549"/>
        <v/>
      </c>
      <c r="AU123" s="1711"/>
      <c r="AV123" s="1300" t="str">
        <f t="shared" si="549"/>
        <v/>
      </c>
      <c r="AW123" s="1382"/>
      <c r="AX123" s="1382"/>
      <c r="AY123" s="1382"/>
      <c r="AZ123" s="1382"/>
      <c r="BA123" s="1382"/>
      <c r="BB123" s="1382"/>
      <c r="BC123" s="1382"/>
      <c r="BD123" s="1382"/>
      <c r="BE123" s="1382"/>
      <c r="BF123" s="1382"/>
      <c r="BG123" s="1382"/>
      <c r="BH123" s="1382"/>
      <c r="BI123" s="1382"/>
      <c r="BJ123" s="1670"/>
      <c r="BK123" s="1382"/>
      <c r="BL123" s="1382"/>
      <c r="BM123" s="997"/>
      <c r="CD123" s="1624"/>
      <c r="CS123" s="1624"/>
      <c r="DH123" s="1624"/>
      <c r="DW123" s="1624"/>
    </row>
    <row r="124" spans="2:128" s="2" customFormat="1" ht="48" customHeight="1" x14ac:dyDescent="0.3">
      <c r="B124" s="2098"/>
      <c r="C124" s="2099"/>
      <c r="D124" s="1448"/>
      <c r="E124" s="1448"/>
      <c r="F124" s="1448"/>
      <c r="G124" s="1448"/>
      <c r="H124" s="1448"/>
      <c r="I124" s="1448"/>
      <c r="J124" s="1448"/>
      <c r="K124" s="1448"/>
      <c r="L124" s="1448"/>
      <c r="M124" s="1448"/>
      <c r="N124" s="1448"/>
      <c r="O124" s="1448"/>
      <c r="P124" s="1448"/>
      <c r="Q124" s="1703"/>
      <c r="R124" s="1448"/>
      <c r="S124" s="1448"/>
      <c r="T124" s="1448"/>
      <c r="U124" s="1448"/>
      <c r="V124" s="1448"/>
      <c r="W124" s="1448"/>
      <c r="X124" s="1448"/>
      <c r="Y124" s="1448"/>
      <c r="Z124" s="1448"/>
      <c r="AA124" s="1448"/>
      <c r="AB124" s="1448"/>
      <c r="AC124" s="1448"/>
      <c r="AD124" s="1448"/>
      <c r="AE124" s="1448"/>
      <c r="AF124" s="1703"/>
      <c r="AG124" s="1448"/>
      <c r="AH124" s="1448"/>
      <c r="AI124" s="1448"/>
      <c r="AJ124" s="1448"/>
      <c r="AK124" s="1448"/>
      <c r="AL124" s="1448"/>
      <c r="AM124" s="1448"/>
      <c r="AN124" s="1448"/>
      <c r="AO124" s="1448"/>
      <c r="AP124" s="1448"/>
      <c r="AQ124" s="1448"/>
      <c r="AR124" s="1449"/>
      <c r="AS124" s="1449"/>
      <c r="AT124" s="1449"/>
      <c r="AU124" s="1712"/>
      <c r="AV124" s="1450"/>
      <c r="AW124" s="1382"/>
      <c r="AX124" s="1382"/>
      <c r="AY124" s="1382"/>
      <c r="AZ124" s="1382"/>
      <c r="BA124" s="1382"/>
      <c r="BB124" s="1382"/>
      <c r="BC124" s="1382"/>
      <c r="BD124" s="1382"/>
      <c r="BE124" s="1382"/>
      <c r="BF124" s="1382"/>
      <c r="BG124" s="1382"/>
      <c r="BH124" s="1382"/>
      <c r="BI124" s="1382"/>
      <c r="BJ124" s="1670"/>
      <c r="BK124" s="1382"/>
      <c r="BL124" s="1382"/>
      <c r="BM124" s="997"/>
      <c r="CD124" s="1624"/>
      <c r="CS124" s="1624"/>
      <c r="DH124" s="1624"/>
      <c r="DW124" s="1624"/>
    </row>
    <row r="125" spans="2:128" s="2" customFormat="1" ht="27.75" customHeight="1" x14ac:dyDescent="0.3">
      <c r="B125" s="2098"/>
      <c r="C125" s="2099"/>
      <c r="D125" s="1451"/>
      <c r="E125" s="1451"/>
      <c r="F125" s="1451"/>
      <c r="G125" s="1451"/>
      <c r="H125" s="1451"/>
      <c r="I125" s="1451"/>
      <c r="J125" s="1451"/>
      <c r="K125" s="1451"/>
      <c r="L125" s="1451"/>
      <c r="M125" s="1451"/>
      <c r="N125" s="1451"/>
      <c r="O125" s="1451"/>
      <c r="P125" s="1451"/>
      <c r="Q125" s="1704"/>
      <c r="R125" s="1451"/>
      <c r="S125" s="1451"/>
      <c r="T125" s="1451"/>
      <c r="U125" s="1451"/>
      <c r="V125" s="1451"/>
      <c r="W125" s="1451"/>
      <c r="X125" s="1451"/>
      <c r="Y125" s="1451"/>
      <c r="Z125" s="1451"/>
      <c r="AA125" s="1451"/>
      <c r="AB125" s="1451"/>
      <c r="AC125" s="1451"/>
      <c r="AD125" s="1451"/>
      <c r="AE125" s="1451"/>
      <c r="AF125" s="1704"/>
      <c r="AG125" s="1451"/>
      <c r="AH125" s="1451"/>
      <c r="AI125" s="1451"/>
      <c r="AJ125" s="1451"/>
      <c r="AK125" s="1451"/>
      <c r="AL125" s="1451"/>
      <c r="AM125" s="1451"/>
      <c r="AN125" s="1451"/>
      <c r="AO125" s="1451"/>
      <c r="AP125" s="1451"/>
      <c r="AQ125" s="1451"/>
      <c r="AR125" s="1449"/>
      <c r="AS125" s="1449"/>
      <c r="AT125" s="1449"/>
      <c r="AU125" s="1712"/>
      <c r="AV125" s="1450"/>
      <c r="AW125" s="1382"/>
      <c r="AX125" s="1382"/>
      <c r="AY125" s="1382"/>
      <c r="AZ125" s="1382"/>
      <c r="BA125" s="1382"/>
      <c r="BB125" s="1382"/>
      <c r="BC125" s="1382"/>
      <c r="BD125" s="1382"/>
      <c r="BE125" s="1382"/>
      <c r="BF125" s="1382"/>
      <c r="BG125" s="1382"/>
      <c r="BH125" s="1382"/>
      <c r="BI125" s="1382"/>
      <c r="BJ125" s="1670"/>
      <c r="BK125" s="1382"/>
      <c r="BL125" s="1382"/>
      <c r="BM125" s="997"/>
      <c r="CD125" s="1624"/>
      <c r="CS125" s="1624"/>
      <c r="DH125" s="1624"/>
      <c r="DW125" s="1624"/>
    </row>
    <row r="126" spans="2:128" s="2" customFormat="1" ht="27.75" customHeight="1" x14ac:dyDescent="0.3">
      <c r="B126" s="2098"/>
      <c r="C126" s="2099"/>
      <c r="D126" s="1452"/>
      <c r="E126" s="1452"/>
      <c r="F126" s="1452"/>
      <c r="G126" s="1452"/>
      <c r="H126" s="1452"/>
      <c r="I126" s="1452"/>
      <c r="J126" s="1452"/>
      <c r="K126" s="1452"/>
      <c r="L126" s="1452"/>
      <c r="M126" s="1452"/>
      <c r="N126" s="1452"/>
      <c r="O126" s="1452"/>
      <c r="P126" s="1452"/>
      <c r="Q126" s="1705"/>
      <c r="R126" s="1452"/>
      <c r="S126" s="1452"/>
      <c r="T126" s="1452"/>
      <c r="U126" s="1452"/>
      <c r="V126" s="1452"/>
      <c r="W126" s="1452"/>
      <c r="X126" s="1452"/>
      <c r="Y126" s="1452"/>
      <c r="Z126" s="1452"/>
      <c r="AA126" s="1452"/>
      <c r="AB126" s="1452"/>
      <c r="AC126" s="1452"/>
      <c r="AD126" s="1452"/>
      <c r="AE126" s="1452"/>
      <c r="AF126" s="1705"/>
      <c r="AG126" s="1452"/>
      <c r="AH126" s="1452"/>
      <c r="AI126" s="1452"/>
      <c r="AJ126" s="1452"/>
      <c r="AK126" s="1452"/>
      <c r="AL126" s="1452"/>
      <c r="AM126" s="1452"/>
      <c r="AN126" s="1452"/>
      <c r="AO126" s="1452"/>
      <c r="AP126" s="1452"/>
      <c r="AQ126" s="1452"/>
      <c r="AR126" s="1449"/>
      <c r="AS126" s="1449"/>
      <c r="AT126" s="1449"/>
      <c r="AU126" s="1712"/>
      <c r="AV126" s="1450"/>
      <c r="AW126" s="1382"/>
      <c r="AX126" s="1382"/>
      <c r="AY126" s="1382"/>
      <c r="AZ126" s="1382"/>
      <c r="BA126" s="1382"/>
      <c r="BB126" s="1382"/>
      <c r="BC126" s="1382"/>
      <c r="BD126" s="1382"/>
      <c r="BE126" s="1382"/>
      <c r="BF126" s="1382"/>
      <c r="BG126" s="1382"/>
      <c r="BH126" s="1382"/>
      <c r="BI126" s="1382"/>
      <c r="BJ126" s="1670"/>
      <c r="BK126" s="1382"/>
      <c r="BL126" s="1382"/>
      <c r="BM126" s="997"/>
      <c r="CD126" s="1624"/>
      <c r="CS126" s="1624"/>
      <c r="DH126" s="1624"/>
      <c r="DW126" s="1624"/>
    </row>
    <row r="127" spans="2:128" s="2" customFormat="1" ht="27.75" customHeight="1" x14ac:dyDescent="0.3">
      <c r="B127" s="2098"/>
      <c r="C127" s="2099"/>
      <c r="D127" s="1448"/>
      <c r="E127" s="1448"/>
      <c r="F127" s="1448"/>
      <c r="G127" s="1448"/>
      <c r="H127" s="1448"/>
      <c r="I127" s="1448"/>
      <c r="J127" s="1448"/>
      <c r="K127" s="1448"/>
      <c r="L127" s="1448"/>
      <c r="M127" s="1448"/>
      <c r="N127" s="1448"/>
      <c r="O127" s="1448"/>
      <c r="P127" s="1448"/>
      <c r="Q127" s="1703"/>
      <c r="R127" s="1448"/>
      <c r="S127" s="1448"/>
      <c r="T127" s="1448"/>
      <c r="U127" s="1448"/>
      <c r="V127" s="1448"/>
      <c r="W127" s="1448"/>
      <c r="X127" s="1448"/>
      <c r="Y127" s="1448"/>
      <c r="Z127" s="1448"/>
      <c r="AA127" s="1448"/>
      <c r="AB127" s="1448"/>
      <c r="AC127" s="1448"/>
      <c r="AD127" s="1448"/>
      <c r="AE127" s="1448"/>
      <c r="AF127" s="1703"/>
      <c r="AG127" s="1448"/>
      <c r="AH127" s="1448"/>
      <c r="AI127" s="1448"/>
      <c r="AJ127" s="1448"/>
      <c r="AK127" s="1448"/>
      <c r="AL127" s="1448"/>
      <c r="AM127" s="1448"/>
      <c r="AN127" s="1448"/>
      <c r="AO127" s="1448"/>
      <c r="AP127" s="1448"/>
      <c r="AQ127" s="1448"/>
      <c r="AR127" s="1449"/>
      <c r="AS127" s="1449"/>
      <c r="AT127" s="1449"/>
      <c r="AU127" s="1712"/>
      <c r="AV127" s="1450"/>
      <c r="AW127" s="1382"/>
      <c r="AX127" s="1382"/>
      <c r="AY127" s="1382"/>
      <c r="AZ127" s="1382"/>
      <c r="BA127" s="1382"/>
      <c r="BB127" s="1382"/>
      <c r="BC127" s="1382"/>
      <c r="BD127" s="1382"/>
      <c r="BE127" s="1382"/>
      <c r="BF127" s="1382"/>
      <c r="BG127" s="1382"/>
      <c r="BH127" s="1382"/>
      <c r="BI127" s="1382"/>
      <c r="BJ127" s="1670"/>
      <c r="BK127" s="1382"/>
      <c r="BL127" s="1382"/>
      <c r="BM127" s="997"/>
      <c r="CD127" s="1624"/>
      <c r="CS127" s="1624"/>
      <c r="DH127" s="1624"/>
      <c r="DW127" s="1624"/>
    </row>
    <row r="128" spans="2:128" s="2" customFormat="1" ht="27.75" customHeight="1" x14ac:dyDescent="0.3">
      <c r="B128" s="1340"/>
      <c r="C128" s="998" t="s">
        <v>570</v>
      </c>
      <c r="D128" s="998" t="s">
        <v>1178</v>
      </c>
      <c r="E128" s="998" t="s">
        <v>1179</v>
      </c>
      <c r="F128" s="998" t="s">
        <v>1180</v>
      </c>
      <c r="G128" s="998" t="s">
        <v>1181</v>
      </c>
      <c r="H128" s="998" t="s">
        <v>1182</v>
      </c>
      <c r="I128" s="998" t="s">
        <v>1183</v>
      </c>
      <c r="J128" s="998" t="s">
        <v>1184</v>
      </c>
      <c r="K128" s="998" t="s">
        <v>1185</v>
      </c>
      <c r="L128" s="998" t="s">
        <v>1186</v>
      </c>
      <c r="M128" s="998" t="s">
        <v>1187</v>
      </c>
      <c r="N128" s="998" t="s">
        <v>1188</v>
      </c>
      <c r="O128" s="998" t="s">
        <v>1189</v>
      </c>
      <c r="P128" s="998" t="s">
        <v>1190</v>
      </c>
      <c r="Q128" s="1653" t="s">
        <v>1699</v>
      </c>
      <c r="R128" s="998" t="s">
        <v>1301</v>
      </c>
      <c r="S128" s="998" t="s">
        <v>1191</v>
      </c>
      <c r="T128" s="998" t="s">
        <v>1192</v>
      </c>
      <c r="U128" s="998" t="s">
        <v>1193</v>
      </c>
      <c r="V128" s="998" t="s">
        <v>1194</v>
      </c>
      <c r="W128" s="998" t="s">
        <v>1195</v>
      </c>
      <c r="X128" s="998" t="s">
        <v>1196</v>
      </c>
      <c r="Y128" s="998" t="s">
        <v>1197</v>
      </c>
      <c r="Z128" s="998" t="s">
        <v>1198</v>
      </c>
      <c r="AA128" s="998" t="s">
        <v>1199</v>
      </c>
      <c r="AB128" s="998" t="s">
        <v>1200</v>
      </c>
      <c r="AC128" s="998" t="s">
        <v>1201</v>
      </c>
      <c r="AD128" s="998" t="s">
        <v>1202</v>
      </c>
      <c r="AE128" s="998" t="s">
        <v>1203</v>
      </c>
      <c r="AF128" s="1653" t="s">
        <v>1700</v>
      </c>
      <c r="AG128" s="998" t="s">
        <v>1302</v>
      </c>
      <c r="AH128" s="998" t="s">
        <v>1204</v>
      </c>
      <c r="AI128" s="998" t="s">
        <v>1205</v>
      </c>
      <c r="AJ128" s="998" t="s">
        <v>1206</v>
      </c>
      <c r="AK128" s="998" t="s">
        <v>1207</v>
      </c>
      <c r="AL128" s="998" t="s">
        <v>1208</v>
      </c>
      <c r="AM128" s="998" t="s">
        <v>1209</v>
      </c>
      <c r="AN128" s="998" t="s">
        <v>1210</v>
      </c>
      <c r="AO128" s="998" t="s">
        <v>1211</v>
      </c>
      <c r="AP128" s="998" t="s">
        <v>1212</v>
      </c>
      <c r="AQ128" s="998" t="s">
        <v>1213</v>
      </c>
      <c r="AR128" s="998" t="s">
        <v>1214</v>
      </c>
      <c r="AS128" s="998" t="s">
        <v>1215</v>
      </c>
      <c r="AT128" s="998" t="s">
        <v>1216</v>
      </c>
      <c r="AU128" s="1653" t="s">
        <v>1701</v>
      </c>
      <c r="AV128" s="998" t="s">
        <v>1303</v>
      </c>
      <c r="AW128" s="998"/>
      <c r="AX128" s="998"/>
      <c r="AY128" s="998"/>
      <c r="AZ128" s="998"/>
      <c r="BA128" s="998"/>
      <c r="BB128" s="998"/>
      <c r="BC128" s="998"/>
      <c r="BD128" s="998"/>
      <c r="BE128" s="998"/>
      <c r="BF128" s="998"/>
      <c r="BG128" s="998"/>
      <c r="BH128" s="998"/>
      <c r="BI128" s="998"/>
      <c r="BJ128" s="1653"/>
      <c r="BK128" s="998"/>
      <c r="BL128" s="1382"/>
      <c r="BM128" s="997"/>
      <c r="CD128" s="1624"/>
      <c r="CS128" s="1624"/>
      <c r="DH128" s="1624"/>
      <c r="DK128" s="20"/>
      <c r="DL128" s="20"/>
      <c r="DM128" s="20"/>
      <c r="DN128" s="20"/>
      <c r="DO128" s="20"/>
      <c r="DP128" s="20"/>
      <c r="DQ128" s="20"/>
      <c r="DR128" s="20"/>
      <c r="DS128" s="20"/>
      <c r="DT128" s="20"/>
      <c r="DU128" s="20"/>
      <c r="DV128" s="20"/>
      <c r="DW128" s="1628"/>
      <c r="DX128" s="20"/>
    </row>
    <row r="129" spans="1:128" s="20" customFormat="1" ht="20.149999999999999" customHeight="1" x14ac:dyDescent="0.3">
      <c r="A129" s="3"/>
      <c r="B129" s="494"/>
      <c r="C129" s="2"/>
      <c r="D129" s="2"/>
      <c r="E129" s="2"/>
      <c r="F129" s="2"/>
      <c r="G129" s="2"/>
      <c r="H129" s="2"/>
      <c r="I129" s="2"/>
      <c r="J129" s="2"/>
      <c r="K129" s="2"/>
      <c r="L129" s="2"/>
      <c r="M129" s="2"/>
      <c r="N129" s="2"/>
      <c r="O129" s="2"/>
      <c r="P129" s="2"/>
      <c r="Q129" s="1624"/>
      <c r="R129" s="2"/>
      <c r="S129" s="2"/>
      <c r="T129" s="2"/>
      <c r="U129" s="2"/>
      <c r="V129" s="2"/>
      <c r="W129" s="2"/>
      <c r="X129" s="2"/>
      <c r="Y129" s="2"/>
      <c r="Z129" s="2"/>
      <c r="AA129" s="2"/>
      <c r="AB129" s="2"/>
      <c r="AC129" s="2"/>
      <c r="AD129" s="2"/>
      <c r="AE129" s="2"/>
      <c r="AF129" s="1624"/>
      <c r="AG129" s="2"/>
      <c r="AH129" s="2"/>
      <c r="AI129" s="2"/>
      <c r="AJ129" s="2"/>
      <c r="AK129" s="2"/>
      <c r="AL129" s="2"/>
      <c r="AM129" s="2"/>
      <c r="AN129" s="2"/>
      <c r="AO129" s="2"/>
      <c r="AP129" s="2"/>
      <c r="AQ129" s="2"/>
      <c r="AR129" s="2"/>
      <c r="AS129" s="2"/>
      <c r="AT129" s="2"/>
      <c r="AU129" s="1624"/>
      <c r="AV129" s="2"/>
      <c r="AW129" s="2"/>
      <c r="BJ129" s="1628"/>
      <c r="BL129" s="998"/>
      <c r="BM129" s="997"/>
      <c r="BN129" s="998"/>
      <c r="BO129" s="998"/>
      <c r="BP129" s="998"/>
      <c r="BQ129" s="998"/>
      <c r="BR129" s="998"/>
      <c r="BS129" s="998"/>
      <c r="BT129" s="998"/>
      <c r="BU129" s="998"/>
      <c r="BV129" s="998"/>
      <c r="BW129" s="998"/>
      <c r="BX129" s="998"/>
      <c r="BY129" s="998"/>
      <c r="BZ129" s="998"/>
      <c r="CA129" s="998"/>
      <c r="CB129" s="998"/>
      <c r="CC129" s="998"/>
      <c r="CD129" s="1653"/>
      <c r="CE129" s="998"/>
      <c r="CF129" s="998"/>
      <c r="CG129" s="998"/>
      <c r="CH129" s="998"/>
      <c r="CI129" s="998"/>
      <c r="CJ129" s="998"/>
      <c r="CK129" s="998"/>
      <c r="CL129" s="998"/>
      <c r="CM129" s="998"/>
      <c r="CN129" s="998"/>
      <c r="CO129" s="998"/>
      <c r="CP129" s="998"/>
      <c r="CQ129" s="998"/>
      <c r="CR129" s="998"/>
      <c r="CS129" s="1653"/>
      <c r="CT129" s="998"/>
      <c r="CU129" s="998"/>
      <c r="CV129" s="998"/>
      <c r="CW129" s="998"/>
      <c r="CX129" s="998"/>
      <c r="CY129" s="998"/>
      <c r="CZ129" s="998"/>
      <c r="DA129" s="998"/>
      <c r="DB129" s="998"/>
      <c r="DC129" s="998"/>
      <c r="DD129" s="998"/>
      <c r="DE129" s="998"/>
      <c r="DF129" s="1518"/>
      <c r="DG129" s="2"/>
      <c r="DH129" s="1624"/>
      <c r="DI129" s="2"/>
      <c r="DJ129" s="2"/>
      <c r="DW129" s="1628"/>
    </row>
    <row r="130" spans="1:128" s="20" customFormat="1" ht="20.149999999999999" customHeight="1" x14ac:dyDescent="0.3">
      <c r="A130" s="3"/>
      <c r="B130" s="2"/>
      <c r="C130" s="493"/>
      <c r="D130" s="493"/>
      <c r="E130" s="493"/>
      <c r="F130" s="493"/>
      <c r="G130" s="493"/>
      <c r="H130" s="493"/>
      <c r="I130" s="493"/>
      <c r="J130" s="493"/>
      <c r="K130" s="493"/>
      <c r="L130" s="493"/>
      <c r="M130" s="493"/>
      <c r="N130" s="493"/>
      <c r="O130" s="493"/>
      <c r="P130" s="493"/>
      <c r="Q130" s="1647"/>
      <c r="R130" s="493"/>
      <c r="S130" s="493"/>
      <c r="T130" s="493"/>
      <c r="U130" s="493"/>
      <c r="V130" s="493"/>
      <c r="W130" s="493"/>
      <c r="X130" s="493"/>
      <c r="Y130" s="493"/>
      <c r="Z130" s="493"/>
      <c r="AA130" s="493"/>
      <c r="AB130" s="493"/>
      <c r="AC130" s="493"/>
      <c r="AD130" s="493"/>
      <c r="AE130" s="493"/>
      <c r="AF130" s="1647"/>
      <c r="AG130" s="493"/>
      <c r="AH130" s="493"/>
      <c r="AI130" s="493"/>
      <c r="AJ130" s="493"/>
      <c r="AK130" s="493"/>
      <c r="AL130" s="493"/>
      <c r="AM130" s="493"/>
      <c r="AN130" s="493"/>
      <c r="AO130" s="493"/>
      <c r="AP130" s="493"/>
      <c r="AQ130" s="493"/>
      <c r="AR130" s="528"/>
      <c r="AS130" s="528"/>
      <c r="AT130" s="528"/>
      <c r="AU130" s="1648"/>
      <c r="AV130" s="528"/>
      <c r="AW130" s="528"/>
      <c r="AX130" s="528"/>
      <c r="AY130" s="528"/>
      <c r="AZ130" s="528"/>
      <c r="BA130" s="528"/>
      <c r="BB130" s="528"/>
      <c r="BC130" s="528"/>
      <c r="BD130" s="528"/>
      <c r="BE130" s="528"/>
      <c r="BF130" s="528"/>
      <c r="BG130" s="528"/>
      <c r="BH130" s="528"/>
      <c r="BI130" s="528"/>
      <c r="BJ130" s="1648"/>
      <c r="BK130" s="528"/>
      <c r="BM130" s="998"/>
      <c r="BN130" s="2"/>
      <c r="BO130" s="2"/>
      <c r="BP130" s="2"/>
      <c r="BQ130" s="2"/>
      <c r="BR130" s="2"/>
      <c r="BS130" s="2"/>
      <c r="BT130" s="2"/>
      <c r="BU130" s="2"/>
      <c r="BV130" s="2"/>
      <c r="BW130" s="2"/>
      <c r="BX130" s="2"/>
      <c r="BY130" s="2"/>
      <c r="BZ130" s="2"/>
      <c r="CA130" s="2"/>
      <c r="CB130" s="2"/>
      <c r="CC130" s="2"/>
      <c r="CD130" s="1624"/>
      <c r="CE130" s="2"/>
      <c r="CF130" s="2"/>
      <c r="CG130" s="2"/>
      <c r="CH130" s="2"/>
      <c r="CI130" s="2"/>
      <c r="CJ130" s="2"/>
      <c r="CK130" s="2"/>
      <c r="CL130" s="2"/>
      <c r="CM130" s="2"/>
      <c r="CN130" s="2"/>
      <c r="CO130" s="2"/>
      <c r="CP130" s="2"/>
      <c r="CQ130" s="2"/>
      <c r="CR130" s="2"/>
      <c r="CS130" s="1624"/>
      <c r="CT130" s="2"/>
      <c r="CU130" s="2"/>
      <c r="CV130" s="2"/>
      <c r="CW130" s="2"/>
      <c r="CX130" s="2"/>
      <c r="CY130" s="2"/>
      <c r="CZ130" s="2"/>
      <c r="DA130" s="2"/>
      <c r="DB130" s="2"/>
      <c r="DC130" s="2"/>
      <c r="DD130" s="2"/>
      <c r="DE130" s="2"/>
      <c r="DF130" s="1518"/>
      <c r="DG130" s="2"/>
      <c r="DH130" s="1624"/>
      <c r="DI130" s="2"/>
      <c r="DJ130" s="2"/>
      <c r="DK130" s="2"/>
      <c r="DL130" s="2"/>
      <c r="DM130" s="2"/>
      <c r="DN130" s="2"/>
      <c r="DO130" s="2"/>
      <c r="DP130" s="2"/>
      <c r="DQ130" s="2"/>
      <c r="DR130" s="2"/>
      <c r="DS130" s="2"/>
      <c r="DT130" s="2"/>
      <c r="DU130" s="2"/>
      <c r="DV130" s="2"/>
      <c r="DW130" s="1624"/>
      <c r="DX130" s="2"/>
    </row>
    <row r="131" spans="1:128" s="2" customFormat="1" ht="20.149999999999999" customHeight="1" x14ac:dyDescent="0.3">
      <c r="B131" s="494"/>
      <c r="C131" s="7"/>
      <c r="D131" s="7"/>
      <c r="E131" s="7"/>
      <c r="F131" s="7"/>
      <c r="G131" s="7"/>
      <c r="H131" s="7"/>
      <c r="I131" s="7"/>
      <c r="J131" s="7"/>
      <c r="K131" s="7"/>
      <c r="L131" s="7"/>
      <c r="M131" s="7"/>
      <c r="N131" s="7"/>
      <c r="O131" s="7"/>
      <c r="P131" s="7"/>
      <c r="Q131" s="1627"/>
      <c r="R131" s="7"/>
      <c r="S131" s="7"/>
      <c r="T131" s="7"/>
      <c r="U131" s="7"/>
      <c r="V131" s="7"/>
      <c r="W131" s="7"/>
      <c r="X131" s="7"/>
      <c r="Y131" s="7"/>
      <c r="Z131" s="7"/>
      <c r="AA131" s="7"/>
      <c r="AB131" s="7"/>
      <c r="AC131" s="7"/>
      <c r="AD131" s="7"/>
      <c r="AE131" s="7"/>
      <c r="AF131" s="1627"/>
      <c r="AG131" s="7"/>
      <c r="AH131" s="7"/>
      <c r="AI131" s="7"/>
      <c r="AJ131" s="7"/>
      <c r="AK131" s="7"/>
      <c r="AL131" s="7"/>
      <c r="AM131" s="7"/>
      <c r="AN131" s="7"/>
      <c r="AO131" s="7"/>
      <c r="AP131" s="7"/>
      <c r="AQ131" s="7"/>
      <c r="AR131" s="7"/>
      <c r="AS131" s="7"/>
      <c r="AT131" s="7"/>
      <c r="AU131" s="1627"/>
      <c r="AV131" s="7"/>
      <c r="AW131" s="7"/>
      <c r="AX131" s="54"/>
      <c r="AY131" s="54"/>
      <c r="AZ131" s="54"/>
      <c r="BA131" s="54"/>
      <c r="BB131" s="54"/>
      <c r="BC131" s="54"/>
      <c r="BD131" s="54"/>
      <c r="BE131" s="54"/>
      <c r="BF131" s="54"/>
      <c r="BG131" s="54"/>
      <c r="BH131" s="54"/>
      <c r="BI131" s="54"/>
      <c r="BJ131" s="1634"/>
      <c r="BK131" s="54"/>
      <c r="BL131" s="528"/>
      <c r="BN131" s="528"/>
      <c r="BO131" s="528"/>
      <c r="BP131" s="528"/>
      <c r="BQ131" s="528"/>
      <c r="BR131" s="528"/>
      <c r="BS131" s="528"/>
      <c r="BT131" s="528"/>
      <c r="BU131" s="528"/>
      <c r="BV131" s="528"/>
      <c r="BW131" s="528"/>
      <c r="BX131" s="528"/>
      <c r="BY131" s="528"/>
      <c r="BZ131" s="528"/>
      <c r="CA131" s="528"/>
      <c r="CB131" s="528"/>
      <c r="CC131" s="528"/>
      <c r="CD131" s="1648"/>
      <c r="CE131" s="528"/>
      <c r="CF131" s="528"/>
      <c r="CG131" s="528"/>
      <c r="CH131" s="528"/>
      <c r="CI131" s="528"/>
      <c r="CJ131" s="528"/>
      <c r="CK131" s="528"/>
      <c r="CL131" s="528"/>
      <c r="CM131" s="528"/>
      <c r="CN131" s="528"/>
      <c r="CO131" s="528"/>
      <c r="CP131" s="528"/>
      <c r="CQ131" s="528"/>
      <c r="CR131" s="528"/>
      <c r="CS131" s="1648"/>
      <c r="CT131" s="528"/>
      <c r="CU131" s="528"/>
      <c r="CV131" s="528"/>
      <c r="CW131" s="528"/>
      <c r="CX131" s="528"/>
      <c r="CY131" s="528"/>
      <c r="CZ131" s="528"/>
      <c r="DA131" s="528"/>
      <c r="DB131" s="528"/>
      <c r="DC131" s="528"/>
      <c r="DD131" s="528"/>
      <c r="DE131" s="411"/>
      <c r="DF131" s="1518"/>
      <c r="DH131" s="1624"/>
      <c r="DW131" s="1624"/>
    </row>
    <row r="132" spans="1:128" s="2" customFormat="1" ht="14.25" customHeight="1" x14ac:dyDescent="0.35">
      <c r="C132" s="87"/>
      <c r="D132" s="87"/>
      <c r="E132" s="87"/>
      <c r="F132" s="87"/>
      <c r="G132" s="87"/>
      <c r="H132" s="87"/>
      <c r="I132" s="87"/>
      <c r="J132" s="87"/>
      <c r="K132" s="87"/>
      <c r="L132" s="87"/>
      <c r="M132" s="87"/>
      <c r="N132" s="87"/>
      <c r="O132" s="87"/>
      <c r="P132" s="87"/>
      <c r="Q132" s="1637"/>
      <c r="R132" s="87"/>
      <c r="S132" s="87"/>
      <c r="T132" s="87"/>
      <c r="U132" s="87"/>
      <c r="V132" s="87"/>
      <c r="W132" s="87"/>
      <c r="X132" s="87"/>
      <c r="Y132" s="87"/>
      <c r="Z132" s="87"/>
      <c r="AA132" s="87"/>
      <c r="AB132" s="87"/>
      <c r="AC132" s="87"/>
      <c r="AD132" s="87"/>
      <c r="AE132" s="87"/>
      <c r="AF132" s="1637"/>
      <c r="AG132" s="87"/>
      <c r="AH132" s="87"/>
      <c r="AI132" s="87"/>
      <c r="AJ132" s="87"/>
      <c r="AK132" s="87"/>
      <c r="AL132" s="87"/>
      <c r="AM132" s="87"/>
      <c r="AN132" s="87"/>
      <c r="AO132" s="87"/>
      <c r="AP132" s="87"/>
      <c r="AQ132" s="87"/>
      <c r="AR132" s="7"/>
      <c r="AS132" s="7"/>
      <c r="AT132" s="7"/>
      <c r="AU132" s="1627"/>
      <c r="AV132" s="7"/>
      <c r="AW132" s="7"/>
      <c r="AX132" s="54"/>
      <c r="AY132" s="54"/>
      <c r="AZ132" s="54"/>
      <c r="BA132" s="54"/>
      <c r="BB132" s="54"/>
      <c r="BC132" s="54"/>
      <c r="BD132" s="54"/>
      <c r="BE132" s="54"/>
      <c r="BF132" s="54"/>
      <c r="BG132" s="54"/>
      <c r="BH132" s="54"/>
      <c r="BI132" s="54"/>
      <c r="BJ132" s="1634"/>
      <c r="BK132" s="54"/>
      <c r="BL132" s="54"/>
      <c r="BM132" s="528"/>
      <c r="CD132" s="1624"/>
      <c r="CS132" s="1624"/>
      <c r="DH132" s="1624"/>
      <c r="DJ132" s="20"/>
      <c r="DK132" s="20"/>
      <c r="DL132" s="20"/>
      <c r="DM132" s="20"/>
      <c r="DN132" s="20"/>
      <c r="DO132" s="20"/>
      <c r="DP132" s="20"/>
      <c r="DQ132" s="20"/>
      <c r="DR132" s="20"/>
      <c r="DS132" s="20"/>
      <c r="DT132" s="20"/>
      <c r="DU132" s="20"/>
      <c r="DV132" s="20"/>
      <c r="DW132" s="1628"/>
      <c r="DX132" s="20"/>
    </row>
    <row r="133" spans="1:128" s="20" customFormat="1" ht="20.149999999999999" customHeight="1" x14ac:dyDescent="0.35">
      <c r="A133" s="3"/>
      <c r="B133" s="1743" t="s">
        <v>44</v>
      </c>
      <c r="C133" s="7"/>
      <c r="D133" s="7"/>
      <c r="E133" s="7"/>
      <c r="F133" s="7"/>
      <c r="G133" s="7"/>
      <c r="H133" s="7"/>
      <c r="I133" s="7"/>
      <c r="J133" s="7"/>
      <c r="K133" s="7"/>
      <c r="L133" s="7"/>
      <c r="M133" s="7"/>
      <c r="N133" s="7"/>
      <c r="O133" s="7"/>
      <c r="P133" s="7"/>
      <c r="Q133" s="1627"/>
      <c r="R133" s="7"/>
      <c r="S133" s="7"/>
      <c r="T133" s="7"/>
      <c r="U133" s="7"/>
      <c r="V133" s="7"/>
      <c r="W133" s="7"/>
      <c r="X133" s="7"/>
      <c r="Y133" s="7"/>
      <c r="Z133" s="7"/>
      <c r="AA133" s="7"/>
      <c r="AB133" s="7"/>
      <c r="AC133" s="7"/>
      <c r="AD133" s="7"/>
      <c r="AE133" s="7"/>
      <c r="AF133" s="1627"/>
      <c r="AG133" s="7"/>
      <c r="AH133" s="7"/>
      <c r="AI133" s="7"/>
      <c r="AJ133" s="7"/>
      <c r="AK133" s="7"/>
      <c r="AL133" s="7"/>
      <c r="AM133" s="7"/>
      <c r="AN133" s="7"/>
      <c r="AO133" s="7"/>
      <c r="AP133" s="7"/>
      <c r="AQ133" s="7"/>
      <c r="AR133" s="7"/>
      <c r="AS133" s="7"/>
      <c r="AT133" s="7"/>
      <c r="AU133" s="1627"/>
      <c r="AV133" s="7"/>
      <c r="AW133" s="7"/>
      <c r="AX133" s="54"/>
      <c r="AY133" s="54"/>
      <c r="AZ133" s="54"/>
      <c r="BA133" s="54"/>
      <c r="BB133" s="54"/>
      <c r="BC133" s="54"/>
      <c r="BD133" s="54"/>
      <c r="BE133" s="54"/>
      <c r="BF133" s="54"/>
      <c r="BG133" s="54"/>
      <c r="BH133" s="54"/>
      <c r="BI133" s="54"/>
      <c r="BJ133" s="1634"/>
      <c r="BK133" s="54"/>
      <c r="BL133" s="54"/>
      <c r="BM133" s="7"/>
      <c r="BN133" s="2"/>
      <c r="BO133" s="2"/>
      <c r="BP133" s="2"/>
      <c r="BQ133" s="2"/>
      <c r="BR133" s="2"/>
      <c r="BS133" s="2"/>
      <c r="BT133" s="2"/>
      <c r="BU133" s="2"/>
      <c r="BV133" s="2"/>
      <c r="BW133" s="2"/>
      <c r="BX133" s="2"/>
      <c r="BY133" s="2"/>
      <c r="BZ133" s="2"/>
      <c r="CA133" s="2"/>
      <c r="CB133" s="2"/>
      <c r="CC133" s="2"/>
      <c r="CD133" s="1624"/>
      <c r="CE133" s="2"/>
      <c r="CF133" s="2"/>
      <c r="CG133" s="2"/>
      <c r="CH133" s="2"/>
      <c r="CI133" s="2"/>
      <c r="CJ133" s="2"/>
      <c r="CK133" s="2"/>
      <c r="CL133" s="2"/>
      <c r="CM133" s="2"/>
      <c r="CN133" s="2"/>
      <c r="CO133" s="2"/>
      <c r="CP133" s="2"/>
      <c r="CQ133" s="2"/>
      <c r="CR133" s="2"/>
      <c r="CS133" s="1624"/>
      <c r="CT133" s="2"/>
      <c r="CU133" s="2"/>
      <c r="CV133" s="2"/>
      <c r="CW133" s="2"/>
      <c r="CX133" s="2"/>
      <c r="CY133" s="2"/>
      <c r="CZ133" s="2"/>
      <c r="DA133" s="2"/>
      <c r="DB133" s="2"/>
      <c r="DC133" s="2"/>
      <c r="DD133" s="2"/>
      <c r="DE133" s="2"/>
      <c r="DF133" s="2"/>
      <c r="DG133" s="2"/>
      <c r="DH133" s="1624"/>
      <c r="DI133" s="2"/>
      <c r="DK133" s="2"/>
      <c r="DL133" s="2"/>
      <c r="DM133" s="2"/>
      <c r="DN133" s="2"/>
      <c r="DO133" s="2"/>
      <c r="DP133" s="2"/>
      <c r="DQ133" s="2"/>
      <c r="DR133" s="2"/>
      <c r="DS133" s="2"/>
      <c r="DT133" s="2"/>
      <c r="DU133" s="2"/>
      <c r="DV133" s="2"/>
      <c r="DW133" s="1624"/>
      <c r="DX133" s="2"/>
    </row>
    <row r="134" spans="1:128" s="2" customFormat="1" ht="20.149999999999999" customHeight="1" x14ac:dyDescent="0.3">
      <c r="C134" s="201"/>
      <c r="D134" s="201"/>
      <c r="E134" s="201"/>
      <c r="F134" s="201"/>
      <c r="G134" s="201"/>
      <c r="H134" s="201"/>
      <c r="I134" s="201"/>
      <c r="J134" s="201"/>
      <c r="K134" s="201"/>
      <c r="L134" s="201"/>
      <c r="M134" s="201"/>
      <c r="N134" s="201"/>
      <c r="O134" s="201"/>
      <c r="P134" s="201"/>
      <c r="Q134" s="1642"/>
      <c r="R134" s="201"/>
      <c r="S134" s="201"/>
      <c r="T134" s="201"/>
      <c r="U134" s="201"/>
      <c r="V134" s="201"/>
      <c r="W134" s="201"/>
      <c r="X134" s="201"/>
      <c r="Y134" s="201"/>
      <c r="Z134" s="201"/>
      <c r="AA134" s="201"/>
      <c r="AB134" s="201"/>
      <c r="AC134" s="201"/>
      <c r="AD134" s="201"/>
      <c r="AE134" s="201"/>
      <c r="AF134" s="1642"/>
      <c r="AG134" s="201"/>
      <c r="AH134" s="201"/>
      <c r="AI134" s="201"/>
      <c r="AJ134" s="201"/>
      <c r="AK134" s="201"/>
      <c r="AL134" s="201"/>
      <c r="AM134" s="201"/>
      <c r="AN134" s="201"/>
      <c r="AO134" s="201"/>
      <c r="AP134" s="201"/>
      <c r="AQ134" s="201"/>
      <c r="AR134" s="1348"/>
      <c r="AS134" s="1348"/>
      <c r="AT134" s="1348"/>
      <c r="AU134" s="1668"/>
      <c r="AV134" s="1348"/>
      <c r="AW134" s="1348"/>
      <c r="AX134" s="1348"/>
      <c r="AY134" s="1348"/>
      <c r="AZ134" s="1348"/>
      <c r="BA134" s="1348"/>
      <c r="BB134" s="1348"/>
      <c r="BC134" s="1348"/>
      <c r="BD134" s="1348"/>
      <c r="BE134" s="1348"/>
      <c r="BF134" s="1348"/>
      <c r="BG134" s="1348"/>
      <c r="BH134" s="1348"/>
      <c r="BI134" s="1348"/>
      <c r="BJ134" s="1668"/>
      <c r="BK134" s="1348"/>
      <c r="BL134" s="54"/>
      <c r="BM134" s="7"/>
      <c r="BN134" s="7"/>
      <c r="BO134" s="7"/>
      <c r="BP134" s="7"/>
      <c r="BQ134" s="7"/>
      <c r="BR134" s="7"/>
      <c r="BS134" s="7"/>
      <c r="BT134" s="7"/>
      <c r="BU134" s="7"/>
      <c r="BV134" s="7"/>
      <c r="BW134" s="7"/>
      <c r="BX134" s="7"/>
      <c r="BY134" s="7"/>
      <c r="BZ134" s="7"/>
      <c r="CA134" s="7"/>
      <c r="CB134" s="7"/>
      <c r="CC134" s="7"/>
      <c r="CD134" s="1627"/>
      <c r="CE134" s="7"/>
      <c r="CF134" s="7"/>
      <c r="CG134" s="7"/>
      <c r="CH134" s="7"/>
      <c r="CI134" s="7"/>
      <c r="CJ134" s="7"/>
      <c r="CK134" s="7"/>
      <c r="CL134" s="7"/>
      <c r="CM134" s="7"/>
      <c r="CN134" s="7"/>
      <c r="CO134" s="7"/>
      <c r="CP134" s="7"/>
      <c r="CQ134" s="7"/>
      <c r="CR134" s="7"/>
      <c r="CS134" s="1627"/>
      <c r="CT134" s="7"/>
      <c r="CU134" s="7"/>
      <c r="CV134" s="7"/>
      <c r="CW134" s="7"/>
      <c r="CX134" s="7"/>
      <c r="CY134" s="7"/>
      <c r="CZ134" s="7"/>
      <c r="DA134" s="7"/>
      <c r="DB134" s="7"/>
      <c r="DC134" s="7"/>
      <c r="DD134" s="7"/>
      <c r="DE134" s="7"/>
      <c r="DF134" s="7"/>
      <c r="DG134" s="7"/>
      <c r="DH134" s="1627"/>
      <c r="DI134" s="7"/>
      <c r="DK134" s="21"/>
      <c r="DL134" s="21"/>
      <c r="DM134" s="21"/>
      <c r="DN134" s="21"/>
      <c r="DO134" s="21"/>
      <c r="DP134" s="21"/>
      <c r="DQ134" s="21"/>
      <c r="DR134" s="21"/>
      <c r="DS134" s="21"/>
      <c r="DT134" s="21"/>
      <c r="DU134" s="21"/>
      <c r="DV134" s="21"/>
      <c r="DW134" s="1629"/>
      <c r="DX134" s="21"/>
    </row>
    <row r="135" spans="1:128" s="21" customFormat="1" ht="16" customHeight="1" x14ac:dyDescent="0.3">
      <c r="A135" s="19"/>
      <c r="B135" s="203" t="s">
        <v>160</v>
      </c>
      <c r="C135" s="201"/>
      <c r="D135" s="201"/>
      <c r="E135" s="201"/>
      <c r="F135" s="201"/>
      <c r="G135" s="201"/>
      <c r="H135" s="201"/>
      <c r="I135" s="201"/>
      <c r="J135" s="201"/>
      <c r="K135" s="201"/>
      <c r="L135" s="201"/>
      <c r="M135" s="201"/>
      <c r="N135" s="201"/>
      <c r="O135" s="201"/>
      <c r="P135" s="201"/>
      <c r="Q135" s="1642"/>
      <c r="R135" s="201"/>
      <c r="S135" s="201"/>
      <c r="T135" s="201"/>
      <c r="U135" s="201"/>
      <c r="V135" s="201"/>
      <c r="W135" s="201"/>
      <c r="X135" s="201"/>
      <c r="Y135" s="201"/>
      <c r="Z135" s="201"/>
      <c r="AA135" s="201"/>
      <c r="AB135" s="201"/>
      <c r="AC135" s="201"/>
      <c r="AD135" s="201"/>
      <c r="AE135" s="201"/>
      <c r="AF135" s="1642"/>
      <c r="AG135" s="201"/>
      <c r="AH135" s="201"/>
      <c r="AI135" s="201"/>
      <c r="AJ135" s="201"/>
      <c r="AK135" s="201"/>
      <c r="AL135" s="201"/>
      <c r="AM135" s="201"/>
      <c r="AN135" s="201"/>
      <c r="AO135" s="201"/>
      <c r="AP135" s="201"/>
      <c r="AQ135" s="201"/>
      <c r="AR135" s="1348"/>
      <c r="AS135" s="1348"/>
      <c r="AT135" s="1348"/>
      <c r="AU135" s="1668"/>
      <c r="AV135" s="1348"/>
      <c r="AW135" s="1348"/>
      <c r="AX135" s="1348"/>
      <c r="AY135" s="1348"/>
      <c r="AZ135" s="1348"/>
      <c r="BA135" s="1348"/>
      <c r="BB135" s="1348"/>
      <c r="BC135" s="1348"/>
      <c r="BD135" s="1348"/>
      <c r="BE135" s="1348"/>
      <c r="BF135" s="1348"/>
      <c r="BG135" s="1348"/>
      <c r="BH135" s="1348"/>
      <c r="BI135" s="1348"/>
      <c r="BJ135" s="1668"/>
      <c r="BK135" s="1348"/>
      <c r="BL135" s="1348"/>
      <c r="BM135" s="128"/>
      <c r="BN135" s="7"/>
      <c r="BO135" s="7"/>
      <c r="BP135" s="7"/>
      <c r="BQ135" s="7"/>
      <c r="BR135" s="7"/>
      <c r="BS135" s="7"/>
      <c r="BT135" s="7"/>
      <c r="BU135" s="7"/>
      <c r="BV135" s="7"/>
      <c r="BW135" s="7"/>
      <c r="BX135" s="7"/>
      <c r="BY135" s="7"/>
      <c r="BZ135" s="7"/>
      <c r="CA135" s="7"/>
      <c r="CB135" s="7"/>
      <c r="CC135" s="7"/>
      <c r="CD135" s="1627"/>
      <c r="CE135" s="7"/>
      <c r="CF135" s="7"/>
      <c r="CG135" s="7"/>
      <c r="CH135" s="7"/>
      <c r="CI135" s="7"/>
      <c r="CJ135" s="7"/>
      <c r="CK135" s="7"/>
      <c r="CL135" s="7"/>
      <c r="CM135" s="7"/>
      <c r="CN135" s="7"/>
      <c r="CO135" s="7"/>
      <c r="CP135" s="7"/>
      <c r="CQ135" s="7"/>
      <c r="CR135" s="7"/>
      <c r="CS135" s="1627"/>
      <c r="CT135" s="7"/>
      <c r="CU135" s="7"/>
      <c r="CV135" s="7"/>
      <c r="CW135" s="7"/>
      <c r="CX135" s="7"/>
      <c r="CY135" s="7"/>
      <c r="CZ135" s="7"/>
      <c r="DA135" s="7"/>
      <c r="DB135" s="7"/>
      <c r="DC135" s="7"/>
      <c r="DD135" s="7"/>
      <c r="DE135" s="7"/>
      <c r="DF135" s="7"/>
      <c r="DG135" s="7"/>
      <c r="DH135" s="1627"/>
      <c r="DI135" s="7"/>
      <c r="DJ135" s="2"/>
      <c r="DK135" s="3"/>
      <c r="DL135" s="3"/>
      <c r="DM135" s="3"/>
      <c r="DN135" s="3"/>
      <c r="DO135" s="3"/>
      <c r="DP135" s="3"/>
      <c r="DQ135" s="3"/>
      <c r="DR135" s="3"/>
      <c r="DS135" s="3"/>
      <c r="DT135" s="3"/>
      <c r="DU135" s="3"/>
      <c r="DV135" s="3"/>
      <c r="DW135" s="1625"/>
      <c r="DX135" s="3"/>
    </row>
    <row r="136" spans="1:128" ht="15.5" x14ac:dyDescent="0.3">
      <c r="B136" s="203"/>
      <c r="C136" s="201"/>
      <c r="D136" s="201"/>
      <c r="E136" s="201"/>
      <c r="F136" s="201"/>
      <c r="G136" s="201"/>
      <c r="H136" s="201"/>
      <c r="I136" s="201"/>
      <c r="J136" s="201"/>
      <c r="K136" s="201"/>
      <c r="L136" s="201"/>
      <c r="M136" s="201"/>
      <c r="N136" s="201"/>
      <c r="O136" s="201"/>
      <c r="P136" s="201"/>
      <c r="Q136" s="1642"/>
      <c r="R136" s="201"/>
      <c r="S136" s="201"/>
      <c r="T136" s="201"/>
      <c r="U136" s="201"/>
      <c r="V136" s="201"/>
      <c r="W136" s="201"/>
      <c r="X136" s="201"/>
      <c r="Y136" s="201"/>
      <c r="Z136" s="201"/>
      <c r="AA136" s="201"/>
      <c r="AB136" s="201"/>
      <c r="AC136" s="201"/>
      <c r="AD136" s="201"/>
      <c r="AE136" s="201"/>
      <c r="AF136" s="1642"/>
      <c r="AG136" s="201"/>
      <c r="AH136" s="201"/>
      <c r="AI136" s="201"/>
      <c r="AJ136" s="201"/>
      <c r="AK136" s="201"/>
      <c r="AL136" s="201"/>
      <c r="AM136" s="201"/>
      <c r="AN136" s="201"/>
      <c r="AO136" s="201"/>
      <c r="AP136" s="201"/>
      <c r="AQ136" s="201"/>
      <c r="AR136" s="1348"/>
      <c r="AS136" s="1348"/>
      <c r="AT136" s="1348"/>
      <c r="AU136" s="1668"/>
      <c r="AV136" s="1348"/>
      <c r="AW136" s="1348"/>
      <c r="AX136" s="1348"/>
      <c r="AY136" s="1348"/>
      <c r="AZ136" s="1348"/>
      <c r="BA136" s="1348"/>
      <c r="BB136" s="1348"/>
      <c r="BC136" s="1348"/>
      <c r="BD136" s="1348"/>
      <c r="BE136" s="1348"/>
      <c r="BF136" s="1348"/>
      <c r="BG136" s="1348"/>
      <c r="BH136" s="1348"/>
      <c r="BI136" s="1348"/>
      <c r="BJ136" s="1668"/>
      <c r="BK136" s="1348"/>
      <c r="BL136" s="1348"/>
      <c r="BM136" s="53"/>
      <c r="BN136" s="7"/>
      <c r="BO136" s="7"/>
      <c r="BP136" s="7"/>
      <c r="BQ136" s="7"/>
      <c r="BR136" s="7"/>
      <c r="BS136" s="7"/>
      <c r="BT136" s="7"/>
      <c r="BU136" s="7"/>
      <c r="BV136" s="7"/>
      <c r="BW136" s="7"/>
      <c r="BX136" s="7"/>
      <c r="BY136" s="7"/>
      <c r="BZ136" s="7"/>
      <c r="CA136" s="7"/>
      <c r="CB136" s="7"/>
      <c r="CC136" s="7"/>
      <c r="CD136" s="1627"/>
      <c r="CE136" s="7"/>
      <c r="CF136" s="7"/>
      <c r="CG136" s="7"/>
      <c r="CH136" s="7"/>
      <c r="CI136" s="7"/>
      <c r="CJ136" s="7"/>
      <c r="CK136" s="7"/>
      <c r="CL136" s="7"/>
      <c r="CM136" s="7"/>
      <c r="CN136" s="7"/>
      <c r="CO136" s="7"/>
      <c r="CP136" s="7"/>
      <c r="CQ136" s="7"/>
      <c r="CR136" s="7"/>
      <c r="CS136" s="1627"/>
      <c r="CT136" s="7"/>
      <c r="CU136" s="7"/>
      <c r="CV136" s="7"/>
      <c r="CW136" s="7"/>
      <c r="CX136" s="7"/>
      <c r="CY136" s="7"/>
      <c r="CZ136" s="7"/>
      <c r="DA136" s="7"/>
      <c r="DB136" s="7"/>
      <c r="DC136" s="7"/>
      <c r="DD136" s="7"/>
      <c r="DE136" s="7"/>
      <c r="DF136" s="7"/>
      <c r="DG136" s="7"/>
      <c r="DH136" s="1627"/>
      <c r="DI136" s="7"/>
      <c r="DJ136" s="2"/>
    </row>
    <row r="137" spans="1:128" ht="15.5" x14ac:dyDescent="0.3">
      <c r="B137" s="203"/>
      <c r="C137" s="201"/>
      <c r="D137" s="1293" t="s">
        <v>1</v>
      </c>
      <c r="E137" s="1293" t="s">
        <v>2</v>
      </c>
      <c r="F137" s="1660" t="s">
        <v>3</v>
      </c>
      <c r="G137" s="1660" t="s">
        <v>85</v>
      </c>
      <c r="H137" s="1660" t="s">
        <v>4</v>
      </c>
      <c r="I137" s="1660" t="s">
        <v>5</v>
      </c>
      <c r="J137" s="1660" t="s">
        <v>6</v>
      </c>
      <c r="K137" s="1660" t="s">
        <v>7</v>
      </c>
      <c r="L137" s="1660" t="s">
        <v>8</v>
      </c>
      <c r="M137" s="1660" t="s">
        <v>9</v>
      </c>
      <c r="N137" s="1660" t="s">
        <v>10</v>
      </c>
      <c r="O137" s="1660" t="s">
        <v>11</v>
      </c>
      <c r="P137" s="1660" t="s">
        <v>12</v>
      </c>
      <c r="Q137" s="1660" t="s">
        <v>13</v>
      </c>
      <c r="R137" s="1660" t="s">
        <v>14</v>
      </c>
      <c r="S137" s="1660" t="s">
        <v>15</v>
      </c>
      <c r="T137" s="1660" t="s">
        <v>16</v>
      </c>
      <c r="U137" s="1660" t="s">
        <v>17</v>
      </c>
      <c r="V137" s="1660" t="s">
        <v>18</v>
      </c>
      <c r="W137" s="1660" t="s">
        <v>19</v>
      </c>
      <c r="X137" s="1660" t="s">
        <v>20</v>
      </c>
      <c r="Y137" s="1660" t="s">
        <v>21</v>
      </c>
      <c r="Z137" s="1660" t="s">
        <v>22</v>
      </c>
      <c r="AA137" s="1660" t="s">
        <v>23</v>
      </c>
      <c r="AB137" s="1660" t="s">
        <v>24</v>
      </c>
      <c r="AC137" s="1660" t="s">
        <v>25</v>
      </c>
      <c r="AD137" s="1660" t="s">
        <v>26</v>
      </c>
      <c r="AE137" s="1660" t="s">
        <v>27</v>
      </c>
      <c r="AF137" s="1660" t="s">
        <v>28</v>
      </c>
      <c r="AG137" s="1660" t="s">
        <v>29</v>
      </c>
      <c r="AH137" s="1660" t="s">
        <v>30</v>
      </c>
      <c r="AI137" s="1660" t="s">
        <v>31</v>
      </c>
      <c r="AJ137" s="1660" t="s">
        <v>32</v>
      </c>
      <c r="AK137" s="1660" t="s">
        <v>33</v>
      </c>
      <c r="AL137" s="1660" t="s">
        <v>34</v>
      </c>
      <c r="AM137" s="1660" t="s">
        <v>35</v>
      </c>
      <c r="AN137" s="1660" t="s">
        <v>87</v>
      </c>
      <c r="AO137" s="1660" t="s">
        <v>111</v>
      </c>
      <c r="AP137" s="1660" t="s">
        <v>112</v>
      </c>
      <c r="AQ137" s="1660" t="s">
        <v>216</v>
      </c>
      <c r="AR137" s="1660" t="s">
        <v>402</v>
      </c>
      <c r="AS137" s="1660" t="s">
        <v>1068</v>
      </c>
      <c r="AT137" s="1660" t="s">
        <v>1079</v>
      </c>
      <c r="AU137" s="1660" t="s">
        <v>1567</v>
      </c>
      <c r="AV137" s="1660" t="s">
        <v>1592</v>
      </c>
      <c r="AW137" s="1389"/>
      <c r="AX137" s="1348"/>
      <c r="AY137" s="1348"/>
      <c r="AZ137" s="1348"/>
      <c r="BA137" s="1348"/>
      <c r="BB137" s="1348"/>
      <c r="BC137" s="1348"/>
      <c r="BD137" s="1348"/>
      <c r="BE137" s="1348"/>
      <c r="BF137" s="1348"/>
      <c r="BG137" s="1348"/>
      <c r="BH137" s="1348"/>
      <c r="BI137" s="1348"/>
      <c r="BJ137" s="1668"/>
      <c r="BK137" s="1348"/>
      <c r="BL137" s="1348"/>
      <c r="BM137" s="53"/>
      <c r="BN137" s="200"/>
      <c r="BO137" s="200"/>
      <c r="BP137" s="200"/>
      <c r="BQ137" s="200"/>
      <c r="BR137" s="200"/>
      <c r="BS137" s="200"/>
      <c r="BT137" s="200"/>
      <c r="BU137" s="200"/>
      <c r="BV137" s="200"/>
      <c r="BW137" s="200"/>
      <c r="BX137" s="200"/>
      <c r="BY137" s="200"/>
      <c r="BZ137" s="200"/>
      <c r="CA137" s="200"/>
      <c r="CB137" s="200"/>
      <c r="CC137" s="200"/>
      <c r="CD137" s="1641"/>
      <c r="CE137" s="200"/>
      <c r="CF137" s="200"/>
      <c r="CG137" s="200"/>
      <c r="CH137" s="200"/>
      <c r="CI137" s="200"/>
      <c r="CJ137" s="200"/>
      <c r="CK137" s="200"/>
      <c r="CL137" s="200"/>
      <c r="CM137" s="200"/>
      <c r="CN137" s="200"/>
      <c r="CO137" s="200"/>
      <c r="CP137" s="200"/>
      <c r="CQ137" s="200"/>
      <c r="CR137" s="200"/>
      <c r="CS137" s="1641"/>
      <c r="CT137" s="200"/>
      <c r="CU137" s="200"/>
      <c r="CV137" s="200"/>
      <c r="CW137" s="200"/>
      <c r="CX137" s="200"/>
      <c r="CY137" s="200"/>
      <c r="CZ137" s="200"/>
      <c r="DA137" s="1519"/>
      <c r="DB137" s="1519"/>
      <c r="DC137" s="1519"/>
      <c r="DD137" s="1519"/>
      <c r="DE137" s="1519"/>
      <c r="DF137" s="1519"/>
      <c r="DG137" s="200"/>
      <c r="DH137" s="1641"/>
      <c r="DI137" s="2"/>
      <c r="DJ137" s="2"/>
    </row>
    <row r="138" spans="1:128" x14ac:dyDescent="0.3">
      <c r="B138" s="2"/>
      <c r="C138" s="202"/>
      <c r="D138" s="2060" t="s">
        <v>45</v>
      </c>
      <c r="E138" s="2061"/>
      <c r="F138" s="2061"/>
      <c r="G138" s="2061"/>
      <c r="H138" s="2061"/>
      <c r="I138" s="2061"/>
      <c r="J138" s="2061"/>
      <c r="K138" s="2061"/>
      <c r="L138" s="2061"/>
      <c r="M138" s="2061"/>
      <c r="N138" s="2061"/>
      <c r="O138" s="2061"/>
      <c r="P138" s="2061"/>
      <c r="Q138" s="2061"/>
      <c r="R138" s="2104"/>
      <c r="S138" s="2105" t="s">
        <v>57</v>
      </c>
      <c r="T138" s="2061"/>
      <c r="U138" s="2061"/>
      <c r="V138" s="2061"/>
      <c r="W138" s="2061"/>
      <c r="X138" s="2061"/>
      <c r="Y138" s="2061"/>
      <c r="Z138" s="2061"/>
      <c r="AA138" s="2061"/>
      <c r="AB138" s="2061"/>
      <c r="AC138" s="2061"/>
      <c r="AD138" s="2061"/>
      <c r="AE138" s="2061"/>
      <c r="AF138" s="2061"/>
      <c r="AG138" s="2104"/>
      <c r="AH138" s="2105" t="s">
        <v>63</v>
      </c>
      <c r="AI138" s="2061"/>
      <c r="AJ138" s="2061"/>
      <c r="AK138" s="2061"/>
      <c r="AL138" s="2061"/>
      <c r="AM138" s="2061"/>
      <c r="AN138" s="2061"/>
      <c r="AO138" s="2061"/>
      <c r="AP138" s="2061"/>
      <c r="AQ138" s="2061"/>
      <c r="AR138" s="2061"/>
      <c r="AS138" s="2061"/>
      <c r="AT138" s="2061"/>
      <c r="AU138" s="2061"/>
      <c r="AV138" s="2104"/>
      <c r="AW138" s="2106" t="s">
        <v>1520</v>
      </c>
      <c r="AX138" s="1570"/>
      <c r="AY138" s="1570"/>
      <c r="AZ138" s="1570"/>
      <c r="BA138" s="1570"/>
      <c r="BB138" s="1570"/>
      <c r="BC138" s="1570"/>
      <c r="BD138" s="1570"/>
      <c r="BE138" s="1570"/>
      <c r="BF138" s="1570"/>
      <c r="BG138" s="1570"/>
      <c r="BH138" s="1570"/>
      <c r="BI138" s="1570"/>
      <c r="BJ138" s="1651"/>
      <c r="BK138" s="1570"/>
      <c r="BL138" s="1348"/>
      <c r="BM138" s="44"/>
      <c r="BN138" s="2"/>
      <c r="BO138" s="2"/>
      <c r="BP138" s="2"/>
      <c r="BQ138" s="2121" t="s">
        <v>45</v>
      </c>
      <c r="BR138" s="2122"/>
      <c r="BS138" s="2122"/>
      <c r="BT138" s="2122"/>
      <c r="BU138" s="2122"/>
      <c r="BV138" s="2122"/>
      <c r="BW138" s="2122"/>
      <c r="BX138" s="2122"/>
      <c r="BY138" s="2122"/>
      <c r="BZ138" s="2122"/>
      <c r="CA138" s="2122"/>
      <c r="CB138" s="2122"/>
      <c r="CC138" s="2122"/>
      <c r="CD138" s="2122"/>
      <c r="CE138" s="2123"/>
      <c r="CF138" s="2121" t="s">
        <v>57</v>
      </c>
      <c r="CG138" s="2122"/>
      <c r="CH138" s="2122"/>
      <c r="CI138" s="2122"/>
      <c r="CJ138" s="2122"/>
      <c r="CK138" s="2122"/>
      <c r="CL138" s="2122"/>
      <c r="CM138" s="2122"/>
      <c r="CN138" s="2122"/>
      <c r="CO138" s="2122"/>
      <c r="CP138" s="2122"/>
      <c r="CQ138" s="2122"/>
      <c r="CR138" s="2122"/>
      <c r="CS138" s="2122"/>
      <c r="CT138" s="2123"/>
      <c r="CU138" s="2121" t="s">
        <v>63</v>
      </c>
      <c r="CV138" s="2122"/>
      <c r="CW138" s="2122"/>
      <c r="CX138" s="2122"/>
      <c r="CY138" s="2122"/>
      <c r="CZ138" s="2122"/>
      <c r="DA138" s="2122"/>
      <c r="DB138" s="2122"/>
      <c r="DC138" s="2122"/>
      <c r="DD138" s="2122"/>
      <c r="DE138" s="2122"/>
      <c r="DF138" s="2122"/>
      <c r="DG138" s="2122"/>
      <c r="DH138" s="2122"/>
      <c r="DI138" s="2123"/>
      <c r="DJ138" s="2"/>
    </row>
    <row r="139" spans="1:128" ht="32.25" customHeight="1" thickBot="1" x14ac:dyDescent="0.35">
      <c r="B139" s="2"/>
      <c r="C139" s="202"/>
      <c r="D139" s="1672" t="s">
        <v>1055</v>
      </c>
      <c r="E139" s="1673" t="s">
        <v>1056</v>
      </c>
      <c r="F139" s="1672" t="s">
        <v>1057</v>
      </c>
      <c r="G139" s="1673" t="s">
        <v>1058</v>
      </c>
      <c r="H139" s="1672" t="s">
        <v>1059</v>
      </c>
      <c r="I139" s="1673" t="s">
        <v>1060</v>
      </c>
      <c r="J139" s="1672" t="s">
        <v>1061</v>
      </c>
      <c r="K139" s="1673" t="s">
        <v>1062</v>
      </c>
      <c r="L139" s="1672" t="s">
        <v>1063</v>
      </c>
      <c r="M139" s="1673" t="s">
        <v>1064</v>
      </c>
      <c r="N139" s="1672">
        <v>2016</v>
      </c>
      <c r="O139" s="1673">
        <v>2017</v>
      </c>
      <c r="P139" s="1735">
        <v>2018</v>
      </c>
      <c r="Q139" s="1735">
        <v>2019</v>
      </c>
      <c r="R139" s="1661" t="s">
        <v>1065</v>
      </c>
      <c r="S139" s="1672" t="s">
        <v>1055</v>
      </c>
      <c r="T139" s="1673" t="s">
        <v>1056</v>
      </c>
      <c r="U139" s="1672" t="s">
        <v>1057</v>
      </c>
      <c r="V139" s="1673" t="s">
        <v>1058</v>
      </c>
      <c r="W139" s="1672" t="s">
        <v>1059</v>
      </c>
      <c r="X139" s="1673" t="s">
        <v>1060</v>
      </c>
      <c r="Y139" s="1672" t="s">
        <v>1061</v>
      </c>
      <c r="Z139" s="1673" t="s">
        <v>1062</v>
      </c>
      <c r="AA139" s="1672" t="s">
        <v>1063</v>
      </c>
      <c r="AB139" s="1673" t="s">
        <v>1064</v>
      </c>
      <c r="AC139" s="1672">
        <v>2016</v>
      </c>
      <c r="AD139" s="1673">
        <v>2017</v>
      </c>
      <c r="AE139" s="1735">
        <v>2018</v>
      </c>
      <c r="AF139" s="1735">
        <v>2019</v>
      </c>
      <c r="AG139" s="1661" t="s">
        <v>1065</v>
      </c>
      <c r="AH139" s="1672" t="s">
        <v>1055</v>
      </c>
      <c r="AI139" s="1673" t="s">
        <v>1056</v>
      </c>
      <c r="AJ139" s="1672" t="s">
        <v>1057</v>
      </c>
      <c r="AK139" s="1673" t="s">
        <v>1058</v>
      </c>
      <c r="AL139" s="1672" t="s">
        <v>1059</v>
      </c>
      <c r="AM139" s="1673" t="s">
        <v>1060</v>
      </c>
      <c r="AN139" s="1672" t="s">
        <v>1061</v>
      </c>
      <c r="AO139" s="1673" t="s">
        <v>1062</v>
      </c>
      <c r="AP139" s="1672" t="s">
        <v>1063</v>
      </c>
      <c r="AQ139" s="1673" t="s">
        <v>1064</v>
      </c>
      <c r="AR139" s="1672">
        <v>2016</v>
      </c>
      <c r="AS139" s="1673">
        <v>2017</v>
      </c>
      <c r="AT139" s="1735">
        <v>2018</v>
      </c>
      <c r="AU139" s="1735">
        <v>2019</v>
      </c>
      <c r="AV139" s="1661" t="s">
        <v>1065</v>
      </c>
      <c r="AW139" s="2107"/>
      <c r="AX139" s="1570"/>
      <c r="AY139" s="1570"/>
      <c r="AZ139" s="1570"/>
      <c r="BA139" s="1570"/>
      <c r="BB139" s="1570"/>
      <c r="BC139" s="1570"/>
      <c r="BD139" s="1570"/>
      <c r="BE139" s="1570"/>
      <c r="BF139" s="1570"/>
      <c r="BG139" s="1570"/>
      <c r="BH139" s="1570"/>
      <c r="BI139" s="1570"/>
      <c r="BJ139" s="1651"/>
      <c r="BK139" s="1570"/>
      <c r="BL139" s="1570"/>
      <c r="BM139" s="44"/>
      <c r="BN139" s="2"/>
      <c r="BO139" s="941" t="s">
        <v>162</v>
      </c>
      <c r="BP139" s="897" t="s">
        <v>189</v>
      </c>
      <c r="BQ139" s="1349">
        <v>2006</v>
      </c>
      <c r="BR139" s="1350">
        <v>2007</v>
      </c>
      <c r="BS139" s="1350">
        <v>2008</v>
      </c>
      <c r="BT139" s="1350">
        <v>2009</v>
      </c>
      <c r="BU139" s="1350">
        <v>2010</v>
      </c>
      <c r="BV139" s="1350">
        <v>2011</v>
      </c>
      <c r="BW139" s="1350">
        <v>2012</v>
      </c>
      <c r="BX139" s="1350">
        <v>2013</v>
      </c>
      <c r="BY139" s="1350">
        <v>2014</v>
      </c>
      <c r="BZ139" s="1350">
        <v>2015</v>
      </c>
      <c r="CA139" s="1350">
        <v>2016</v>
      </c>
      <c r="CB139" s="1350">
        <v>2017</v>
      </c>
      <c r="CC139" s="1350">
        <v>2018</v>
      </c>
      <c r="CD139" s="1717">
        <v>2019</v>
      </c>
      <c r="CE139" s="1351" t="s">
        <v>831</v>
      </c>
      <c r="CF139" s="1349">
        <v>2006</v>
      </c>
      <c r="CG139" s="1350">
        <v>2007</v>
      </c>
      <c r="CH139" s="1350">
        <v>2008</v>
      </c>
      <c r="CI139" s="1350">
        <v>2009</v>
      </c>
      <c r="CJ139" s="1350">
        <v>2010</v>
      </c>
      <c r="CK139" s="1350">
        <v>2011</v>
      </c>
      <c r="CL139" s="1350">
        <v>2012</v>
      </c>
      <c r="CM139" s="1350">
        <v>2013</v>
      </c>
      <c r="CN139" s="1350">
        <v>2014</v>
      </c>
      <c r="CO139" s="1350">
        <v>2015</v>
      </c>
      <c r="CP139" s="1350">
        <v>2016</v>
      </c>
      <c r="CQ139" s="1350">
        <v>2017</v>
      </c>
      <c r="CR139" s="1350">
        <v>2018</v>
      </c>
      <c r="CS139" s="1720">
        <v>2019</v>
      </c>
      <c r="CT139" s="1352" t="s">
        <v>831</v>
      </c>
      <c r="CU139" s="1353">
        <v>2006</v>
      </c>
      <c r="CV139" s="1350">
        <v>2007</v>
      </c>
      <c r="CW139" s="1350">
        <v>2008</v>
      </c>
      <c r="CX139" s="1350">
        <v>2009</v>
      </c>
      <c r="CY139" s="1350">
        <v>2010</v>
      </c>
      <c r="CZ139" s="1350">
        <v>2011</v>
      </c>
      <c r="DA139" s="1350">
        <v>2012</v>
      </c>
      <c r="DB139" s="1350">
        <v>2013</v>
      </c>
      <c r="DC139" s="1350">
        <v>2014</v>
      </c>
      <c r="DD139" s="1350">
        <v>2015</v>
      </c>
      <c r="DE139" s="1350">
        <v>2016</v>
      </c>
      <c r="DF139" s="1350">
        <v>2017</v>
      </c>
      <c r="DG139" s="1350">
        <v>2018</v>
      </c>
      <c r="DH139" s="1720">
        <v>2019</v>
      </c>
      <c r="DI139" s="1352" t="s">
        <v>831</v>
      </c>
      <c r="DJ139" s="2"/>
    </row>
    <row r="140" spans="1:128" ht="23.5" customHeight="1" x14ac:dyDescent="0.3">
      <c r="B140" s="1410" t="s">
        <v>139</v>
      </c>
      <c r="C140" s="163"/>
      <c r="D140" s="1290"/>
      <c r="E140" s="1291"/>
      <c r="F140" s="1291"/>
      <c r="G140" s="1291"/>
      <c r="H140" s="1291"/>
      <c r="I140" s="1291"/>
      <c r="J140" s="1291"/>
      <c r="K140" s="1291"/>
      <c r="L140" s="1291"/>
      <c r="M140" s="976"/>
      <c r="N140" s="976"/>
      <c r="O140" s="976"/>
      <c r="P140" s="160"/>
      <c r="Q140" s="1638"/>
      <c r="R140" s="86"/>
      <c r="S140" s="1290"/>
      <c r="T140" s="1291"/>
      <c r="U140" s="1291"/>
      <c r="V140" s="1291"/>
      <c r="W140" s="1291"/>
      <c r="X140" s="1291"/>
      <c r="Y140" s="1291"/>
      <c r="Z140" s="1291"/>
      <c r="AA140" s="1291"/>
      <c r="AB140" s="976"/>
      <c r="AC140" s="976"/>
      <c r="AD140" s="976"/>
      <c r="AE140" s="160"/>
      <c r="AF140" s="1638"/>
      <c r="AG140" s="86"/>
      <c r="AH140" s="1290"/>
      <c r="AI140" s="1291"/>
      <c r="AJ140" s="1291"/>
      <c r="AK140" s="1291"/>
      <c r="AL140" s="1291"/>
      <c r="AM140" s="1291"/>
      <c r="AN140" s="1291"/>
      <c r="AO140" s="1291"/>
      <c r="AP140" s="1291"/>
      <c r="AQ140" s="976"/>
      <c r="AR140" s="976"/>
      <c r="AS140" s="976"/>
      <c r="AT140" s="160"/>
      <c r="AU140" s="1638"/>
      <c r="AV140" s="86"/>
      <c r="AW140" s="1440"/>
      <c r="AX140" s="1590"/>
      <c r="AY140" s="1590"/>
      <c r="AZ140" s="1590"/>
      <c r="BA140" s="1590"/>
      <c r="BB140" s="1590"/>
      <c r="BC140" s="1590"/>
      <c r="BD140" s="1590"/>
      <c r="BE140" s="1590"/>
      <c r="BF140" s="1590"/>
      <c r="BG140" s="1590"/>
      <c r="BH140" s="1590"/>
      <c r="BI140" s="1590"/>
      <c r="BJ140" s="1590"/>
      <c r="BK140" s="1590"/>
      <c r="BL140" s="1570"/>
      <c r="BM140" s="44"/>
      <c r="BN140" s="1329" t="s">
        <v>80</v>
      </c>
      <c r="BO140" s="206"/>
      <c r="BP140" s="1598"/>
      <c r="BQ140" s="1310"/>
      <c r="BR140" s="1308"/>
      <c r="BS140" s="1308"/>
      <c r="BT140" s="1308"/>
      <c r="BU140" s="1308"/>
      <c r="BV140" s="1308"/>
      <c r="BW140" s="1308"/>
      <c r="BX140" s="1308"/>
      <c r="BY140" s="976"/>
      <c r="BZ140" s="976"/>
      <c r="CA140" s="976"/>
      <c r="CB140" s="976"/>
      <c r="CC140" s="976"/>
      <c r="CD140" s="1650"/>
      <c r="CE140" s="86"/>
      <c r="CF140" s="1304"/>
      <c r="CG140" s="1304"/>
      <c r="CH140" s="1304"/>
      <c r="CI140" s="1304"/>
      <c r="CJ140" s="1304"/>
      <c r="CK140" s="1304"/>
      <c r="CL140" s="1304"/>
      <c r="CM140" s="1304"/>
      <c r="CN140" s="1304"/>
      <c r="CO140" s="1304"/>
      <c r="CP140" s="1304"/>
      <c r="CQ140" s="1304"/>
      <c r="CR140" s="1304"/>
      <c r="CS140" s="1665"/>
      <c r="CT140" s="86"/>
      <c r="CU140" s="1310"/>
      <c r="CV140" s="1308"/>
      <c r="CW140" s="1308"/>
      <c r="CX140" s="1308"/>
      <c r="CY140" s="1308"/>
      <c r="CZ140" s="1308"/>
      <c r="DA140" s="1308"/>
      <c r="DB140" s="1308"/>
      <c r="DC140" s="976"/>
      <c r="DD140" s="976"/>
      <c r="DE140" s="976"/>
      <c r="DF140" s="976"/>
      <c r="DG140" s="976"/>
      <c r="DH140" s="1650"/>
      <c r="DI140" s="86"/>
      <c r="DJ140" s="2"/>
    </row>
    <row r="141" spans="1:128" ht="66" customHeight="1" x14ac:dyDescent="0.3">
      <c r="B141" s="1618" t="s">
        <v>140</v>
      </c>
      <c r="C141" s="1619" t="s">
        <v>174</v>
      </c>
      <c r="D141" s="1678"/>
      <c r="E141" s="1679"/>
      <c r="F141" s="1679"/>
      <c r="G141" s="1679"/>
      <c r="H141" s="1664"/>
      <c r="I141" s="1664"/>
      <c r="J141" s="1664"/>
      <c r="K141" s="1664"/>
      <c r="L141" s="1664"/>
      <c r="M141" s="1664"/>
      <c r="N141" s="1664"/>
      <c r="O141" s="1664"/>
      <c r="P141" s="1677"/>
      <c r="Q141" s="1677"/>
      <c r="R141" s="1654"/>
      <c r="S141" s="1678"/>
      <c r="T141" s="1679"/>
      <c r="U141" s="1679"/>
      <c r="V141" s="1679"/>
      <c r="W141" s="1664"/>
      <c r="X141" s="1664"/>
      <c r="Y141" s="1664"/>
      <c r="Z141" s="1664"/>
      <c r="AA141" s="1664"/>
      <c r="AB141" s="1664"/>
      <c r="AC141" s="1664"/>
      <c r="AD141" s="1664"/>
      <c r="AE141" s="1677"/>
      <c r="AF141" s="1677"/>
      <c r="AG141" s="1654"/>
      <c r="AH141" s="1678"/>
      <c r="AI141" s="1679"/>
      <c r="AJ141" s="1679"/>
      <c r="AK141" s="1679"/>
      <c r="AL141" s="1664"/>
      <c r="AM141" s="1664"/>
      <c r="AN141" s="1664"/>
      <c r="AO141" s="1664"/>
      <c r="AP141" s="1664"/>
      <c r="AQ141" s="1664"/>
      <c r="AR141" s="1664"/>
      <c r="AS141" s="1664"/>
      <c r="AT141" s="1677"/>
      <c r="AU141" s="1677"/>
      <c r="AV141" s="1654"/>
      <c r="AW141" s="1432"/>
      <c r="AX141" s="1383"/>
      <c r="AY141" s="1383"/>
      <c r="AZ141" s="1383"/>
      <c r="BA141" s="1383"/>
      <c r="BB141" s="1383"/>
      <c r="BC141" s="1383"/>
      <c r="BD141" s="1383"/>
      <c r="BE141" s="1383"/>
      <c r="BF141" s="1383"/>
      <c r="BG141" s="1383"/>
      <c r="BH141" s="1383"/>
      <c r="BI141" s="1383"/>
      <c r="BJ141" s="1671"/>
      <c r="BK141" s="1383"/>
      <c r="BL141" s="1590"/>
      <c r="BM141" s="1518"/>
      <c r="BN141" s="1354" t="s">
        <v>68</v>
      </c>
      <c r="BO141" s="211" t="s">
        <v>165</v>
      </c>
      <c r="BP141" s="1606" t="s">
        <v>180</v>
      </c>
      <c r="BQ141" s="1355" t="str">
        <f t="shared" ref="BQ141:DI141" si="550">IF(SUM(COUNTBLANK(D141),COUNTBLANK(D142))=0,D142/D141,"-")</f>
        <v>-</v>
      </c>
      <c r="BR141" s="1355" t="str">
        <f t="shared" si="550"/>
        <v>-</v>
      </c>
      <c r="BS141" s="1355" t="str">
        <f t="shared" si="550"/>
        <v>-</v>
      </c>
      <c r="BT141" s="1355" t="str">
        <f t="shared" si="550"/>
        <v>-</v>
      </c>
      <c r="BU141" s="1355" t="str">
        <f t="shared" si="550"/>
        <v>-</v>
      </c>
      <c r="BV141" s="1355" t="str">
        <f t="shared" si="550"/>
        <v>-</v>
      </c>
      <c r="BW141" s="1355" t="str">
        <f t="shared" si="550"/>
        <v>-</v>
      </c>
      <c r="BX141" s="1355" t="str">
        <f t="shared" si="550"/>
        <v>-</v>
      </c>
      <c r="BY141" s="1355" t="str">
        <f t="shared" si="550"/>
        <v>-</v>
      </c>
      <c r="BZ141" s="1355" t="str">
        <f t="shared" si="550"/>
        <v>-</v>
      </c>
      <c r="CA141" s="1355" t="str">
        <f t="shared" si="550"/>
        <v>-</v>
      </c>
      <c r="CB141" s="1355" t="str">
        <f t="shared" si="550"/>
        <v>-</v>
      </c>
      <c r="CC141" s="1355" t="str">
        <f t="shared" si="550"/>
        <v>-</v>
      </c>
      <c r="CD141" s="1355" t="str">
        <f t="shared" si="550"/>
        <v>-</v>
      </c>
      <c r="CE141" s="1356" t="str">
        <f t="shared" si="550"/>
        <v>-</v>
      </c>
      <c r="CF141" s="1355" t="str">
        <f t="shared" si="550"/>
        <v>-</v>
      </c>
      <c r="CG141" s="1355" t="str">
        <f t="shared" si="550"/>
        <v>-</v>
      </c>
      <c r="CH141" s="1355" t="str">
        <f t="shared" si="550"/>
        <v>-</v>
      </c>
      <c r="CI141" s="1355" t="str">
        <f t="shared" si="550"/>
        <v>-</v>
      </c>
      <c r="CJ141" s="1355" t="str">
        <f t="shared" si="550"/>
        <v>-</v>
      </c>
      <c r="CK141" s="1355" t="str">
        <f t="shared" si="550"/>
        <v>-</v>
      </c>
      <c r="CL141" s="1355" t="str">
        <f t="shared" si="550"/>
        <v>-</v>
      </c>
      <c r="CM141" s="1355" t="str">
        <f t="shared" si="550"/>
        <v>-</v>
      </c>
      <c r="CN141" s="1355" t="str">
        <f t="shared" si="550"/>
        <v>-</v>
      </c>
      <c r="CO141" s="1355" t="str">
        <f t="shared" si="550"/>
        <v>-</v>
      </c>
      <c r="CP141" s="1355" t="str">
        <f t="shared" si="550"/>
        <v>-</v>
      </c>
      <c r="CQ141" s="1355" t="str">
        <f t="shared" si="550"/>
        <v>-</v>
      </c>
      <c r="CR141" s="1355" t="str">
        <f t="shared" si="550"/>
        <v>-</v>
      </c>
      <c r="CS141" s="1355" t="str">
        <f t="shared" si="550"/>
        <v>-</v>
      </c>
      <c r="CT141" s="1356" t="str">
        <f t="shared" si="550"/>
        <v>-</v>
      </c>
      <c r="CU141" s="1355" t="str">
        <f t="shared" si="550"/>
        <v>-</v>
      </c>
      <c r="CV141" s="1355" t="str">
        <f t="shared" si="550"/>
        <v>-</v>
      </c>
      <c r="CW141" s="1355" t="str">
        <f t="shared" si="550"/>
        <v>-</v>
      </c>
      <c r="CX141" s="1355" t="str">
        <f t="shared" si="550"/>
        <v>-</v>
      </c>
      <c r="CY141" s="1355" t="str">
        <f t="shared" si="550"/>
        <v>-</v>
      </c>
      <c r="CZ141" s="1355" t="str">
        <f t="shared" si="550"/>
        <v>-</v>
      </c>
      <c r="DA141" s="1355" t="str">
        <f t="shared" si="550"/>
        <v>-</v>
      </c>
      <c r="DB141" s="1355" t="str">
        <f t="shared" si="550"/>
        <v>-</v>
      </c>
      <c r="DC141" s="1355" t="str">
        <f t="shared" si="550"/>
        <v>-</v>
      </c>
      <c r="DD141" s="1355" t="str">
        <f t="shared" si="550"/>
        <v>-</v>
      </c>
      <c r="DE141" s="1355" t="str">
        <f t="shared" si="550"/>
        <v>-</v>
      </c>
      <c r="DF141" s="1355" t="str">
        <f t="shared" si="550"/>
        <v>-</v>
      </c>
      <c r="DG141" s="1355" t="str">
        <f t="shared" si="550"/>
        <v>-</v>
      </c>
      <c r="DH141" s="1355" t="str">
        <f t="shared" si="550"/>
        <v>-</v>
      </c>
      <c r="DI141" s="1356" t="str">
        <f t="shared" si="550"/>
        <v>-</v>
      </c>
      <c r="DJ141" s="2"/>
    </row>
    <row r="142" spans="1:128" ht="28.5" customHeight="1" x14ac:dyDescent="0.3">
      <c r="B142" s="1618" t="s">
        <v>141</v>
      </c>
      <c r="C142" s="1619" t="s">
        <v>175</v>
      </c>
      <c r="D142" s="1678"/>
      <c r="E142" s="1679"/>
      <c r="F142" s="1679"/>
      <c r="G142" s="1679"/>
      <c r="H142" s="1664"/>
      <c r="I142" s="1664"/>
      <c r="J142" s="1664"/>
      <c r="K142" s="1664"/>
      <c r="L142" s="1664"/>
      <c r="M142" s="1664"/>
      <c r="N142" s="1664"/>
      <c r="O142" s="1664"/>
      <c r="P142" s="1677"/>
      <c r="Q142" s="1677"/>
      <c r="R142" s="1654"/>
      <c r="S142" s="1678"/>
      <c r="T142" s="1679"/>
      <c r="U142" s="1679"/>
      <c r="V142" s="1679"/>
      <c r="W142" s="1664"/>
      <c r="X142" s="1664"/>
      <c r="Y142" s="1664"/>
      <c r="Z142" s="1664"/>
      <c r="AA142" s="1664"/>
      <c r="AB142" s="1664"/>
      <c r="AC142" s="1664"/>
      <c r="AD142" s="1664"/>
      <c r="AE142" s="1677"/>
      <c r="AF142" s="1677"/>
      <c r="AG142" s="1654"/>
      <c r="AH142" s="1678"/>
      <c r="AI142" s="1679"/>
      <c r="AJ142" s="1679"/>
      <c r="AK142" s="1679"/>
      <c r="AL142" s="1664"/>
      <c r="AM142" s="1664"/>
      <c r="AN142" s="1664"/>
      <c r="AO142" s="1664"/>
      <c r="AP142" s="1664"/>
      <c r="AQ142" s="1664"/>
      <c r="AR142" s="1664"/>
      <c r="AS142" s="1664"/>
      <c r="AT142" s="1677"/>
      <c r="AU142" s="1677"/>
      <c r="AV142" s="1654"/>
      <c r="AW142" s="1432"/>
      <c r="AX142" s="1383"/>
      <c r="AY142" s="1383"/>
      <c r="AZ142" s="1383"/>
      <c r="BA142" s="1383"/>
      <c r="BB142" s="1383"/>
      <c r="BC142" s="1383"/>
      <c r="BD142" s="1383"/>
      <c r="BE142" s="1383"/>
      <c r="BF142" s="1383"/>
      <c r="BG142" s="1383"/>
      <c r="BH142" s="1383"/>
      <c r="BI142" s="1383"/>
      <c r="BJ142" s="1671"/>
      <c r="BK142" s="1383"/>
      <c r="BL142" s="1383"/>
      <c r="BM142" s="1518"/>
      <c r="BN142" s="1354" t="s">
        <v>70</v>
      </c>
      <c r="BO142" s="211" t="s">
        <v>163</v>
      </c>
      <c r="BP142" s="1606" t="s">
        <v>181</v>
      </c>
      <c r="BQ142" s="1355" t="str">
        <f t="shared" ref="BQ142:DI142" si="551">IF(SUM(COUNTBLANK(D141),COUNTBLANK(D143))=0,D143/D141,"-")</f>
        <v>-</v>
      </c>
      <c r="BR142" s="1355" t="str">
        <f t="shared" si="551"/>
        <v>-</v>
      </c>
      <c r="BS142" s="1355" t="str">
        <f t="shared" si="551"/>
        <v>-</v>
      </c>
      <c r="BT142" s="1355" t="str">
        <f t="shared" si="551"/>
        <v>-</v>
      </c>
      <c r="BU142" s="1355" t="str">
        <f t="shared" si="551"/>
        <v>-</v>
      </c>
      <c r="BV142" s="1355" t="str">
        <f t="shared" si="551"/>
        <v>-</v>
      </c>
      <c r="BW142" s="1355" t="str">
        <f t="shared" si="551"/>
        <v>-</v>
      </c>
      <c r="BX142" s="1355" t="str">
        <f t="shared" si="551"/>
        <v>-</v>
      </c>
      <c r="BY142" s="1355" t="str">
        <f t="shared" si="551"/>
        <v>-</v>
      </c>
      <c r="BZ142" s="1355" t="str">
        <f t="shared" si="551"/>
        <v>-</v>
      </c>
      <c r="CA142" s="1355" t="str">
        <f t="shared" si="551"/>
        <v>-</v>
      </c>
      <c r="CB142" s="1355" t="str">
        <f t="shared" si="551"/>
        <v>-</v>
      </c>
      <c r="CC142" s="1355" t="str">
        <f t="shared" si="551"/>
        <v>-</v>
      </c>
      <c r="CD142" s="1355" t="str">
        <f t="shared" si="551"/>
        <v>-</v>
      </c>
      <c r="CE142" s="1356" t="str">
        <f t="shared" si="551"/>
        <v>-</v>
      </c>
      <c r="CF142" s="1355" t="str">
        <f t="shared" si="551"/>
        <v>-</v>
      </c>
      <c r="CG142" s="1355" t="str">
        <f t="shared" si="551"/>
        <v>-</v>
      </c>
      <c r="CH142" s="1355" t="str">
        <f t="shared" si="551"/>
        <v>-</v>
      </c>
      <c r="CI142" s="1355" t="str">
        <f t="shared" si="551"/>
        <v>-</v>
      </c>
      <c r="CJ142" s="1355" t="str">
        <f t="shared" si="551"/>
        <v>-</v>
      </c>
      <c r="CK142" s="1355" t="str">
        <f t="shared" si="551"/>
        <v>-</v>
      </c>
      <c r="CL142" s="1355" t="str">
        <f t="shared" si="551"/>
        <v>-</v>
      </c>
      <c r="CM142" s="1355" t="str">
        <f t="shared" si="551"/>
        <v>-</v>
      </c>
      <c r="CN142" s="1355" t="str">
        <f t="shared" si="551"/>
        <v>-</v>
      </c>
      <c r="CO142" s="1355" t="str">
        <f t="shared" si="551"/>
        <v>-</v>
      </c>
      <c r="CP142" s="1355" t="str">
        <f t="shared" si="551"/>
        <v>-</v>
      </c>
      <c r="CQ142" s="1355" t="str">
        <f t="shared" si="551"/>
        <v>-</v>
      </c>
      <c r="CR142" s="1355" t="str">
        <f t="shared" si="551"/>
        <v>-</v>
      </c>
      <c r="CS142" s="1355" t="str">
        <f t="shared" si="551"/>
        <v>-</v>
      </c>
      <c r="CT142" s="1356" t="str">
        <f t="shared" si="551"/>
        <v>-</v>
      </c>
      <c r="CU142" s="1355" t="str">
        <f t="shared" si="551"/>
        <v>-</v>
      </c>
      <c r="CV142" s="1355" t="str">
        <f t="shared" si="551"/>
        <v>-</v>
      </c>
      <c r="CW142" s="1355" t="str">
        <f t="shared" si="551"/>
        <v>-</v>
      </c>
      <c r="CX142" s="1355" t="str">
        <f t="shared" si="551"/>
        <v>-</v>
      </c>
      <c r="CY142" s="1355" t="str">
        <f t="shared" si="551"/>
        <v>-</v>
      </c>
      <c r="CZ142" s="1355" t="str">
        <f t="shared" si="551"/>
        <v>-</v>
      </c>
      <c r="DA142" s="1355" t="str">
        <f t="shared" si="551"/>
        <v>-</v>
      </c>
      <c r="DB142" s="1355" t="str">
        <f t="shared" si="551"/>
        <v>-</v>
      </c>
      <c r="DC142" s="1355" t="str">
        <f t="shared" si="551"/>
        <v>-</v>
      </c>
      <c r="DD142" s="1355" t="str">
        <f t="shared" si="551"/>
        <v>-</v>
      </c>
      <c r="DE142" s="1355" t="str">
        <f t="shared" si="551"/>
        <v>-</v>
      </c>
      <c r="DF142" s="1355" t="str">
        <f t="shared" si="551"/>
        <v>-</v>
      </c>
      <c r="DG142" s="1355" t="str">
        <f t="shared" si="551"/>
        <v>-</v>
      </c>
      <c r="DH142" s="1355" t="str">
        <f t="shared" si="551"/>
        <v>-</v>
      </c>
      <c r="DI142" s="1356" t="str">
        <f t="shared" si="551"/>
        <v>-</v>
      </c>
      <c r="DJ142" s="2"/>
    </row>
    <row r="143" spans="1:128" ht="28.5" customHeight="1" x14ac:dyDescent="0.3">
      <c r="B143" s="1618" t="s">
        <v>142</v>
      </c>
      <c r="C143" s="1736" t="s">
        <v>179</v>
      </c>
      <c r="D143" s="1678"/>
      <c r="E143" s="1679"/>
      <c r="F143" s="1679"/>
      <c r="G143" s="1679"/>
      <c r="H143" s="1664"/>
      <c r="I143" s="1664"/>
      <c r="J143" s="1664"/>
      <c r="K143" s="1664"/>
      <c r="L143" s="1664"/>
      <c r="M143" s="1664"/>
      <c r="N143" s="1664"/>
      <c r="O143" s="1664"/>
      <c r="P143" s="1677"/>
      <c r="Q143" s="1677"/>
      <c r="R143" s="1654"/>
      <c r="S143" s="1678"/>
      <c r="T143" s="1679"/>
      <c r="U143" s="1679"/>
      <c r="V143" s="1679"/>
      <c r="W143" s="1664"/>
      <c r="X143" s="1664"/>
      <c r="Y143" s="1664"/>
      <c r="Z143" s="1664"/>
      <c r="AA143" s="1664"/>
      <c r="AB143" s="1664"/>
      <c r="AC143" s="1664"/>
      <c r="AD143" s="1664"/>
      <c r="AE143" s="1677"/>
      <c r="AF143" s="1677"/>
      <c r="AG143" s="1654"/>
      <c r="AH143" s="1678"/>
      <c r="AI143" s="1679"/>
      <c r="AJ143" s="1679"/>
      <c r="AK143" s="1679"/>
      <c r="AL143" s="1664"/>
      <c r="AM143" s="1664"/>
      <c r="AN143" s="1664"/>
      <c r="AO143" s="1664"/>
      <c r="AP143" s="1664"/>
      <c r="AQ143" s="1664"/>
      <c r="AR143" s="1664"/>
      <c r="AS143" s="1664"/>
      <c r="AT143" s="1677"/>
      <c r="AU143" s="1677"/>
      <c r="AV143" s="1654"/>
      <c r="AW143" s="1432"/>
      <c r="AX143" s="1383"/>
      <c r="AY143" s="1383"/>
      <c r="AZ143" s="1383"/>
      <c r="BA143" s="1383"/>
      <c r="BB143" s="1383"/>
      <c r="BC143" s="1383"/>
      <c r="BD143" s="1383"/>
      <c r="BE143" s="1383"/>
      <c r="BF143" s="1383"/>
      <c r="BG143" s="1383"/>
      <c r="BH143" s="1383"/>
      <c r="BI143" s="1383"/>
      <c r="BJ143" s="1671"/>
      <c r="BK143" s="1383"/>
      <c r="BL143" s="1383"/>
      <c r="BM143" s="1518"/>
      <c r="BN143" s="1357" t="s">
        <v>69</v>
      </c>
      <c r="BO143" s="213" t="s">
        <v>903</v>
      </c>
      <c r="BP143" s="1607" t="s">
        <v>190</v>
      </c>
      <c r="BQ143" s="1358" t="str">
        <f t="shared" ref="BQ143:DI143" si="552">IF(SUM(COUNTBLANK(D141),COUNTBLANK(D142),COUNTBLANK(D156),COUNTBLANK(D157))=0,(D142+D157)/(D141+D156),"-")</f>
        <v>-</v>
      </c>
      <c r="BR143" s="1358" t="str">
        <f t="shared" si="552"/>
        <v>-</v>
      </c>
      <c r="BS143" s="1358" t="str">
        <f t="shared" si="552"/>
        <v>-</v>
      </c>
      <c r="BT143" s="1358" t="str">
        <f t="shared" si="552"/>
        <v>-</v>
      </c>
      <c r="BU143" s="1358" t="str">
        <f t="shared" si="552"/>
        <v>-</v>
      </c>
      <c r="BV143" s="1358" t="str">
        <f t="shared" si="552"/>
        <v>-</v>
      </c>
      <c r="BW143" s="1358" t="str">
        <f t="shared" si="552"/>
        <v>-</v>
      </c>
      <c r="BX143" s="1358" t="str">
        <f t="shared" si="552"/>
        <v>-</v>
      </c>
      <c r="BY143" s="1358" t="str">
        <f t="shared" si="552"/>
        <v>-</v>
      </c>
      <c r="BZ143" s="1358" t="str">
        <f t="shared" si="552"/>
        <v>-</v>
      </c>
      <c r="CA143" s="1358" t="str">
        <f t="shared" si="552"/>
        <v>-</v>
      </c>
      <c r="CB143" s="1358" t="str">
        <f t="shared" si="552"/>
        <v>-</v>
      </c>
      <c r="CC143" s="1358" t="str">
        <f t="shared" si="552"/>
        <v>-</v>
      </c>
      <c r="CD143" s="1358" t="str">
        <f t="shared" si="552"/>
        <v>-</v>
      </c>
      <c r="CE143" s="1359" t="str">
        <f t="shared" si="552"/>
        <v>-</v>
      </c>
      <c r="CF143" s="1358" t="str">
        <f t="shared" si="552"/>
        <v>-</v>
      </c>
      <c r="CG143" s="1358" t="str">
        <f t="shared" si="552"/>
        <v>-</v>
      </c>
      <c r="CH143" s="1358" t="str">
        <f t="shared" si="552"/>
        <v>-</v>
      </c>
      <c r="CI143" s="1358" t="str">
        <f t="shared" si="552"/>
        <v>-</v>
      </c>
      <c r="CJ143" s="1358" t="str">
        <f t="shared" si="552"/>
        <v>-</v>
      </c>
      <c r="CK143" s="1358" t="str">
        <f t="shared" si="552"/>
        <v>-</v>
      </c>
      <c r="CL143" s="1358" t="str">
        <f t="shared" si="552"/>
        <v>-</v>
      </c>
      <c r="CM143" s="1358" t="str">
        <f t="shared" si="552"/>
        <v>-</v>
      </c>
      <c r="CN143" s="1358" t="str">
        <f t="shared" si="552"/>
        <v>-</v>
      </c>
      <c r="CO143" s="1358" t="str">
        <f t="shared" si="552"/>
        <v>-</v>
      </c>
      <c r="CP143" s="1358" t="str">
        <f t="shared" si="552"/>
        <v>-</v>
      </c>
      <c r="CQ143" s="1358" t="str">
        <f t="shared" si="552"/>
        <v>-</v>
      </c>
      <c r="CR143" s="1358" t="str">
        <f t="shared" si="552"/>
        <v>-</v>
      </c>
      <c r="CS143" s="1358" t="str">
        <f t="shared" si="552"/>
        <v>-</v>
      </c>
      <c r="CT143" s="1359" t="str">
        <f t="shared" si="552"/>
        <v>-</v>
      </c>
      <c r="CU143" s="1358" t="str">
        <f t="shared" si="552"/>
        <v>-</v>
      </c>
      <c r="CV143" s="1358" t="str">
        <f t="shared" si="552"/>
        <v>-</v>
      </c>
      <c r="CW143" s="1358" t="str">
        <f t="shared" si="552"/>
        <v>-</v>
      </c>
      <c r="CX143" s="1358" t="str">
        <f t="shared" si="552"/>
        <v>-</v>
      </c>
      <c r="CY143" s="1358" t="str">
        <f t="shared" si="552"/>
        <v>-</v>
      </c>
      <c r="CZ143" s="1358" t="str">
        <f t="shared" si="552"/>
        <v>-</v>
      </c>
      <c r="DA143" s="1358" t="str">
        <f t="shared" si="552"/>
        <v>-</v>
      </c>
      <c r="DB143" s="1358" t="str">
        <f t="shared" si="552"/>
        <v>-</v>
      </c>
      <c r="DC143" s="1358" t="str">
        <f t="shared" si="552"/>
        <v>-</v>
      </c>
      <c r="DD143" s="1358" t="str">
        <f t="shared" si="552"/>
        <v>-</v>
      </c>
      <c r="DE143" s="1358" t="str">
        <f t="shared" si="552"/>
        <v>-</v>
      </c>
      <c r="DF143" s="1358" t="str">
        <f t="shared" si="552"/>
        <v>-</v>
      </c>
      <c r="DG143" s="1358" t="str">
        <f t="shared" si="552"/>
        <v>-</v>
      </c>
      <c r="DH143" s="1358" t="str">
        <f t="shared" si="552"/>
        <v>-</v>
      </c>
      <c r="DI143" s="1359" t="str">
        <f t="shared" si="552"/>
        <v>-</v>
      </c>
      <c r="DJ143" s="2"/>
    </row>
    <row r="144" spans="1:128" ht="28.5" customHeight="1" x14ac:dyDescent="0.3">
      <c r="B144" s="1618" t="s">
        <v>143</v>
      </c>
      <c r="C144" s="1619" t="s">
        <v>176</v>
      </c>
      <c r="D144" s="1678"/>
      <c r="E144" s="1679"/>
      <c r="F144" s="1679"/>
      <c r="G144" s="1679"/>
      <c r="H144" s="1664"/>
      <c r="I144" s="1664"/>
      <c r="J144" s="1664"/>
      <c r="K144" s="1664"/>
      <c r="L144" s="1664"/>
      <c r="M144" s="1664"/>
      <c r="N144" s="1664"/>
      <c r="O144" s="1664"/>
      <c r="P144" s="1677"/>
      <c r="Q144" s="1677"/>
      <c r="R144" s="1654"/>
      <c r="S144" s="1678"/>
      <c r="T144" s="1679"/>
      <c r="U144" s="1679"/>
      <c r="V144" s="1679"/>
      <c r="W144" s="1664"/>
      <c r="X144" s="1664"/>
      <c r="Y144" s="1664"/>
      <c r="Z144" s="1664"/>
      <c r="AA144" s="1664"/>
      <c r="AB144" s="1664"/>
      <c r="AC144" s="1664"/>
      <c r="AD144" s="1664"/>
      <c r="AE144" s="1677"/>
      <c r="AF144" s="1677"/>
      <c r="AG144" s="1654"/>
      <c r="AH144" s="1678"/>
      <c r="AI144" s="1679"/>
      <c r="AJ144" s="1679"/>
      <c r="AK144" s="1679"/>
      <c r="AL144" s="1664"/>
      <c r="AM144" s="1664"/>
      <c r="AN144" s="1664"/>
      <c r="AO144" s="1664"/>
      <c r="AP144" s="1664"/>
      <c r="AQ144" s="1664"/>
      <c r="AR144" s="1664"/>
      <c r="AS144" s="1664"/>
      <c r="AT144" s="1677"/>
      <c r="AU144" s="1677"/>
      <c r="AV144" s="1654"/>
      <c r="AW144" s="1432"/>
      <c r="AX144" s="1383"/>
      <c r="AY144" s="1383"/>
      <c r="AZ144" s="1383"/>
      <c r="BA144" s="1383"/>
      <c r="BB144" s="1383"/>
      <c r="BC144" s="1383"/>
      <c r="BD144" s="1383"/>
      <c r="BE144" s="1383"/>
      <c r="BF144" s="1383"/>
      <c r="BG144" s="1383"/>
      <c r="BH144" s="1383"/>
      <c r="BI144" s="1383"/>
      <c r="BJ144" s="1671"/>
      <c r="BK144" s="1383"/>
      <c r="BL144" s="1383"/>
      <c r="BM144" s="1518"/>
      <c r="BN144" s="1331" t="s">
        <v>79</v>
      </c>
      <c r="BO144" s="207"/>
      <c r="BP144" s="1601"/>
      <c r="BQ144" s="1311"/>
      <c r="BR144" s="1311"/>
      <c r="BS144" s="1311"/>
      <c r="BT144" s="1311"/>
      <c r="BU144" s="1311"/>
      <c r="BV144" s="1311"/>
      <c r="BW144" s="1311"/>
      <c r="BX144" s="1311"/>
      <c r="BY144" s="1311"/>
      <c r="BZ144" s="1311"/>
      <c r="CA144" s="1311"/>
      <c r="CB144" s="1311"/>
      <c r="CC144" s="1311"/>
      <c r="CD144" s="1311"/>
      <c r="CE144" s="1807"/>
      <c r="CF144" s="1311"/>
      <c r="CG144" s="1311"/>
      <c r="CH144" s="1311"/>
      <c r="CI144" s="1311"/>
      <c r="CJ144" s="1311"/>
      <c r="CK144" s="1311"/>
      <c r="CL144" s="1311"/>
      <c r="CM144" s="1311"/>
      <c r="CN144" s="1311"/>
      <c r="CO144" s="1311"/>
      <c r="CP144" s="1311"/>
      <c r="CQ144" s="1311"/>
      <c r="CR144" s="1311"/>
      <c r="CS144" s="1311"/>
      <c r="CT144" s="1807"/>
      <c r="CU144" s="1311"/>
      <c r="CV144" s="1311"/>
      <c r="CW144" s="1311"/>
      <c r="CX144" s="1311"/>
      <c r="CY144" s="1311"/>
      <c r="CZ144" s="1311"/>
      <c r="DA144" s="1311"/>
      <c r="DB144" s="1311"/>
      <c r="DC144" s="1311"/>
      <c r="DD144" s="1311"/>
      <c r="DE144" s="1311"/>
      <c r="DF144" s="1311"/>
      <c r="DG144" s="1311"/>
      <c r="DH144" s="1311"/>
      <c r="DI144" s="1807"/>
      <c r="DJ144" s="2"/>
    </row>
    <row r="145" spans="2:114" ht="28.5" customHeight="1" x14ac:dyDescent="0.3">
      <c r="B145" s="1618" t="s">
        <v>144</v>
      </c>
      <c r="C145" s="1619" t="s">
        <v>177</v>
      </c>
      <c r="D145" s="1678"/>
      <c r="E145" s="1679"/>
      <c r="F145" s="1679"/>
      <c r="G145" s="1679"/>
      <c r="H145" s="1664"/>
      <c r="I145" s="1664"/>
      <c r="J145" s="1664"/>
      <c r="K145" s="1664"/>
      <c r="L145" s="1664"/>
      <c r="M145" s="1664"/>
      <c r="N145" s="1664"/>
      <c r="O145" s="1664"/>
      <c r="P145" s="1677"/>
      <c r="Q145" s="1677"/>
      <c r="R145" s="1654"/>
      <c r="S145" s="1678"/>
      <c r="T145" s="1679"/>
      <c r="U145" s="1679"/>
      <c r="V145" s="1679"/>
      <c r="W145" s="1664"/>
      <c r="X145" s="1664"/>
      <c r="Y145" s="1664"/>
      <c r="Z145" s="1664"/>
      <c r="AA145" s="1664"/>
      <c r="AB145" s="1664"/>
      <c r="AC145" s="1664"/>
      <c r="AD145" s="1664"/>
      <c r="AE145" s="1677"/>
      <c r="AF145" s="1677"/>
      <c r="AG145" s="1654"/>
      <c r="AH145" s="1678"/>
      <c r="AI145" s="1679"/>
      <c r="AJ145" s="1679"/>
      <c r="AK145" s="1679"/>
      <c r="AL145" s="1664"/>
      <c r="AM145" s="1664"/>
      <c r="AN145" s="1664"/>
      <c r="AO145" s="1664"/>
      <c r="AP145" s="1664"/>
      <c r="AQ145" s="1664"/>
      <c r="AR145" s="1664"/>
      <c r="AS145" s="1664"/>
      <c r="AT145" s="1677"/>
      <c r="AU145" s="1677"/>
      <c r="AV145" s="1654"/>
      <c r="AW145" s="1432"/>
      <c r="AX145" s="1383"/>
      <c r="AY145" s="1383"/>
      <c r="AZ145" s="1383"/>
      <c r="BA145" s="1383"/>
      <c r="BB145" s="1383"/>
      <c r="BC145" s="1383"/>
      <c r="BD145" s="1383"/>
      <c r="BE145" s="1383"/>
      <c r="BF145" s="1383"/>
      <c r="BG145" s="1383"/>
      <c r="BH145" s="1383"/>
      <c r="BI145" s="1383"/>
      <c r="BJ145" s="1671"/>
      <c r="BK145" s="1383"/>
      <c r="BL145" s="1383"/>
      <c r="BM145" s="1518"/>
      <c r="BN145" s="1354" t="s">
        <v>71</v>
      </c>
      <c r="BO145" s="211" t="s">
        <v>167</v>
      </c>
      <c r="BP145" s="1606" t="s">
        <v>261</v>
      </c>
      <c r="BQ145" s="1355" t="str">
        <f t="shared" ref="BQ145:DI145" si="553">IF(SUM(COUNTBLANK(D141),COUNTBLANK(D144),COUNTBLANK(D150),COUNTBLANK(D153))=0,(D144-D150-D153)/D141,"-")</f>
        <v>-</v>
      </c>
      <c r="BR145" s="1355" t="str">
        <f t="shared" si="553"/>
        <v>-</v>
      </c>
      <c r="BS145" s="1355" t="str">
        <f t="shared" si="553"/>
        <v>-</v>
      </c>
      <c r="BT145" s="1355" t="str">
        <f t="shared" si="553"/>
        <v>-</v>
      </c>
      <c r="BU145" s="1355" t="str">
        <f t="shared" si="553"/>
        <v>-</v>
      </c>
      <c r="BV145" s="1355" t="str">
        <f t="shared" si="553"/>
        <v>-</v>
      </c>
      <c r="BW145" s="1355" t="str">
        <f t="shared" si="553"/>
        <v>-</v>
      </c>
      <c r="BX145" s="1355" t="str">
        <f t="shared" si="553"/>
        <v>-</v>
      </c>
      <c r="BY145" s="1355" t="str">
        <f t="shared" si="553"/>
        <v>-</v>
      </c>
      <c r="BZ145" s="1355" t="str">
        <f t="shared" si="553"/>
        <v>-</v>
      </c>
      <c r="CA145" s="1355" t="str">
        <f t="shared" si="553"/>
        <v>-</v>
      </c>
      <c r="CB145" s="1355" t="str">
        <f t="shared" si="553"/>
        <v>-</v>
      </c>
      <c r="CC145" s="1355" t="str">
        <f t="shared" si="553"/>
        <v>-</v>
      </c>
      <c r="CD145" s="1355" t="str">
        <f t="shared" si="553"/>
        <v>-</v>
      </c>
      <c r="CE145" s="1356" t="str">
        <f t="shared" si="553"/>
        <v>-</v>
      </c>
      <c r="CF145" s="1355" t="str">
        <f t="shared" si="553"/>
        <v>-</v>
      </c>
      <c r="CG145" s="1355" t="str">
        <f t="shared" si="553"/>
        <v>-</v>
      </c>
      <c r="CH145" s="1355" t="str">
        <f t="shared" si="553"/>
        <v>-</v>
      </c>
      <c r="CI145" s="1355" t="str">
        <f t="shared" si="553"/>
        <v>-</v>
      </c>
      <c r="CJ145" s="1355" t="str">
        <f t="shared" si="553"/>
        <v>-</v>
      </c>
      <c r="CK145" s="1355" t="str">
        <f t="shared" si="553"/>
        <v>-</v>
      </c>
      <c r="CL145" s="1355" t="str">
        <f t="shared" si="553"/>
        <v>-</v>
      </c>
      <c r="CM145" s="1355" t="str">
        <f t="shared" si="553"/>
        <v>-</v>
      </c>
      <c r="CN145" s="1355" t="str">
        <f t="shared" si="553"/>
        <v>-</v>
      </c>
      <c r="CO145" s="1355" t="str">
        <f t="shared" si="553"/>
        <v>-</v>
      </c>
      <c r="CP145" s="1355" t="str">
        <f t="shared" si="553"/>
        <v>-</v>
      </c>
      <c r="CQ145" s="1355" t="str">
        <f t="shared" si="553"/>
        <v>-</v>
      </c>
      <c r="CR145" s="1355" t="str">
        <f t="shared" si="553"/>
        <v>-</v>
      </c>
      <c r="CS145" s="1355" t="str">
        <f t="shared" si="553"/>
        <v>-</v>
      </c>
      <c r="CT145" s="1356" t="str">
        <f t="shared" si="553"/>
        <v>-</v>
      </c>
      <c r="CU145" s="1355" t="str">
        <f t="shared" si="553"/>
        <v>-</v>
      </c>
      <c r="CV145" s="1355" t="str">
        <f t="shared" si="553"/>
        <v>-</v>
      </c>
      <c r="CW145" s="1355" t="str">
        <f t="shared" si="553"/>
        <v>-</v>
      </c>
      <c r="CX145" s="1355" t="str">
        <f t="shared" si="553"/>
        <v>-</v>
      </c>
      <c r="CY145" s="1355" t="str">
        <f t="shared" si="553"/>
        <v>-</v>
      </c>
      <c r="CZ145" s="1355" t="str">
        <f t="shared" si="553"/>
        <v>-</v>
      </c>
      <c r="DA145" s="1355" t="str">
        <f t="shared" si="553"/>
        <v>-</v>
      </c>
      <c r="DB145" s="1355" t="str">
        <f t="shared" si="553"/>
        <v>-</v>
      </c>
      <c r="DC145" s="1355" t="str">
        <f t="shared" si="553"/>
        <v>-</v>
      </c>
      <c r="DD145" s="1355" t="str">
        <f t="shared" si="553"/>
        <v>-</v>
      </c>
      <c r="DE145" s="1355" t="str">
        <f t="shared" si="553"/>
        <v>-</v>
      </c>
      <c r="DF145" s="1355" t="str">
        <f t="shared" si="553"/>
        <v>-</v>
      </c>
      <c r="DG145" s="1355" t="str">
        <f t="shared" si="553"/>
        <v>-</v>
      </c>
      <c r="DH145" s="1355" t="str">
        <f t="shared" si="553"/>
        <v>-</v>
      </c>
      <c r="DI145" s="1356" t="str">
        <f t="shared" si="553"/>
        <v>-</v>
      </c>
      <c r="DJ145" s="2"/>
    </row>
    <row r="146" spans="2:114" ht="28.5" customHeight="1" x14ac:dyDescent="0.3">
      <c r="B146" s="1618" t="s">
        <v>145</v>
      </c>
      <c r="C146" s="1619" t="s">
        <v>178</v>
      </c>
      <c r="D146" s="1678"/>
      <c r="E146" s="1679"/>
      <c r="F146" s="1679"/>
      <c r="G146" s="1679"/>
      <c r="H146" s="1664"/>
      <c r="I146" s="1664"/>
      <c r="J146" s="1664"/>
      <c r="K146" s="1664"/>
      <c r="L146" s="1664"/>
      <c r="M146" s="1664"/>
      <c r="N146" s="1664"/>
      <c r="O146" s="1664"/>
      <c r="P146" s="1677"/>
      <c r="Q146" s="1677"/>
      <c r="R146" s="1654"/>
      <c r="S146" s="1678"/>
      <c r="T146" s="1679"/>
      <c r="U146" s="1679"/>
      <c r="V146" s="1679"/>
      <c r="W146" s="1664"/>
      <c r="X146" s="1664"/>
      <c r="Y146" s="1664"/>
      <c r="Z146" s="1664"/>
      <c r="AA146" s="1664"/>
      <c r="AB146" s="1664"/>
      <c r="AC146" s="1664"/>
      <c r="AD146" s="1664"/>
      <c r="AE146" s="1677"/>
      <c r="AF146" s="1677"/>
      <c r="AG146" s="1654"/>
      <c r="AH146" s="1678"/>
      <c r="AI146" s="1679"/>
      <c r="AJ146" s="1679"/>
      <c r="AK146" s="1679"/>
      <c r="AL146" s="1664"/>
      <c r="AM146" s="1664"/>
      <c r="AN146" s="1664"/>
      <c r="AO146" s="1664"/>
      <c r="AP146" s="1664"/>
      <c r="AQ146" s="1664"/>
      <c r="AR146" s="1664"/>
      <c r="AS146" s="1664"/>
      <c r="AT146" s="1677"/>
      <c r="AU146" s="1677"/>
      <c r="AV146" s="1654"/>
      <c r="AW146" s="1432"/>
      <c r="AX146" s="1383"/>
      <c r="AY146" s="1383"/>
      <c r="AZ146" s="1383"/>
      <c r="BA146" s="1383"/>
      <c r="BB146" s="1383"/>
      <c r="BC146" s="1383"/>
      <c r="BD146" s="1383"/>
      <c r="BE146" s="1383"/>
      <c r="BF146" s="1383"/>
      <c r="BG146" s="1383"/>
      <c r="BH146" s="1383"/>
      <c r="BI146" s="1383"/>
      <c r="BJ146" s="1671"/>
      <c r="BK146" s="1383"/>
      <c r="BL146" s="1383"/>
      <c r="BM146" s="1518"/>
      <c r="BN146" s="1354" t="s">
        <v>72</v>
      </c>
      <c r="BO146" s="211" t="s">
        <v>168</v>
      </c>
      <c r="BP146" s="1606" t="s">
        <v>262</v>
      </c>
      <c r="BQ146" s="1355" t="str">
        <f t="shared" ref="BQ146:CF147" si="554">IF(SUM(COUNTBLANK(D145),COUNTBLANK(D151))=0,D151/D145,"-")</f>
        <v>-</v>
      </c>
      <c r="BR146" s="1355" t="str">
        <f t="shared" si="554"/>
        <v>-</v>
      </c>
      <c r="BS146" s="1355" t="str">
        <f t="shared" si="554"/>
        <v>-</v>
      </c>
      <c r="BT146" s="1355" t="str">
        <f t="shared" si="554"/>
        <v>-</v>
      </c>
      <c r="BU146" s="1355" t="str">
        <f t="shared" si="554"/>
        <v>-</v>
      </c>
      <c r="BV146" s="1355" t="str">
        <f t="shared" si="554"/>
        <v>-</v>
      </c>
      <c r="BW146" s="1355" t="str">
        <f t="shared" si="554"/>
        <v>-</v>
      </c>
      <c r="BX146" s="1355" t="str">
        <f t="shared" si="554"/>
        <v>-</v>
      </c>
      <c r="BY146" s="1355" t="str">
        <f t="shared" si="554"/>
        <v>-</v>
      </c>
      <c r="BZ146" s="1355" t="str">
        <f t="shared" si="554"/>
        <v>-</v>
      </c>
      <c r="CA146" s="1355" t="str">
        <f t="shared" si="554"/>
        <v>-</v>
      </c>
      <c r="CB146" s="1355" t="str">
        <f t="shared" si="554"/>
        <v>-</v>
      </c>
      <c r="CC146" s="1355" t="str">
        <f t="shared" si="554"/>
        <v>-</v>
      </c>
      <c r="CD146" s="1355" t="str">
        <f t="shared" si="554"/>
        <v>-</v>
      </c>
      <c r="CE146" s="1356" t="str">
        <f t="shared" si="554"/>
        <v>-</v>
      </c>
      <c r="CF146" s="1355" t="str">
        <f t="shared" si="554"/>
        <v>-</v>
      </c>
      <c r="CG146" s="1355" t="str">
        <f t="shared" ref="CG146:CV147" si="555">IF(SUM(COUNTBLANK(T145),COUNTBLANK(T151))=0,T151/T145,"-")</f>
        <v>-</v>
      </c>
      <c r="CH146" s="1355" t="str">
        <f t="shared" si="555"/>
        <v>-</v>
      </c>
      <c r="CI146" s="1355" t="str">
        <f t="shared" si="555"/>
        <v>-</v>
      </c>
      <c r="CJ146" s="1355" t="str">
        <f t="shared" si="555"/>
        <v>-</v>
      </c>
      <c r="CK146" s="1355" t="str">
        <f t="shared" si="555"/>
        <v>-</v>
      </c>
      <c r="CL146" s="1355" t="str">
        <f t="shared" si="555"/>
        <v>-</v>
      </c>
      <c r="CM146" s="1355" t="str">
        <f t="shared" si="555"/>
        <v>-</v>
      </c>
      <c r="CN146" s="1355" t="str">
        <f t="shared" si="555"/>
        <v>-</v>
      </c>
      <c r="CO146" s="1355" t="str">
        <f t="shared" si="555"/>
        <v>-</v>
      </c>
      <c r="CP146" s="1355" t="str">
        <f t="shared" si="555"/>
        <v>-</v>
      </c>
      <c r="CQ146" s="1355" t="str">
        <f t="shared" si="555"/>
        <v>-</v>
      </c>
      <c r="CR146" s="1355" t="str">
        <f t="shared" si="555"/>
        <v>-</v>
      </c>
      <c r="CS146" s="1355" t="str">
        <f t="shared" si="555"/>
        <v>-</v>
      </c>
      <c r="CT146" s="1356" t="str">
        <f t="shared" si="555"/>
        <v>-</v>
      </c>
      <c r="CU146" s="1355" t="str">
        <f t="shared" si="555"/>
        <v>-</v>
      </c>
      <c r="CV146" s="1355" t="str">
        <f t="shared" si="555"/>
        <v>-</v>
      </c>
      <c r="CW146" s="1355" t="str">
        <f t="shared" ref="CW146:DI147" si="556">IF(SUM(COUNTBLANK(AJ145),COUNTBLANK(AJ151))=0,AJ151/AJ145,"-")</f>
        <v>-</v>
      </c>
      <c r="CX146" s="1355" t="str">
        <f t="shared" si="556"/>
        <v>-</v>
      </c>
      <c r="CY146" s="1355" t="str">
        <f t="shared" si="556"/>
        <v>-</v>
      </c>
      <c r="CZ146" s="1355" t="str">
        <f t="shared" si="556"/>
        <v>-</v>
      </c>
      <c r="DA146" s="1355" t="str">
        <f t="shared" si="556"/>
        <v>-</v>
      </c>
      <c r="DB146" s="1355" t="str">
        <f t="shared" si="556"/>
        <v>-</v>
      </c>
      <c r="DC146" s="1355" t="str">
        <f t="shared" si="556"/>
        <v>-</v>
      </c>
      <c r="DD146" s="1355" t="str">
        <f t="shared" si="556"/>
        <v>-</v>
      </c>
      <c r="DE146" s="1355" t="str">
        <f t="shared" si="556"/>
        <v>-</v>
      </c>
      <c r="DF146" s="1355" t="str">
        <f t="shared" si="556"/>
        <v>-</v>
      </c>
      <c r="DG146" s="1355" t="str">
        <f t="shared" si="556"/>
        <v>-</v>
      </c>
      <c r="DH146" s="1355" t="str">
        <f t="shared" si="556"/>
        <v>-</v>
      </c>
      <c r="DI146" s="1356" t="str">
        <f t="shared" si="556"/>
        <v>-</v>
      </c>
      <c r="DJ146" s="2"/>
    </row>
    <row r="147" spans="2:114" ht="28.5" customHeight="1" x14ac:dyDescent="0.3">
      <c r="B147" s="1618" t="s">
        <v>146</v>
      </c>
      <c r="C147" s="1619" t="s">
        <v>249</v>
      </c>
      <c r="D147" s="1678"/>
      <c r="E147" s="1679"/>
      <c r="F147" s="1679"/>
      <c r="G147" s="1679"/>
      <c r="H147" s="1664"/>
      <c r="I147" s="1664"/>
      <c r="J147" s="1664"/>
      <c r="K147" s="1664"/>
      <c r="L147" s="1664"/>
      <c r="M147" s="1664"/>
      <c r="N147" s="1664"/>
      <c r="O147" s="1664"/>
      <c r="P147" s="1677"/>
      <c r="Q147" s="1677"/>
      <c r="R147" s="1654"/>
      <c r="S147" s="1678"/>
      <c r="T147" s="1679"/>
      <c r="U147" s="1679"/>
      <c r="V147" s="1679"/>
      <c r="W147" s="1664"/>
      <c r="X147" s="1664"/>
      <c r="Y147" s="1664"/>
      <c r="Z147" s="1664"/>
      <c r="AA147" s="1664"/>
      <c r="AB147" s="1664"/>
      <c r="AC147" s="1664"/>
      <c r="AD147" s="1664"/>
      <c r="AE147" s="1677"/>
      <c r="AF147" s="1677"/>
      <c r="AG147" s="1654"/>
      <c r="AH147" s="1678"/>
      <c r="AI147" s="1679"/>
      <c r="AJ147" s="1679"/>
      <c r="AK147" s="1679"/>
      <c r="AL147" s="1664"/>
      <c r="AM147" s="1664"/>
      <c r="AN147" s="1664"/>
      <c r="AO147" s="1664"/>
      <c r="AP147" s="1664"/>
      <c r="AQ147" s="1664"/>
      <c r="AR147" s="1664"/>
      <c r="AS147" s="1664"/>
      <c r="AT147" s="1677"/>
      <c r="AU147" s="1677"/>
      <c r="AV147" s="1654"/>
      <c r="AW147" s="1432"/>
      <c r="AX147" s="1383"/>
      <c r="AY147" s="1383"/>
      <c r="AZ147" s="1383"/>
      <c r="BA147" s="1383"/>
      <c r="BB147" s="1383"/>
      <c r="BC147" s="1383"/>
      <c r="BD147" s="1383"/>
      <c r="BE147" s="1383"/>
      <c r="BF147" s="1383"/>
      <c r="BG147" s="1383"/>
      <c r="BH147" s="1383"/>
      <c r="BI147" s="1383"/>
      <c r="BJ147" s="1671"/>
      <c r="BK147" s="1383"/>
      <c r="BL147" s="1383"/>
      <c r="BM147" s="1518"/>
      <c r="BN147" s="1357" t="s">
        <v>73</v>
      </c>
      <c r="BO147" s="213" t="s">
        <v>264</v>
      </c>
      <c r="BP147" s="1607" t="s">
        <v>263</v>
      </c>
      <c r="BQ147" s="1358" t="str">
        <f t="shared" si="554"/>
        <v>-</v>
      </c>
      <c r="BR147" s="1358" t="str">
        <f t="shared" si="554"/>
        <v>-</v>
      </c>
      <c r="BS147" s="1358" t="str">
        <f t="shared" si="554"/>
        <v>-</v>
      </c>
      <c r="BT147" s="1358" t="str">
        <f t="shared" si="554"/>
        <v>-</v>
      </c>
      <c r="BU147" s="1358" t="str">
        <f t="shared" si="554"/>
        <v>-</v>
      </c>
      <c r="BV147" s="1358" t="str">
        <f t="shared" si="554"/>
        <v>-</v>
      </c>
      <c r="BW147" s="1358" t="str">
        <f t="shared" si="554"/>
        <v>-</v>
      </c>
      <c r="BX147" s="1358" t="str">
        <f t="shared" si="554"/>
        <v>-</v>
      </c>
      <c r="BY147" s="1358" t="str">
        <f t="shared" si="554"/>
        <v>-</v>
      </c>
      <c r="BZ147" s="1358" t="str">
        <f t="shared" si="554"/>
        <v>-</v>
      </c>
      <c r="CA147" s="1358" t="str">
        <f t="shared" si="554"/>
        <v>-</v>
      </c>
      <c r="CB147" s="1358" t="str">
        <f t="shared" si="554"/>
        <v>-</v>
      </c>
      <c r="CC147" s="1358" t="str">
        <f t="shared" si="554"/>
        <v>-</v>
      </c>
      <c r="CD147" s="1358" t="str">
        <f t="shared" si="554"/>
        <v>-</v>
      </c>
      <c r="CE147" s="1359" t="str">
        <f t="shared" si="554"/>
        <v>-</v>
      </c>
      <c r="CF147" s="1358" t="str">
        <f t="shared" si="554"/>
        <v>-</v>
      </c>
      <c r="CG147" s="1358" t="str">
        <f t="shared" si="555"/>
        <v>-</v>
      </c>
      <c r="CH147" s="1358" t="str">
        <f t="shared" si="555"/>
        <v>-</v>
      </c>
      <c r="CI147" s="1358" t="str">
        <f t="shared" si="555"/>
        <v>-</v>
      </c>
      <c r="CJ147" s="1358" t="str">
        <f t="shared" si="555"/>
        <v>-</v>
      </c>
      <c r="CK147" s="1358" t="str">
        <f t="shared" si="555"/>
        <v>-</v>
      </c>
      <c r="CL147" s="1358" t="str">
        <f t="shared" si="555"/>
        <v>-</v>
      </c>
      <c r="CM147" s="1358" t="str">
        <f t="shared" si="555"/>
        <v>-</v>
      </c>
      <c r="CN147" s="1358" t="str">
        <f t="shared" si="555"/>
        <v>-</v>
      </c>
      <c r="CO147" s="1358" t="str">
        <f t="shared" si="555"/>
        <v>-</v>
      </c>
      <c r="CP147" s="1358" t="str">
        <f t="shared" si="555"/>
        <v>-</v>
      </c>
      <c r="CQ147" s="1358" t="str">
        <f t="shared" si="555"/>
        <v>-</v>
      </c>
      <c r="CR147" s="1358" t="str">
        <f t="shared" si="555"/>
        <v>-</v>
      </c>
      <c r="CS147" s="1358" t="str">
        <f t="shared" si="555"/>
        <v>-</v>
      </c>
      <c r="CT147" s="1359" t="str">
        <f t="shared" si="555"/>
        <v>-</v>
      </c>
      <c r="CU147" s="1358" t="str">
        <f t="shared" si="555"/>
        <v>-</v>
      </c>
      <c r="CV147" s="1358" t="str">
        <f t="shared" si="555"/>
        <v>-</v>
      </c>
      <c r="CW147" s="1358" t="str">
        <f t="shared" si="556"/>
        <v>-</v>
      </c>
      <c r="CX147" s="1358" t="str">
        <f t="shared" si="556"/>
        <v>-</v>
      </c>
      <c r="CY147" s="1358" t="str">
        <f t="shared" si="556"/>
        <v>-</v>
      </c>
      <c r="CZ147" s="1358" t="str">
        <f t="shared" si="556"/>
        <v>-</v>
      </c>
      <c r="DA147" s="1358" t="str">
        <f t="shared" si="556"/>
        <v>-</v>
      </c>
      <c r="DB147" s="1358" t="str">
        <f t="shared" si="556"/>
        <v>-</v>
      </c>
      <c r="DC147" s="1358" t="str">
        <f t="shared" si="556"/>
        <v>-</v>
      </c>
      <c r="DD147" s="1358" t="str">
        <f t="shared" si="556"/>
        <v>-</v>
      </c>
      <c r="DE147" s="1358" t="str">
        <f t="shared" si="556"/>
        <v>-</v>
      </c>
      <c r="DF147" s="1358" t="str">
        <f t="shared" si="556"/>
        <v>-</v>
      </c>
      <c r="DG147" s="1358" t="str">
        <f t="shared" si="556"/>
        <v>-</v>
      </c>
      <c r="DH147" s="1358" t="str">
        <f t="shared" si="556"/>
        <v>-</v>
      </c>
      <c r="DI147" s="1359" t="str">
        <f t="shared" si="556"/>
        <v>-</v>
      </c>
      <c r="DJ147" s="2"/>
    </row>
    <row r="148" spans="2:114" ht="28.5" customHeight="1" thickBot="1" x14ac:dyDescent="0.35">
      <c r="B148" s="1620" t="s">
        <v>147</v>
      </c>
      <c r="C148" s="1621" t="s">
        <v>254</v>
      </c>
      <c r="D148" s="1686"/>
      <c r="E148" s="1687"/>
      <c r="F148" s="1687"/>
      <c r="G148" s="1687"/>
      <c r="H148" s="1688"/>
      <c r="I148" s="1688"/>
      <c r="J148" s="1688"/>
      <c r="K148" s="1688"/>
      <c r="L148" s="1688"/>
      <c r="M148" s="1688"/>
      <c r="N148" s="1688"/>
      <c r="O148" s="1688"/>
      <c r="P148" s="1697"/>
      <c r="Q148" s="1697"/>
      <c r="R148" s="1690"/>
      <c r="S148" s="1686"/>
      <c r="T148" s="1687"/>
      <c r="U148" s="1687"/>
      <c r="V148" s="1687"/>
      <c r="W148" s="1688"/>
      <c r="X148" s="1688"/>
      <c r="Y148" s="1688"/>
      <c r="Z148" s="1688"/>
      <c r="AA148" s="1688"/>
      <c r="AB148" s="1688"/>
      <c r="AC148" s="1688"/>
      <c r="AD148" s="1688"/>
      <c r="AE148" s="1697"/>
      <c r="AF148" s="1697"/>
      <c r="AG148" s="1690"/>
      <c r="AH148" s="1686"/>
      <c r="AI148" s="1687"/>
      <c r="AJ148" s="1687"/>
      <c r="AK148" s="1687"/>
      <c r="AL148" s="1688"/>
      <c r="AM148" s="1688"/>
      <c r="AN148" s="1688"/>
      <c r="AO148" s="1688"/>
      <c r="AP148" s="1688"/>
      <c r="AQ148" s="1688"/>
      <c r="AR148" s="1688"/>
      <c r="AS148" s="1688"/>
      <c r="AT148" s="1697"/>
      <c r="AU148" s="1697"/>
      <c r="AV148" s="1690"/>
      <c r="AW148" s="1430"/>
      <c r="AX148" s="1383"/>
      <c r="AY148" s="1383"/>
      <c r="AZ148" s="1383"/>
      <c r="BA148" s="1383"/>
      <c r="BB148" s="1383"/>
      <c r="BC148" s="1383"/>
      <c r="BD148" s="1383"/>
      <c r="BE148" s="1383"/>
      <c r="BF148" s="1383"/>
      <c r="BG148" s="1383"/>
      <c r="BH148" s="1383"/>
      <c r="BI148" s="1383"/>
      <c r="BJ148" s="1671"/>
      <c r="BK148" s="1383"/>
      <c r="BL148" s="1383"/>
      <c r="BM148" s="1518"/>
      <c r="BN148" s="1331" t="s">
        <v>77</v>
      </c>
      <c r="BO148" s="207"/>
      <c r="BP148" s="1601"/>
      <c r="BQ148" s="1311"/>
      <c r="BR148" s="1311"/>
      <c r="BS148" s="1311"/>
      <c r="BT148" s="1311"/>
      <c r="BU148" s="1311"/>
      <c r="BV148" s="1311"/>
      <c r="BW148" s="1311"/>
      <c r="BX148" s="1311"/>
      <c r="BY148" s="1311"/>
      <c r="BZ148" s="1311"/>
      <c r="CA148" s="1311"/>
      <c r="CB148" s="1311"/>
      <c r="CC148" s="1311"/>
      <c r="CD148" s="1311"/>
      <c r="CE148" s="1807"/>
      <c r="CF148" s="1311"/>
      <c r="CG148" s="1311"/>
      <c r="CH148" s="1311"/>
      <c r="CI148" s="1311"/>
      <c r="CJ148" s="1311"/>
      <c r="CK148" s="1311"/>
      <c r="CL148" s="1311"/>
      <c r="CM148" s="1311"/>
      <c r="CN148" s="1311"/>
      <c r="CO148" s="1311"/>
      <c r="CP148" s="1311"/>
      <c r="CQ148" s="1311"/>
      <c r="CR148" s="1311"/>
      <c r="CS148" s="1311"/>
      <c r="CT148" s="1807"/>
      <c r="CU148" s="1311"/>
      <c r="CV148" s="1311"/>
      <c r="CW148" s="1311"/>
      <c r="CX148" s="1311"/>
      <c r="CY148" s="1311"/>
      <c r="CZ148" s="1311"/>
      <c r="DA148" s="1311"/>
      <c r="DB148" s="1311"/>
      <c r="DC148" s="1311"/>
      <c r="DD148" s="1311"/>
      <c r="DE148" s="1311"/>
      <c r="DF148" s="1311"/>
      <c r="DG148" s="1311"/>
      <c r="DH148" s="1311"/>
      <c r="DI148" s="1807"/>
      <c r="DJ148" s="2"/>
    </row>
    <row r="149" spans="2:114" ht="28.5" customHeight="1" x14ac:dyDescent="0.3">
      <c r="B149" s="1423" t="s">
        <v>48</v>
      </c>
      <c r="C149" s="163"/>
      <c r="D149" s="1424"/>
      <c r="E149" s="1425"/>
      <c r="F149" s="1425"/>
      <c r="G149" s="1425"/>
      <c r="H149" s="1425"/>
      <c r="I149" s="1425"/>
      <c r="J149" s="1425"/>
      <c r="K149" s="1425"/>
      <c r="L149" s="1425"/>
      <c r="M149" s="1425"/>
      <c r="N149" s="1426"/>
      <c r="O149" s="1426"/>
      <c r="P149" s="1427"/>
      <c r="Q149" s="1692"/>
      <c r="R149" s="1428"/>
      <c r="S149" s="1424"/>
      <c r="T149" s="1425"/>
      <c r="U149" s="1425"/>
      <c r="V149" s="1425"/>
      <c r="W149" s="1425"/>
      <c r="X149" s="1425"/>
      <c r="Y149" s="1425"/>
      <c r="Z149" s="1425"/>
      <c r="AA149" s="1425"/>
      <c r="AB149" s="1425"/>
      <c r="AC149" s="1426"/>
      <c r="AD149" s="1426"/>
      <c r="AE149" s="1427"/>
      <c r="AF149" s="1692"/>
      <c r="AG149" s="1428"/>
      <c r="AH149" s="1424"/>
      <c r="AI149" s="1425"/>
      <c r="AJ149" s="1425"/>
      <c r="AK149" s="1425"/>
      <c r="AL149" s="1425"/>
      <c r="AM149" s="1425"/>
      <c r="AN149" s="1425"/>
      <c r="AO149" s="1425"/>
      <c r="AP149" s="1425"/>
      <c r="AQ149" s="1425"/>
      <c r="AR149" s="1426"/>
      <c r="AS149" s="1426"/>
      <c r="AT149" s="1427"/>
      <c r="AU149" s="1692"/>
      <c r="AV149" s="1428"/>
      <c r="AW149" s="1439"/>
      <c r="AX149" s="1591"/>
      <c r="AY149" s="1591"/>
      <c r="AZ149" s="1591"/>
      <c r="BA149" s="1591"/>
      <c r="BB149" s="1591"/>
      <c r="BC149" s="1591"/>
      <c r="BD149" s="1591"/>
      <c r="BE149" s="1591"/>
      <c r="BF149" s="1591"/>
      <c r="BG149" s="1591"/>
      <c r="BH149" s="1591"/>
      <c r="BI149" s="1591"/>
      <c r="BJ149" s="1591"/>
      <c r="BK149" s="1591"/>
      <c r="BL149" s="1383"/>
      <c r="BM149" s="1518"/>
      <c r="BN149" s="1354" t="s">
        <v>158</v>
      </c>
      <c r="BO149" s="211" t="s">
        <v>267</v>
      </c>
      <c r="BP149" s="1607" t="s">
        <v>265</v>
      </c>
      <c r="BQ149" s="1355" t="str">
        <f t="shared" ref="BQ149:DI149" si="557">IF(SUM(COUNTBLANK(D141),COUNTBLANK(D148),COUNTBLANK(D152))=0,(D141-D148+D152)/D141,"-")</f>
        <v>-</v>
      </c>
      <c r="BR149" s="1355" t="str">
        <f t="shared" si="557"/>
        <v>-</v>
      </c>
      <c r="BS149" s="1355" t="str">
        <f t="shared" si="557"/>
        <v>-</v>
      </c>
      <c r="BT149" s="1355" t="str">
        <f t="shared" si="557"/>
        <v>-</v>
      </c>
      <c r="BU149" s="1355" t="str">
        <f t="shared" si="557"/>
        <v>-</v>
      </c>
      <c r="BV149" s="1355" t="str">
        <f t="shared" si="557"/>
        <v>-</v>
      </c>
      <c r="BW149" s="1355" t="str">
        <f t="shared" si="557"/>
        <v>-</v>
      </c>
      <c r="BX149" s="1355" t="str">
        <f t="shared" si="557"/>
        <v>-</v>
      </c>
      <c r="BY149" s="1355" t="str">
        <f t="shared" si="557"/>
        <v>-</v>
      </c>
      <c r="BZ149" s="1355" t="str">
        <f t="shared" si="557"/>
        <v>-</v>
      </c>
      <c r="CA149" s="1355" t="str">
        <f t="shared" si="557"/>
        <v>-</v>
      </c>
      <c r="CB149" s="1355" t="str">
        <f t="shared" si="557"/>
        <v>-</v>
      </c>
      <c r="CC149" s="1355" t="str">
        <f t="shared" si="557"/>
        <v>-</v>
      </c>
      <c r="CD149" s="1355" t="str">
        <f t="shared" si="557"/>
        <v>-</v>
      </c>
      <c r="CE149" s="1356" t="str">
        <f t="shared" si="557"/>
        <v>-</v>
      </c>
      <c r="CF149" s="1355" t="str">
        <f t="shared" si="557"/>
        <v>-</v>
      </c>
      <c r="CG149" s="1355" t="str">
        <f t="shared" si="557"/>
        <v>-</v>
      </c>
      <c r="CH149" s="1355" t="str">
        <f t="shared" si="557"/>
        <v>-</v>
      </c>
      <c r="CI149" s="1355" t="str">
        <f t="shared" si="557"/>
        <v>-</v>
      </c>
      <c r="CJ149" s="1355" t="str">
        <f t="shared" si="557"/>
        <v>-</v>
      </c>
      <c r="CK149" s="1355" t="str">
        <f t="shared" si="557"/>
        <v>-</v>
      </c>
      <c r="CL149" s="1355" t="str">
        <f t="shared" si="557"/>
        <v>-</v>
      </c>
      <c r="CM149" s="1355" t="str">
        <f t="shared" si="557"/>
        <v>-</v>
      </c>
      <c r="CN149" s="1355" t="str">
        <f t="shared" si="557"/>
        <v>-</v>
      </c>
      <c r="CO149" s="1355" t="str">
        <f t="shared" si="557"/>
        <v>-</v>
      </c>
      <c r="CP149" s="1355" t="str">
        <f t="shared" si="557"/>
        <v>-</v>
      </c>
      <c r="CQ149" s="1355" t="str">
        <f t="shared" si="557"/>
        <v>-</v>
      </c>
      <c r="CR149" s="1355" t="str">
        <f t="shared" si="557"/>
        <v>-</v>
      </c>
      <c r="CS149" s="1355" t="str">
        <f t="shared" si="557"/>
        <v>-</v>
      </c>
      <c r="CT149" s="1356" t="str">
        <f t="shared" si="557"/>
        <v>-</v>
      </c>
      <c r="CU149" s="1355" t="str">
        <f t="shared" si="557"/>
        <v>-</v>
      </c>
      <c r="CV149" s="1355" t="str">
        <f t="shared" si="557"/>
        <v>-</v>
      </c>
      <c r="CW149" s="1355" t="str">
        <f t="shared" si="557"/>
        <v>-</v>
      </c>
      <c r="CX149" s="1355" t="str">
        <f t="shared" si="557"/>
        <v>-</v>
      </c>
      <c r="CY149" s="1355" t="str">
        <f t="shared" si="557"/>
        <v>-</v>
      </c>
      <c r="CZ149" s="1355" t="str">
        <f t="shared" si="557"/>
        <v>-</v>
      </c>
      <c r="DA149" s="1355" t="str">
        <f t="shared" si="557"/>
        <v>-</v>
      </c>
      <c r="DB149" s="1355" t="str">
        <f t="shared" si="557"/>
        <v>-</v>
      </c>
      <c r="DC149" s="1355" t="str">
        <f t="shared" si="557"/>
        <v>-</v>
      </c>
      <c r="DD149" s="1355" t="str">
        <f t="shared" si="557"/>
        <v>-</v>
      </c>
      <c r="DE149" s="1355" t="str">
        <f t="shared" si="557"/>
        <v>-</v>
      </c>
      <c r="DF149" s="1355" t="str">
        <f t="shared" si="557"/>
        <v>-</v>
      </c>
      <c r="DG149" s="1355" t="str">
        <f t="shared" si="557"/>
        <v>-</v>
      </c>
      <c r="DH149" s="1355" t="str">
        <f t="shared" si="557"/>
        <v>-</v>
      </c>
      <c r="DI149" s="1356" t="str">
        <f t="shared" si="557"/>
        <v>-</v>
      </c>
      <c r="DJ149" s="2"/>
    </row>
    <row r="150" spans="2:114" ht="28.5" customHeight="1" x14ac:dyDescent="0.3">
      <c r="B150" s="1618" t="s">
        <v>148</v>
      </c>
      <c r="C150" s="1619" t="s">
        <v>255</v>
      </c>
      <c r="D150" s="1678"/>
      <c r="E150" s="1679"/>
      <c r="F150" s="1679"/>
      <c r="G150" s="1679"/>
      <c r="H150" s="1679"/>
      <c r="I150" s="1679"/>
      <c r="J150" s="1679"/>
      <c r="K150" s="1679"/>
      <c r="L150" s="1679"/>
      <c r="M150" s="1679"/>
      <c r="N150" s="1664"/>
      <c r="O150" s="1664"/>
      <c r="P150" s="1677"/>
      <c r="Q150" s="1677"/>
      <c r="R150" s="1654"/>
      <c r="S150" s="1678"/>
      <c r="T150" s="1679"/>
      <c r="U150" s="1679"/>
      <c r="V150" s="1679"/>
      <c r="W150" s="1679"/>
      <c r="X150" s="1679"/>
      <c r="Y150" s="1679"/>
      <c r="Z150" s="1679"/>
      <c r="AA150" s="1679"/>
      <c r="AB150" s="1679"/>
      <c r="AC150" s="1664"/>
      <c r="AD150" s="1664"/>
      <c r="AE150" s="1677"/>
      <c r="AF150" s="1677"/>
      <c r="AG150" s="1654"/>
      <c r="AH150" s="1678"/>
      <c r="AI150" s="1679"/>
      <c r="AJ150" s="1679"/>
      <c r="AK150" s="1679"/>
      <c r="AL150" s="1679"/>
      <c r="AM150" s="1679"/>
      <c r="AN150" s="1679"/>
      <c r="AO150" s="1679"/>
      <c r="AP150" s="1679"/>
      <c r="AQ150" s="1679"/>
      <c r="AR150" s="1664"/>
      <c r="AS150" s="1664"/>
      <c r="AT150" s="1677"/>
      <c r="AU150" s="1677"/>
      <c r="AV150" s="1654"/>
      <c r="AW150" s="1432"/>
      <c r="AX150" s="1383"/>
      <c r="AY150" s="1383"/>
      <c r="AZ150" s="1383"/>
      <c r="BA150" s="1383"/>
      <c r="BB150" s="1383"/>
      <c r="BC150" s="1383"/>
      <c r="BD150" s="1383"/>
      <c r="BE150" s="1383"/>
      <c r="BF150" s="1383"/>
      <c r="BG150" s="1383"/>
      <c r="BH150" s="1383"/>
      <c r="BI150" s="1383"/>
      <c r="BJ150" s="1671"/>
      <c r="BK150" s="1383"/>
      <c r="BL150" s="1591"/>
      <c r="BM150" s="55"/>
      <c r="BN150" s="1354" t="s">
        <v>250</v>
      </c>
      <c r="BO150" s="211" t="s">
        <v>268</v>
      </c>
      <c r="BP150" s="1607" t="s">
        <v>266</v>
      </c>
      <c r="BQ150" s="1355" t="str">
        <f t="shared" ref="BQ150:DI150" si="558">IF(SUM(COUNTBLANK(D141),COUNTBLANK(D147),COUNTBLANK(D152))=0,(D141-D147+D152)/D141,"-")</f>
        <v>-</v>
      </c>
      <c r="BR150" s="1355" t="str">
        <f t="shared" si="558"/>
        <v>-</v>
      </c>
      <c r="BS150" s="1355" t="str">
        <f t="shared" si="558"/>
        <v>-</v>
      </c>
      <c r="BT150" s="1355" t="str">
        <f t="shared" si="558"/>
        <v>-</v>
      </c>
      <c r="BU150" s="1355" t="str">
        <f t="shared" si="558"/>
        <v>-</v>
      </c>
      <c r="BV150" s="1355" t="str">
        <f t="shared" si="558"/>
        <v>-</v>
      </c>
      <c r="BW150" s="1355" t="str">
        <f t="shared" si="558"/>
        <v>-</v>
      </c>
      <c r="BX150" s="1355" t="str">
        <f t="shared" si="558"/>
        <v>-</v>
      </c>
      <c r="BY150" s="1355" t="str">
        <f t="shared" si="558"/>
        <v>-</v>
      </c>
      <c r="BZ150" s="1355" t="str">
        <f t="shared" si="558"/>
        <v>-</v>
      </c>
      <c r="CA150" s="1355" t="str">
        <f t="shared" si="558"/>
        <v>-</v>
      </c>
      <c r="CB150" s="1355" t="str">
        <f t="shared" si="558"/>
        <v>-</v>
      </c>
      <c r="CC150" s="1355" t="str">
        <f t="shared" si="558"/>
        <v>-</v>
      </c>
      <c r="CD150" s="1355" t="str">
        <f t="shared" si="558"/>
        <v>-</v>
      </c>
      <c r="CE150" s="1356" t="str">
        <f t="shared" si="558"/>
        <v>-</v>
      </c>
      <c r="CF150" s="1355" t="str">
        <f t="shared" si="558"/>
        <v>-</v>
      </c>
      <c r="CG150" s="1355" t="str">
        <f t="shared" si="558"/>
        <v>-</v>
      </c>
      <c r="CH150" s="1355" t="str">
        <f t="shared" si="558"/>
        <v>-</v>
      </c>
      <c r="CI150" s="1355" t="str">
        <f t="shared" si="558"/>
        <v>-</v>
      </c>
      <c r="CJ150" s="1355" t="str">
        <f t="shared" si="558"/>
        <v>-</v>
      </c>
      <c r="CK150" s="1355" t="str">
        <f t="shared" si="558"/>
        <v>-</v>
      </c>
      <c r="CL150" s="1355" t="str">
        <f t="shared" si="558"/>
        <v>-</v>
      </c>
      <c r="CM150" s="1355" t="str">
        <f t="shared" si="558"/>
        <v>-</v>
      </c>
      <c r="CN150" s="1355" t="str">
        <f t="shared" si="558"/>
        <v>-</v>
      </c>
      <c r="CO150" s="1355" t="str">
        <f t="shared" si="558"/>
        <v>-</v>
      </c>
      <c r="CP150" s="1355" t="str">
        <f t="shared" si="558"/>
        <v>-</v>
      </c>
      <c r="CQ150" s="1355" t="str">
        <f t="shared" si="558"/>
        <v>-</v>
      </c>
      <c r="CR150" s="1355" t="str">
        <f t="shared" si="558"/>
        <v>-</v>
      </c>
      <c r="CS150" s="1355" t="str">
        <f t="shared" si="558"/>
        <v>-</v>
      </c>
      <c r="CT150" s="1356" t="str">
        <f t="shared" si="558"/>
        <v>-</v>
      </c>
      <c r="CU150" s="1355" t="str">
        <f t="shared" si="558"/>
        <v>-</v>
      </c>
      <c r="CV150" s="1355" t="str">
        <f t="shared" si="558"/>
        <v>-</v>
      </c>
      <c r="CW150" s="1355" t="str">
        <f t="shared" si="558"/>
        <v>-</v>
      </c>
      <c r="CX150" s="1355" t="str">
        <f t="shared" si="558"/>
        <v>-</v>
      </c>
      <c r="CY150" s="1355" t="str">
        <f t="shared" si="558"/>
        <v>-</v>
      </c>
      <c r="CZ150" s="1355" t="str">
        <f t="shared" si="558"/>
        <v>-</v>
      </c>
      <c r="DA150" s="1355" t="str">
        <f t="shared" si="558"/>
        <v>-</v>
      </c>
      <c r="DB150" s="1355" t="str">
        <f t="shared" si="558"/>
        <v>-</v>
      </c>
      <c r="DC150" s="1355" t="str">
        <f t="shared" si="558"/>
        <v>-</v>
      </c>
      <c r="DD150" s="1355" t="str">
        <f t="shared" si="558"/>
        <v>-</v>
      </c>
      <c r="DE150" s="1355" t="str">
        <f t="shared" si="558"/>
        <v>-</v>
      </c>
      <c r="DF150" s="1355" t="str">
        <f t="shared" si="558"/>
        <v>-</v>
      </c>
      <c r="DG150" s="1355" t="str">
        <f t="shared" si="558"/>
        <v>-</v>
      </c>
      <c r="DH150" s="1355" t="str">
        <f t="shared" si="558"/>
        <v>-</v>
      </c>
      <c r="DI150" s="1356" t="str">
        <f t="shared" si="558"/>
        <v>-</v>
      </c>
      <c r="DJ150" s="2"/>
    </row>
    <row r="151" spans="2:114" ht="28.5" customHeight="1" x14ac:dyDescent="0.3">
      <c r="B151" s="1618" t="s">
        <v>149</v>
      </c>
      <c r="C151" s="1619" t="s">
        <v>256</v>
      </c>
      <c r="D151" s="1678"/>
      <c r="E151" s="1679"/>
      <c r="F151" s="1679"/>
      <c r="G151" s="1679"/>
      <c r="H151" s="1679"/>
      <c r="I151" s="1679"/>
      <c r="J151" s="1679"/>
      <c r="K151" s="1679"/>
      <c r="L151" s="1679"/>
      <c r="M151" s="1679"/>
      <c r="N151" s="1664"/>
      <c r="O151" s="1664"/>
      <c r="P151" s="1677"/>
      <c r="Q151" s="1677"/>
      <c r="R151" s="1654"/>
      <c r="S151" s="1678"/>
      <c r="T151" s="1679"/>
      <c r="U151" s="1679"/>
      <c r="V151" s="1679"/>
      <c r="W151" s="1679"/>
      <c r="X151" s="1679"/>
      <c r="Y151" s="1679"/>
      <c r="Z151" s="1679"/>
      <c r="AA151" s="1679"/>
      <c r="AB151" s="1679"/>
      <c r="AC151" s="1664"/>
      <c r="AD151" s="1664"/>
      <c r="AE151" s="1677"/>
      <c r="AF151" s="1677"/>
      <c r="AG151" s="1654"/>
      <c r="AH151" s="1678"/>
      <c r="AI151" s="1679"/>
      <c r="AJ151" s="1679"/>
      <c r="AK151" s="1679"/>
      <c r="AL151" s="1679"/>
      <c r="AM151" s="1679"/>
      <c r="AN151" s="1679"/>
      <c r="AO151" s="1679"/>
      <c r="AP151" s="1679"/>
      <c r="AQ151" s="1679"/>
      <c r="AR151" s="1664"/>
      <c r="AS151" s="1664"/>
      <c r="AT151" s="1677"/>
      <c r="AU151" s="1677"/>
      <c r="AV151" s="1654"/>
      <c r="AW151" s="1432"/>
      <c r="AX151" s="1383"/>
      <c r="AY151" s="1383"/>
      <c r="AZ151" s="1383"/>
      <c r="BA151" s="1383"/>
      <c r="BB151" s="1383"/>
      <c r="BC151" s="1383"/>
      <c r="BD151" s="1383"/>
      <c r="BE151" s="1383"/>
      <c r="BF151" s="1383"/>
      <c r="BG151" s="1383"/>
      <c r="BH151" s="1383"/>
      <c r="BI151" s="1383"/>
      <c r="BJ151" s="1671"/>
      <c r="BK151" s="1383"/>
      <c r="BL151" s="1383"/>
      <c r="BM151" s="1518"/>
      <c r="BN151" s="1354" t="s">
        <v>251</v>
      </c>
      <c r="BO151" s="211" t="s">
        <v>169</v>
      </c>
      <c r="BP151" s="1607" t="s">
        <v>269</v>
      </c>
      <c r="BQ151" s="1358" t="str">
        <f t="shared" ref="BQ151:DI151" si="559">IF(SUM(COUNTBLANK(D147),COUNTBLANK(D152))=0,D152/D147,"-")</f>
        <v>-</v>
      </c>
      <c r="BR151" s="1358" t="str">
        <f t="shared" si="559"/>
        <v>-</v>
      </c>
      <c r="BS151" s="1358" t="str">
        <f t="shared" si="559"/>
        <v>-</v>
      </c>
      <c r="BT151" s="1358" t="str">
        <f t="shared" si="559"/>
        <v>-</v>
      </c>
      <c r="BU151" s="1358" t="str">
        <f t="shared" si="559"/>
        <v>-</v>
      </c>
      <c r="BV151" s="1358" t="str">
        <f t="shared" si="559"/>
        <v>-</v>
      </c>
      <c r="BW151" s="1358" t="str">
        <f t="shared" si="559"/>
        <v>-</v>
      </c>
      <c r="BX151" s="1358" t="str">
        <f t="shared" si="559"/>
        <v>-</v>
      </c>
      <c r="BY151" s="1358" t="str">
        <f t="shared" si="559"/>
        <v>-</v>
      </c>
      <c r="BZ151" s="1358" t="str">
        <f t="shared" si="559"/>
        <v>-</v>
      </c>
      <c r="CA151" s="1358" t="str">
        <f t="shared" si="559"/>
        <v>-</v>
      </c>
      <c r="CB151" s="1358" t="str">
        <f t="shared" si="559"/>
        <v>-</v>
      </c>
      <c r="CC151" s="1358" t="str">
        <f t="shared" si="559"/>
        <v>-</v>
      </c>
      <c r="CD151" s="1358" t="str">
        <f t="shared" si="559"/>
        <v>-</v>
      </c>
      <c r="CE151" s="1359" t="str">
        <f t="shared" si="559"/>
        <v>-</v>
      </c>
      <c r="CF151" s="1358" t="str">
        <f t="shared" si="559"/>
        <v>-</v>
      </c>
      <c r="CG151" s="1358" t="str">
        <f t="shared" si="559"/>
        <v>-</v>
      </c>
      <c r="CH151" s="1358" t="str">
        <f t="shared" si="559"/>
        <v>-</v>
      </c>
      <c r="CI151" s="1358" t="str">
        <f t="shared" si="559"/>
        <v>-</v>
      </c>
      <c r="CJ151" s="1358" t="str">
        <f t="shared" si="559"/>
        <v>-</v>
      </c>
      <c r="CK151" s="1358" t="str">
        <f t="shared" si="559"/>
        <v>-</v>
      </c>
      <c r="CL151" s="1358" t="str">
        <f t="shared" si="559"/>
        <v>-</v>
      </c>
      <c r="CM151" s="1358" t="str">
        <f t="shared" si="559"/>
        <v>-</v>
      </c>
      <c r="CN151" s="1358" t="str">
        <f t="shared" si="559"/>
        <v>-</v>
      </c>
      <c r="CO151" s="1358" t="str">
        <f t="shared" si="559"/>
        <v>-</v>
      </c>
      <c r="CP151" s="1358" t="str">
        <f t="shared" si="559"/>
        <v>-</v>
      </c>
      <c r="CQ151" s="1358" t="str">
        <f t="shared" si="559"/>
        <v>-</v>
      </c>
      <c r="CR151" s="1358" t="str">
        <f t="shared" si="559"/>
        <v>-</v>
      </c>
      <c r="CS151" s="1358" t="str">
        <f t="shared" si="559"/>
        <v>-</v>
      </c>
      <c r="CT151" s="1359" t="str">
        <f t="shared" si="559"/>
        <v>-</v>
      </c>
      <c r="CU151" s="1358" t="str">
        <f t="shared" si="559"/>
        <v>-</v>
      </c>
      <c r="CV151" s="1358" t="str">
        <f t="shared" si="559"/>
        <v>-</v>
      </c>
      <c r="CW151" s="1358" t="str">
        <f t="shared" si="559"/>
        <v>-</v>
      </c>
      <c r="CX151" s="1358" t="str">
        <f t="shared" si="559"/>
        <v>-</v>
      </c>
      <c r="CY151" s="1358" t="str">
        <f t="shared" si="559"/>
        <v>-</v>
      </c>
      <c r="CZ151" s="1358" t="str">
        <f t="shared" si="559"/>
        <v>-</v>
      </c>
      <c r="DA151" s="1358" t="str">
        <f t="shared" si="559"/>
        <v>-</v>
      </c>
      <c r="DB151" s="1358" t="str">
        <f t="shared" si="559"/>
        <v>-</v>
      </c>
      <c r="DC151" s="1358" t="str">
        <f t="shared" si="559"/>
        <v>-</v>
      </c>
      <c r="DD151" s="1358" t="str">
        <f t="shared" si="559"/>
        <v>-</v>
      </c>
      <c r="DE151" s="1358" t="str">
        <f t="shared" si="559"/>
        <v>-</v>
      </c>
      <c r="DF151" s="1358" t="str">
        <f t="shared" si="559"/>
        <v>-</v>
      </c>
      <c r="DG151" s="1358" t="str">
        <f t="shared" si="559"/>
        <v>-</v>
      </c>
      <c r="DH151" s="1358" t="str">
        <f t="shared" si="559"/>
        <v>-</v>
      </c>
      <c r="DI151" s="1359" t="str">
        <f t="shared" si="559"/>
        <v>-</v>
      </c>
      <c r="DJ151" s="2"/>
    </row>
    <row r="152" spans="2:114" ht="28.5" customHeight="1" x14ac:dyDescent="0.3">
      <c r="B152" s="1618" t="s">
        <v>150</v>
      </c>
      <c r="C152" s="1619" t="s">
        <v>257</v>
      </c>
      <c r="D152" s="1678"/>
      <c r="E152" s="1679"/>
      <c r="F152" s="1679"/>
      <c r="G152" s="1679"/>
      <c r="H152" s="1679"/>
      <c r="I152" s="1679"/>
      <c r="J152" s="1679"/>
      <c r="K152" s="1679"/>
      <c r="L152" s="1679"/>
      <c r="M152" s="1679"/>
      <c r="N152" s="1664"/>
      <c r="O152" s="1664"/>
      <c r="P152" s="1677"/>
      <c r="Q152" s="1677"/>
      <c r="R152" s="1654"/>
      <c r="S152" s="1678"/>
      <c r="T152" s="1679"/>
      <c r="U152" s="1679"/>
      <c r="V152" s="1679"/>
      <c r="W152" s="1679"/>
      <c r="X152" s="1679"/>
      <c r="Y152" s="1679"/>
      <c r="Z152" s="1679"/>
      <c r="AA152" s="1679"/>
      <c r="AB152" s="1679"/>
      <c r="AC152" s="1664"/>
      <c r="AD152" s="1664"/>
      <c r="AE152" s="1677"/>
      <c r="AF152" s="1677"/>
      <c r="AG152" s="1654"/>
      <c r="AH152" s="1678"/>
      <c r="AI152" s="1679"/>
      <c r="AJ152" s="1679"/>
      <c r="AK152" s="1679"/>
      <c r="AL152" s="1679"/>
      <c r="AM152" s="1679"/>
      <c r="AN152" s="1679"/>
      <c r="AO152" s="1679"/>
      <c r="AP152" s="1679"/>
      <c r="AQ152" s="1679"/>
      <c r="AR152" s="1664"/>
      <c r="AS152" s="1664"/>
      <c r="AT152" s="1677"/>
      <c r="AU152" s="1677"/>
      <c r="AV152" s="1654"/>
      <c r="AW152" s="1432"/>
      <c r="AX152" s="1383"/>
      <c r="AY152" s="1383"/>
      <c r="AZ152" s="1383"/>
      <c r="BA152" s="1383"/>
      <c r="BB152" s="1383"/>
      <c r="BC152" s="1383"/>
      <c r="BD152" s="1383"/>
      <c r="BE152" s="1383"/>
      <c r="BF152" s="1383"/>
      <c r="BG152" s="1383"/>
      <c r="BH152" s="1383"/>
      <c r="BI152" s="1383"/>
      <c r="BJ152" s="1671"/>
      <c r="BK152" s="1383"/>
      <c r="BL152" s="1383"/>
      <c r="BM152" s="1518"/>
      <c r="BN152" s="1331" t="s">
        <v>74</v>
      </c>
      <c r="BO152" s="207"/>
      <c r="BP152" s="1601"/>
      <c r="BQ152" s="1311"/>
      <c r="BR152" s="1311"/>
      <c r="BS152" s="1311"/>
      <c r="BT152" s="1311"/>
      <c r="BU152" s="1311"/>
      <c r="BV152" s="1311"/>
      <c r="BW152" s="1311"/>
      <c r="BX152" s="1311"/>
      <c r="BY152" s="1311"/>
      <c r="BZ152" s="1311"/>
      <c r="CA152" s="1311"/>
      <c r="CB152" s="1311"/>
      <c r="CC152" s="1311"/>
      <c r="CD152" s="1311"/>
      <c r="CE152" s="1807"/>
      <c r="CF152" s="1311"/>
      <c r="CG152" s="1311"/>
      <c r="CH152" s="1311"/>
      <c r="CI152" s="1311"/>
      <c r="CJ152" s="1311"/>
      <c r="CK152" s="1311"/>
      <c r="CL152" s="1311"/>
      <c r="CM152" s="1311"/>
      <c r="CN152" s="1311"/>
      <c r="CO152" s="1311"/>
      <c r="CP152" s="1311"/>
      <c r="CQ152" s="1311"/>
      <c r="CR152" s="1311"/>
      <c r="CS152" s="1311"/>
      <c r="CT152" s="1807"/>
      <c r="CU152" s="1311"/>
      <c r="CV152" s="1311"/>
      <c r="CW152" s="1311"/>
      <c r="CX152" s="1311"/>
      <c r="CY152" s="1311"/>
      <c r="CZ152" s="1311"/>
      <c r="DA152" s="1311"/>
      <c r="DB152" s="1311"/>
      <c r="DC152" s="1311"/>
      <c r="DD152" s="1311"/>
      <c r="DE152" s="1311"/>
      <c r="DF152" s="1311"/>
      <c r="DG152" s="1311"/>
      <c r="DH152" s="1311"/>
      <c r="DI152" s="1807"/>
      <c r="DJ152" s="2"/>
    </row>
    <row r="153" spans="2:114" ht="28.5" customHeight="1" x14ac:dyDescent="0.3">
      <c r="B153" s="1618" t="s">
        <v>151</v>
      </c>
      <c r="C153" s="1619" t="s">
        <v>533</v>
      </c>
      <c r="D153" s="1678"/>
      <c r="E153" s="1679"/>
      <c r="F153" s="1679"/>
      <c r="G153" s="1679"/>
      <c r="H153" s="1679"/>
      <c r="I153" s="1679"/>
      <c r="J153" s="1679"/>
      <c r="K153" s="1679"/>
      <c r="L153" s="1679"/>
      <c r="M153" s="1679"/>
      <c r="N153" s="1664"/>
      <c r="O153" s="1664"/>
      <c r="P153" s="1677"/>
      <c r="Q153" s="1677"/>
      <c r="R153" s="1654"/>
      <c r="S153" s="1678"/>
      <c r="T153" s="1679"/>
      <c r="U153" s="1679"/>
      <c r="V153" s="1679"/>
      <c r="W153" s="1679"/>
      <c r="X153" s="1679"/>
      <c r="Y153" s="1679"/>
      <c r="Z153" s="1679"/>
      <c r="AA153" s="1679"/>
      <c r="AB153" s="1679"/>
      <c r="AC153" s="1664"/>
      <c r="AD153" s="1664"/>
      <c r="AE153" s="1677"/>
      <c r="AF153" s="1677"/>
      <c r="AG153" s="1654"/>
      <c r="AH153" s="1678"/>
      <c r="AI153" s="1679"/>
      <c r="AJ153" s="1679"/>
      <c r="AK153" s="1679"/>
      <c r="AL153" s="1679"/>
      <c r="AM153" s="1679"/>
      <c r="AN153" s="1679"/>
      <c r="AO153" s="1679"/>
      <c r="AP153" s="1679"/>
      <c r="AQ153" s="1679"/>
      <c r="AR153" s="1664"/>
      <c r="AS153" s="1664"/>
      <c r="AT153" s="1677"/>
      <c r="AU153" s="1677"/>
      <c r="AV153" s="1654"/>
      <c r="AW153" s="1432"/>
      <c r="AX153" s="1383"/>
      <c r="AY153" s="1383"/>
      <c r="AZ153" s="1383"/>
      <c r="BA153" s="1383"/>
      <c r="BB153" s="1383"/>
      <c r="BC153" s="1383"/>
      <c r="BD153" s="1383"/>
      <c r="BE153" s="1383"/>
      <c r="BF153" s="1383"/>
      <c r="BG153" s="1383"/>
      <c r="BH153" s="1383"/>
      <c r="BI153" s="1383"/>
      <c r="BJ153" s="1671"/>
      <c r="BK153" s="1383"/>
      <c r="BL153" s="1383"/>
      <c r="BM153" s="1518"/>
      <c r="BN153" s="1354" t="s">
        <v>159</v>
      </c>
      <c r="BO153" s="211" t="s">
        <v>520</v>
      </c>
      <c r="BP153" s="1607" t="s">
        <v>191</v>
      </c>
      <c r="BQ153" s="1809" t="str">
        <f t="shared" ref="BQ153:DI153" si="560">IF(SUM(COUNTBLANK(D141),COUNTBLANK(D156),COUNTBLANK(D157))=0,D157/(D141+D156),"-")</f>
        <v>-</v>
      </c>
      <c r="BR153" s="1358" t="str">
        <f t="shared" si="560"/>
        <v>-</v>
      </c>
      <c r="BS153" s="1358" t="str">
        <f t="shared" si="560"/>
        <v>-</v>
      </c>
      <c r="BT153" s="1358" t="str">
        <f t="shared" si="560"/>
        <v>-</v>
      </c>
      <c r="BU153" s="1358" t="str">
        <f t="shared" si="560"/>
        <v>-</v>
      </c>
      <c r="BV153" s="1358" t="str">
        <f t="shared" si="560"/>
        <v>-</v>
      </c>
      <c r="BW153" s="1358" t="str">
        <f t="shared" si="560"/>
        <v>-</v>
      </c>
      <c r="BX153" s="1358" t="str">
        <f t="shared" si="560"/>
        <v>-</v>
      </c>
      <c r="BY153" s="1358" t="str">
        <f t="shared" si="560"/>
        <v>-</v>
      </c>
      <c r="BZ153" s="1358" t="str">
        <f t="shared" si="560"/>
        <v>-</v>
      </c>
      <c r="CA153" s="1358" t="str">
        <f t="shared" si="560"/>
        <v>-</v>
      </c>
      <c r="CB153" s="1358" t="str">
        <f t="shared" si="560"/>
        <v>-</v>
      </c>
      <c r="CC153" s="1358" t="str">
        <f t="shared" si="560"/>
        <v>-</v>
      </c>
      <c r="CD153" s="1358" t="str">
        <f t="shared" si="560"/>
        <v>-</v>
      </c>
      <c r="CE153" s="1359" t="str">
        <f t="shared" si="560"/>
        <v>-</v>
      </c>
      <c r="CF153" s="1358" t="str">
        <f t="shared" si="560"/>
        <v>-</v>
      </c>
      <c r="CG153" s="1358" t="str">
        <f t="shared" si="560"/>
        <v>-</v>
      </c>
      <c r="CH153" s="1358" t="str">
        <f t="shared" si="560"/>
        <v>-</v>
      </c>
      <c r="CI153" s="1358" t="str">
        <f t="shared" si="560"/>
        <v>-</v>
      </c>
      <c r="CJ153" s="1358" t="str">
        <f t="shared" si="560"/>
        <v>-</v>
      </c>
      <c r="CK153" s="1358" t="str">
        <f t="shared" si="560"/>
        <v>-</v>
      </c>
      <c r="CL153" s="1358" t="str">
        <f t="shared" si="560"/>
        <v>-</v>
      </c>
      <c r="CM153" s="1358" t="str">
        <f t="shared" si="560"/>
        <v>-</v>
      </c>
      <c r="CN153" s="1358" t="str">
        <f t="shared" si="560"/>
        <v>-</v>
      </c>
      <c r="CO153" s="1358" t="str">
        <f t="shared" si="560"/>
        <v>-</v>
      </c>
      <c r="CP153" s="1358" t="str">
        <f t="shared" si="560"/>
        <v>-</v>
      </c>
      <c r="CQ153" s="1358" t="str">
        <f t="shared" si="560"/>
        <v>-</v>
      </c>
      <c r="CR153" s="1358" t="str">
        <f t="shared" si="560"/>
        <v>-</v>
      </c>
      <c r="CS153" s="1358" t="str">
        <f t="shared" si="560"/>
        <v>-</v>
      </c>
      <c r="CT153" s="1359" t="str">
        <f t="shared" si="560"/>
        <v>-</v>
      </c>
      <c r="CU153" s="1358" t="str">
        <f t="shared" si="560"/>
        <v>-</v>
      </c>
      <c r="CV153" s="1358" t="str">
        <f t="shared" si="560"/>
        <v>-</v>
      </c>
      <c r="CW153" s="1358" t="str">
        <f t="shared" si="560"/>
        <v>-</v>
      </c>
      <c r="CX153" s="1358" t="str">
        <f t="shared" si="560"/>
        <v>-</v>
      </c>
      <c r="CY153" s="1358" t="str">
        <f t="shared" si="560"/>
        <v>-</v>
      </c>
      <c r="CZ153" s="1358" t="str">
        <f t="shared" si="560"/>
        <v>-</v>
      </c>
      <c r="DA153" s="1358" t="str">
        <f t="shared" si="560"/>
        <v>-</v>
      </c>
      <c r="DB153" s="1358" t="str">
        <f t="shared" si="560"/>
        <v>-</v>
      </c>
      <c r="DC153" s="1358" t="str">
        <f t="shared" si="560"/>
        <v>-</v>
      </c>
      <c r="DD153" s="1358" t="str">
        <f t="shared" si="560"/>
        <v>-</v>
      </c>
      <c r="DE153" s="1358" t="str">
        <f t="shared" si="560"/>
        <v>-</v>
      </c>
      <c r="DF153" s="1358" t="str">
        <f t="shared" si="560"/>
        <v>-</v>
      </c>
      <c r="DG153" s="1358" t="str">
        <f t="shared" si="560"/>
        <v>-</v>
      </c>
      <c r="DH153" s="1358" t="str">
        <f t="shared" si="560"/>
        <v>-</v>
      </c>
      <c r="DI153" s="1359" t="str">
        <f t="shared" si="560"/>
        <v>-</v>
      </c>
      <c r="DJ153" s="2"/>
    </row>
    <row r="154" spans="2:114" ht="28.5" customHeight="1" thickBot="1" x14ac:dyDescent="0.35">
      <c r="B154" s="1737" t="s">
        <v>152</v>
      </c>
      <c r="C154" s="1738" t="s">
        <v>517</v>
      </c>
      <c r="D154" s="1686"/>
      <c r="E154" s="1687"/>
      <c r="F154" s="1687"/>
      <c r="G154" s="1687"/>
      <c r="H154" s="1687"/>
      <c r="I154" s="1687"/>
      <c r="J154" s="1687"/>
      <c r="K154" s="1687"/>
      <c r="L154" s="1687"/>
      <c r="M154" s="1687"/>
      <c r="N154" s="1688"/>
      <c r="O154" s="1688"/>
      <c r="P154" s="1697"/>
      <c r="Q154" s="1697"/>
      <c r="R154" s="1690"/>
      <c r="S154" s="1686"/>
      <c r="T154" s="1687"/>
      <c r="U154" s="1687"/>
      <c r="V154" s="1687"/>
      <c r="W154" s="1687"/>
      <c r="X154" s="1687"/>
      <c r="Y154" s="1687"/>
      <c r="Z154" s="1687"/>
      <c r="AA154" s="1687"/>
      <c r="AB154" s="1687"/>
      <c r="AC154" s="1688"/>
      <c r="AD154" s="1688"/>
      <c r="AE154" s="1697"/>
      <c r="AF154" s="1697"/>
      <c r="AG154" s="1690"/>
      <c r="AH154" s="1686"/>
      <c r="AI154" s="1687"/>
      <c r="AJ154" s="1687"/>
      <c r="AK154" s="1687"/>
      <c r="AL154" s="1687"/>
      <c r="AM154" s="1687"/>
      <c r="AN154" s="1687"/>
      <c r="AO154" s="1687"/>
      <c r="AP154" s="1687"/>
      <c r="AQ154" s="1687"/>
      <c r="AR154" s="1688"/>
      <c r="AS154" s="1688"/>
      <c r="AT154" s="1697"/>
      <c r="AU154" s="1697"/>
      <c r="AV154" s="1690"/>
      <c r="AW154" s="1430"/>
      <c r="AX154" s="1383"/>
      <c r="AY154" s="1383"/>
      <c r="AZ154" s="1383"/>
      <c r="BA154" s="1383"/>
      <c r="BB154" s="1383"/>
      <c r="BC154" s="1383"/>
      <c r="BD154" s="1383"/>
      <c r="BE154" s="1383"/>
      <c r="BF154" s="1383"/>
      <c r="BG154" s="1383"/>
      <c r="BH154" s="1383"/>
      <c r="BI154" s="1383"/>
      <c r="BJ154" s="1671"/>
      <c r="BK154" s="1383"/>
      <c r="BL154" s="1383"/>
      <c r="BM154" s="1518"/>
      <c r="BN154" s="1331" t="s">
        <v>78</v>
      </c>
      <c r="BO154" s="207"/>
      <c r="BP154" s="1601"/>
      <c r="BQ154" s="1311"/>
      <c r="BR154" s="1311"/>
      <c r="BS154" s="1311"/>
      <c r="BT154" s="1311"/>
      <c r="BU154" s="1311"/>
      <c r="BV154" s="1311"/>
      <c r="BW154" s="1311"/>
      <c r="BX154" s="1311"/>
      <c r="BY154" s="1311"/>
      <c r="BZ154" s="1311"/>
      <c r="CA154" s="1311"/>
      <c r="CB154" s="1311"/>
      <c r="CC154" s="1311"/>
      <c r="CD154" s="1311"/>
      <c r="CE154" s="1807"/>
      <c r="CF154" s="1311"/>
      <c r="CG154" s="1311"/>
      <c r="CH154" s="1311"/>
      <c r="CI154" s="1311"/>
      <c r="CJ154" s="1311"/>
      <c r="CK154" s="1311"/>
      <c r="CL154" s="1311"/>
      <c r="CM154" s="1311"/>
      <c r="CN154" s="1311"/>
      <c r="CO154" s="1311"/>
      <c r="CP154" s="1311"/>
      <c r="CQ154" s="1311"/>
      <c r="CR154" s="1311"/>
      <c r="CS154" s="1311"/>
      <c r="CT154" s="1807"/>
      <c r="CU154" s="1311"/>
      <c r="CV154" s="1311"/>
      <c r="CW154" s="1311"/>
      <c r="CX154" s="1311"/>
      <c r="CY154" s="1311"/>
      <c r="CZ154" s="1311"/>
      <c r="DA154" s="1311"/>
      <c r="DB154" s="1311"/>
      <c r="DC154" s="1311"/>
      <c r="DD154" s="1311"/>
      <c r="DE154" s="1311"/>
      <c r="DF154" s="1311"/>
      <c r="DG154" s="1311"/>
      <c r="DH154" s="1311"/>
      <c r="DI154" s="1807"/>
      <c r="DJ154" s="2"/>
    </row>
    <row r="155" spans="2:114" ht="28.5" customHeight="1" x14ac:dyDescent="0.3">
      <c r="B155" s="1423" t="s">
        <v>49</v>
      </c>
      <c r="C155" s="163"/>
      <c r="D155" s="1424"/>
      <c r="E155" s="1425"/>
      <c r="F155" s="1425"/>
      <c r="G155" s="1425"/>
      <c r="H155" s="1425"/>
      <c r="I155" s="1425"/>
      <c r="J155" s="1425"/>
      <c r="K155" s="1425"/>
      <c r="L155" s="1425"/>
      <c r="M155" s="1425"/>
      <c r="N155" s="1426"/>
      <c r="O155" s="1426"/>
      <c r="P155" s="1427"/>
      <c r="Q155" s="1692"/>
      <c r="R155" s="1428"/>
      <c r="S155" s="1424"/>
      <c r="T155" s="1425"/>
      <c r="U155" s="1425"/>
      <c r="V155" s="1425"/>
      <c r="W155" s="1425"/>
      <c r="X155" s="1425"/>
      <c r="Y155" s="1425"/>
      <c r="Z155" s="1425"/>
      <c r="AA155" s="1425"/>
      <c r="AB155" s="1425"/>
      <c r="AC155" s="1426"/>
      <c r="AD155" s="1426"/>
      <c r="AE155" s="1427"/>
      <c r="AF155" s="1692"/>
      <c r="AG155" s="1428"/>
      <c r="AH155" s="1424"/>
      <c r="AI155" s="1425"/>
      <c r="AJ155" s="1425"/>
      <c r="AK155" s="1425"/>
      <c r="AL155" s="1425"/>
      <c r="AM155" s="1425"/>
      <c r="AN155" s="1425"/>
      <c r="AO155" s="1425"/>
      <c r="AP155" s="1425"/>
      <c r="AQ155" s="1425"/>
      <c r="AR155" s="1426"/>
      <c r="AS155" s="1426"/>
      <c r="AT155" s="1427"/>
      <c r="AU155" s="1692"/>
      <c r="AV155" s="1428"/>
      <c r="AW155" s="1439"/>
      <c r="AX155" s="1591"/>
      <c r="AY155" s="1591"/>
      <c r="AZ155" s="1591"/>
      <c r="BA155" s="1591"/>
      <c r="BB155" s="1591"/>
      <c r="BC155" s="1591"/>
      <c r="BD155" s="1591"/>
      <c r="BE155" s="1591"/>
      <c r="BF155" s="1591"/>
      <c r="BG155" s="1591"/>
      <c r="BH155" s="1591"/>
      <c r="BI155" s="1591"/>
      <c r="BJ155" s="1591"/>
      <c r="BK155" s="1591"/>
      <c r="BL155" s="1383"/>
      <c r="BM155" s="1518"/>
      <c r="BN155" s="1354" t="s">
        <v>75</v>
      </c>
      <c r="BO155" s="211" t="s">
        <v>172</v>
      </c>
      <c r="BP155" s="1606" t="s">
        <v>192</v>
      </c>
      <c r="BQ155" s="1355" t="str">
        <f t="shared" ref="BQ155:DI155" si="561">IF(SUM(COUNTBLANK(D141),COUNTBLANK(D153))=0,D141/D153,"-")</f>
        <v>-</v>
      </c>
      <c r="BR155" s="1355" t="str">
        <f t="shared" si="561"/>
        <v>-</v>
      </c>
      <c r="BS155" s="1355" t="str">
        <f t="shared" si="561"/>
        <v>-</v>
      </c>
      <c r="BT155" s="1355" t="str">
        <f t="shared" si="561"/>
        <v>-</v>
      </c>
      <c r="BU155" s="1355" t="str">
        <f t="shared" si="561"/>
        <v>-</v>
      </c>
      <c r="BV155" s="1355" t="str">
        <f t="shared" si="561"/>
        <v>-</v>
      </c>
      <c r="BW155" s="1355" t="str">
        <f t="shared" si="561"/>
        <v>-</v>
      </c>
      <c r="BX155" s="1355" t="str">
        <f t="shared" si="561"/>
        <v>-</v>
      </c>
      <c r="BY155" s="1355" t="str">
        <f t="shared" si="561"/>
        <v>-</v>
      </c>
      <c r="BZ155" s="1355" t="str">
        <f t="shared" si="561"/>
        <v>-</v>
      </c>
      <c r="CA155" s="1355" t="str">
        <f t="shared" si="561"/>
        <v>-</v>
      </c>
      <c r="CB155" s="1355" t="str">
        <f t="shared" si="561"/>
        <v>-</v>
      </c>
      <c r="CC155" s="1355" t="str">
        <f t="shared" si="561"/>
        <v>-</v>
      </c>
      <c r="CD155" s="1355" t="str">
        <f t="shared" si="561"/>
        <v>-</v>
      </c>
      <c r="CE155" s="1356" t="str">
        <f t="shared" si="561"/>
        <v>-</v>
      </c>
      <c r="CF155" s="1355" t="str">
        <f t="shared" si="561"/>
        <v>-</v>
      </c>
      <c r="CG155" s="1355" t="str">
        <f t="shared" si="561"/>
        <v>-</v>
      </c>
      <c r="CH155" s="1355" t="str">
        <f t="shared" si="561"/>
        <v>-</v>
      </c>
      <c r="CI155" s="1355" t="str">
        <f t="shared" si="561"/>
        <v>-</v>
      </c>
      <c r="CJ155" s="1355" t="str">
        <f t="shared" si="561"/>
        <v>-</v>
      </c>
      <c r="CK155" s="1355" t="str">
        <f t="shared" si="561"/>
        <v>-</v>
      </c>
      <c r="CL155" s="1355" t="str">
        <f t="shared" si="561"/>
        <v>-</v>
      </c>
      <c r="CM155" s="1355" t="str">
        <f t="shared" si="561"/>
        <v>-</v>
      </c>
      <c r="CN155" s="1355" t="str">
        <f t="shared" si="561"/>
        <v>-</v>
      </c>
      <c r="CO155" s="1355" t="str">
        <f t="shared" si="561"/>
        <v>-</v>
      </c>
      <c r="CP155" s="1355" t="str">
        <f t="shared" si="561"/>
        <v>-</v>
      </c>
      <c r="CQ155" s="1355" t="str">
        <f t="shared" si="561"/>
        <v>-</v>
      </c>
      <c r="CR155" s="1355" t="str">
        <f t="shared" si="561"/>
        <v>-</v>
      </c>
      <c r="CS155" s="1355" t="str">
        <f t="shared" si="561"/>
        <v>-</v>
      </c>
      <c r="CT155" s="1356" t="str">
        <f t="shared" si="561"/>
        <v>-</v>
      </c>
      <c r="CU155" s="1355" t="str">
        <f t="shared" si="561"/>
        <v>-</v>
      </c>
      <c r="CV155" s="1355" t="str">
        <f t="shared" si="561"/>
        <v>-</v>
      </c>
      <c r="CW155" s="1355" t="str">
        <f t="shared" si="561"/>
        <v>-</v>
      </c>
      <c r="CX155" s="1355" t="str">
        <f t="shared" si="561"/>
        <v>-</v>
      </c>
      <c r="CY155" s="1355" t="str">
        <f t="shared" si="561"/>
        <v>-</v>
      </c>
      <c r="CZ155" s="1355" t="str">
        <f t="shared" si="561"/>
        <v>-</v>
      </c>
      <c r="DA155" s="1355" t="str">
        <f t="shared" si="561"/>
        <v>-</v>
      </c>
      <c r="DB155" s="1355" t="str">
        <f t="shared" si="561"/>
        <v>-</v>
      </c>
      <c r="DC155" s="1355" t="str">
        <f t="shared" si="561"/>
        <v>-</v>
      </c>
      <c r="DD155" s="1355" t="str">
        <f t="shared" si="561"/>
        <v>-</v>
      </c>
      <c r="DE155" s="1355" t="str">
        <f t="shared" si="561"/>
        <v>-</v>
      </c>
      <c r="DF155" s="1355" t="str">
        <f t="shared" si="561"/>
        <v>-</v>
      </c>
      <c r="DG155" s="1355" t="str">
        <f t="shared" si="561"/>
        <v>-</v>
      </c>
      <c r="DH155" s="1355" t="str">
        <f t="shared" si="561"/>
        <v>-</v>
      </c>
      <c r="DI155" s="1356" t="str">
        <f t="shared" si="561"/>
        <v>-</v>
      </c>
      <c r="DJ155" s="2"/>
    </row>
    <row r="156" spans="2:114" ht="28.5" customHeight="1" thickBot="1" x14ac:dyDescent="0.35">
      <c r="B156" s="1618" t="s">
        <v>153</v>
      </c>
      <c r="C156" s="1619" t="s">
        <v>50</v>
      </c>
      <c r="D156" s="1678"/>
      <c r="E156" s="1679"/>
      <c r="F156" s="1679"/>
      <c r="G156" s="1679"/>
      <c r="H156" s="1679"/>
      <c r="I156" s="1679"/>
      <c r="J156" s="1679"/>
      <c r="K156" s="1679"/>
      <c r="L156" s="1679"/>
      <c r="M156" s="1679"/>
      <c r="N156" s="1664"/>
      <c r="O156" s="1664"/>
      <c r="P156" s="1677"/>
      <c r="Q156" s="1677"/>
      <c r="R156" s="1677"/>
      <c r="S156" s="1680"/>
      <c r="T156" s="1679"/>
      <c r="U156" s="1679"/>
      <c r="V156" s="1679"/>
      <c r="W156" s="1679"/>
      <c r="X156" s="1679"/>
      <c r="Y156" s="1679"/>
      <c r="Z156" s="1679"/>
      <c r="AA156" s="1679"/>
      <c r="AB156" s="1679"/>
      <c r="AC156" s="1664"/>
      <c r="AD156" s="1664"/>
      <c r="AE156" s="1677"/>
      <c r="AF156" s="1677"/>
      <c r="AG156" s="1677"/>
      <c r="AH156" s="1680"/>
      <c r="AI156" s="1679"/>
      <c r="AJ156" s="1679"/>
      <c r="AK156" s="1679"/>
      <c r="AL156" s="1679"/>
      <c r="AM156" s="1679"/>
      <c r="AN156" s="1679"/>
      <c r="AO156" s="1679"/>
      <c r="AP156" s="1679"/>
      <c r="AQ156" s="1679"/>
      <c r="AR156" s="1664"/>
      <c r="AS156" s="1664"/>
      <c r="AT156" s="1677"/>
      <c r="AU156" s="1677"/>
      <c r="AV156" s="1654"/>
      <c r="AW156" s="1432"/>
      <c r="AX156" s="1383"/>
      <c r="AY156" s="1383"/>
      <c r="AZ156" s="1383"/>
      <c r="BA156" s="1383"/>
      <c r="BB156" s="1383"/>
      <c r="BC156" s="1383"/>
      <c r="BD156" s="1383"/>
      <c r="BE156" s="1383"/>
      <c r="BF156" s="1383"/>
      <c r="BG156" s="1383"/>
      <c r="BH156" s="1383"/>
      <c r="BI156" s="1383"/>
      <c r="BJ156" s="1671"/>
      <c r="BK156" s="1383"/>
      <c r="BL156" s="1591"/>
      <c r="BM156" s="55"/>
      <c r="BN156" s="1622" t="s">
        <v>76</v>
      </c>
      <c r="BO156" s="212" t="s">
        <v>1684</v>
      </c>
      <c r="BP156" s="1808" t="s">
        <v>193</v>
      </c>
      <c r="BQ156" s="1361" t="str">
        <f>IF(SUM(COUNTBLANK(D141),COUNTBLANK(D153),COUNTBLANK(D156))=0,(D141+D156)/D153,"-")</f>
        <v>-</v>
      </c>
      <c r="BR156" s="1361" t="str">
        <f t="shared" ref="BR156:DI156" si="562">IF(SUM(COUNTBLANK(E141),COUNTBLANK(E153),COUNTBLANK(E156))=0,(E141+E156)/E153,"-")</f>
        <v>-</v>
      </c>
      <c r="BS156" s="1361" t="str">
        <f t="shared" si="562"/>
        <v>-</v>
      </c>
      <c r="BT156" s="1361" t="str">
        <f t="shared" si="562"/>
        <v>-</v>
      </c>
      <c r="BU156" s="1361" t="str">
        <f t="shared" si="562"/>
        <v>-</v>
      </c>
      <c r="BV156" s="1361" t="str">
        <f t="shared" si="562"/>
        <v>-</v>
      </c>
      <c r="BW156" s="1361" t="str">
        <f t="shared" si="562"/>
        <v>-</v>
      </c>
      <c r="BX156" s="1361" t="str">
        <f t="shared" si="562"/>
        <v>-</v>
      </c>
      <c r="BY156" s="1361" t="str">
        <f t="shared" si="562"/>
        <v>-</v>
      </c>
      <c r="BZ156" s="1361" t="str">
        <f t="shared" si="562"/>
        <v>-</v>
      </c>
      <c r="CA156" s="1361" t="str">
        <f t="shared" si="562"/>
        <v>-</v>
      </c>
      <c r="CB156" s="1361" t="str">
        <f t="shared" si="562"/>
        <v>-</v>
      </c>
      <c r="CC156" s="1361" t="str">
        <f t="shared" si="562"/>
        <v>-</v>
      </c>
      <c r="CD156" s="1361" t="str">
        <f t="shared" si="562"/>
        <v>-</v>
      </c>
      <c r="CE156" s="1362" t="str">
        <f t="shared" si="562"/>
        <v>-</v>
      </c>
      <c r="CF156" s="1361" t="str">
        <f t="shared" si="562"/>
        <v>-</v>
      </c>
      <c r="CG156" s="1361" t="str">
        <f t="shared" si="562"/>
        <v>-</v>
      </c>
      <c r="CH156" s="1361" t="str">
        <f t="shared" si="562"/>
        <v>-</v>
      </c>
      <c r="CI156" s="1361" t="str">
        <f t="shared" si="562"/>
        <v>-</v>
      </c>
      <c r="CJ156" s="1361" t="str">
        <f t="shared" si="562"/>
        <v>-</v>
      </c>
      <c r="CK156" s="1361" t="str">
        <f t="shared" si="562"/>
        <v>-</v>
      </c>
      <c r="CL156" s="1361" t="str">
        <f t="shared" si="562"/>
        <v>-</v>
      </c>
      <c r="CM156" s="1361" t="str">
        <f t="shared" si="562"/>
        <v>-</v>
      </c>
      <c r="CN156" s="1361" t="str">
        <f t="shared" si="562"/>
        <v>-</v>
      </c>
      <c r="CO156" s="1361" t="str">
        <f t="shared" si="562"/>
        <v>-</v>
      </c>
      <c r="CP156" s="1361" t="str">
        <f t="shared" si="562"/>
        <v>-</v>
      </c>
      <c r="CQ156" s="1361" t="str">
        <f t="shared" si="562"/>
        <v>-</v>
      </c>
      <c r="CR156" s="1361" t="str">
        <f t="shared" si="562"/>
        <v>-</v>
      </c>
      <c r="CS156" s="1361" t="str">
        <f t="shared" si="562"/>
        <v>-</v>
      </c>
      <c r="CT156" s="1362" t="str">
        <f t="shared" si="562"/>
        <v>-</v>
      </c>
      <c r="CU156" s="1361" t="str">
        <f t="shared" si="562"/>
        <v>-</v>
      </c>
      <c r="CV156" s="1361" t="str">
        <f t="shared" si="562"/>
        <v>-</v>
      </c>
      <c r="CW156" s="1361" t="str">
        <f t="shared" si="562"/>
        <v>-</v>
      </c>
      <c r="CX156" s="1361" t="str">
        <f t="shared" si="562"/>
        <v>-</v>
      </c>
      <c r="CY156" s="1361" t="str">
        <f t="shared" si="562"/>
        <v>-</v>
      </c>
      <c r="CZ156" s="1361" t="str">
        <f t="shared" si="562"/>
        <v>-</v>
      </c>
      <c r="DA156" s="1361" t="str">
        <f t="shared" si="562"/>
        <v>-</v>
      </c>
      <c r="DB156" s="1361" t="str">
        <f t="shared" si="562"/>
        <v>-</v>
      </c>
      <c r="DC156" s="1361" t="str">
        <f t="shared" si="562"/>
        <v>-</v>
      </c>
      <c r="DD156" s="1361" t="str">
        <f t="shared" si="562"/>
        <v>-</v>
      </c>
      <c r="DE156" s="1361" t="str">
        <f t="shared" si="562"/>
        <v>-</v>
      </c>
      <c r="DF156" s="1361" t="str">
        <f t="shared" si="562"/>
        <v>-</v>
      </c>
      <c r="DG156" s="1361" t="str">
        <f t="shared" si="562"/>
        <v>-</v>
      </c>
      <c r="DH156" s="1361" t="str">
        <f t="shared" si="562"/>
        <v>-</v>
      </c>
      <c r="DI156" s="1362" t="str">
        <f t="shared" si="562"/>
        <v>-</v>
      </c>
      <c r="DJ156" s="2"/>
    </row>
    <row r="157" spans="2:114" ht="28.5" customHeight="1" thickBot="1" x14ac:dyDescent="0.35">
      <c r="B157" s="1620" t="s">
        <v>154</v>
      </c>
      <c r="C157" s="1621" t="s">
        <v>534</v>
      </c>
      <c r="D157" s="1695"/>
      <c r="E157" s="1696"/>
      <c r="F157" s="1696"/>
      <c r="G157" s="1696"/>
      <c r="H157" s="1696"/>
      <c r="I157" s="1696"/>
      <c r="J157" s="1696"/>
      <c r="K157" s="1696"/>
      <c r="L157" s="1696"/>
      <c r="M157" s="1696"/>
      <c r="N157" s="1688"/>
      <c r="O157" s="1688"/>
      <c r="P157" s="1697"/>
      <c r="Q157" s="1697"/>
      <c r="R157" s="1697"/>
      <c r="S157" s="1698"/>
      <c r="T157" s="1696"/>
      <c r="U157" s="1696"/>
      <c r="V157" s="1696"/>
      <c r="W157" s="1696"/>
      <c r="X157" s="1696"/>
      <c r="Y157" s="1696"/>
      <c r="Z157" s="1696"/>
      <c r="AA157" s="1696"/>
      <c r="AB157" s="1696"/>
      <c r="AC157" s="1688"/>
      <c r="AD157" s="1688"/>
      <c r="AE157" s="1697"/>
      <c r="AF157" s="1697"/>
      <c r="AG157" s="1697"/>
      <c r="AH157" s="1698"/>
      <c r="AI157" s="1696"/>
      <c r="AJ157" s="1696"/>
      <c r="AK157" s="1696"/>
      <c r="AL157" s="1696"/>
      <c r="AM157" s="1696"/>
      <c r="AN157" s="1696"/>
      <c r="AO157" s="1696"/>
      <c r="AP157" s="1696"/>
      <c r="AQ157" s="1696"/>
      <c r="AR157" s="1688"/>
      <c r="AS157" s="1688"/>
      <c r="AT157" s="1697"/>
      <c r="AU157" s="1697"/>
      <c r="AV157" s="1690"/>
      <c r="AW157" s="1430"/>
      <c r="AX157" s="1383"/>
      <c r="AY157" s="1383"/>
      <c r="AZ157" s="1383"/>
      <c r="BA157" s="1383"/>
      <c r="BB157" s="1383"/>
      <c r="BC157" s="1383"/>
      <c r="BD157" s="1383"/>
      <c r="BE157" s="1383"/>
      <c r="BF157" s="1383"/>
      <c r="BG157" s="1383"/>
      <c r="BH157" s="1383"/>
      <c r="BI157" s="1383"/>
      <c r="BJ157" s="1671"/>
      <c r="BK157" s="1383"/>
      <c r="BL157" s="1383"/>
      <c r="BM157" s="1518"/>
      <c r="BN157" s="47"/>
      <c r="BQ157" s="998" t="s">
        <v>1436</v>
      </c>
      <c r="BR157" s="998" t="s">
        <v>1437</v>
      </c>
      <c r="BS157" s="998" t="s">
        <v>1438</v>
      </c>
      <c r="BT157" s="998" t="s">
        <v>1439</v>
      </c>
      <c r="BU157" s="998" t="s">
        <v>1440</v>
      </c>
      <c r="BV157" s="998" t="s">
        <v>1441</v>
      </c>
      <c r="BW157" s="998" t="s">
        <v>1442</v>
      </c>
      <c r="BX157" s="998" t="s">
        <v>1443</v>
      </c>
      <c r="BY157" s="998" t="s">
        <v>1444</v>
      </c>
      <c r="BZ157" s="998" t="s">
        <v>1445</v>
      </c>
      <c r="CA157" s="998" t="s">
        <v>1446</v>
      </c>
      <c r="CB157" s="998" t="s">
        <v>1447</v>
      </c>
      <c r="CC157" s="998" t="s">
        <v>1448</v>
      </c>
      <c r="CD157" s="1653" t="s">
        <v>1721</v>
      </c>
      <c r="CE157" s="998" t="s">
        <v>1449</v>
      </c>
      <c r="CF157" s="998" t="s">
        <v>1450</v>
      </c>
      <c r="CG157" s="998" t="s">
        <v>1451</v>
      </c>
      <c r="CH157" s="998" t="s">
        <v>1452</v>
      </c>
      <c r="CI157" s="998" t="s">
        <v>1453</v>
      </c>
      <c r="CJ157" s="998" t="s">
        <v>1454</v>
      </c>
      <c r="CK157" s="998" t="s">
        <v>1455</v>
      </c>
      <c r="CL157" s="998" t="s">
        <v>1456</v>
      </c>
      <c r="CM157" s="998" t="s">
        <v>1457</v>
      </c>
      <c r="CN157" s="998" t="s">
        <v>1458</v>
      </c>
      <c r="CO157" s="998" t="s">
        <v>1459</v>
      </c>
      <c r="CP157" s="998" t="s">
        <v>1460</v>
      </c>
      <c r="CQ157" s="998" t="s">
        <v>1461</v>
      </c>
      <c r="CR157" s="998" t="s">
        <v>1462</v>
      </c>
      <c r="CS157" s="1653" t="s">
        <v>1722</v>
      </c>
      <c r="CT157" s="998" t="s">
        <v>1463</v>
      </c>
      <c r="CU157" s="998" t="s">
        <v>1464</v>
      </c>
      <c r="CV157" s="998" t="s">
        <v>1465</v>
      </c>
      <c r="CW157" s="998" t="s">
        <v>1466</v>
      </c>
      <c r="CX157" s="998" t="s">
        <v>1467</v>
      </c>
      <c r="CY157" s="998" t="s">
        <v>1468</v>
      </c>
      <c r="CZ157" s="998" t="s">
        <v>1469</v>
      </c>
      <c r="DA157" s="998" t="s">
        <v>1470</v>
      </c>
      <c r="DB157" s="998" t="s">
        <v>1471</v>
      </c>
      <c r="DC157" s="998" t="s">
        <v>1472</v>
      </c>
      <c r="DD157" s="998" t="s">
        <v>1473</v>
      </c>
      <c r="DE157" s="998" t="s">
        <v>1474</v>
      </c>
      <c r="DF157" s="998" t="s">
        <v>1475</v>
      </c>
      <c r="DG157" s="998" t="s">
        <v>1476</v>
      </c>
      <c r="DH157" s="1653" t="s">
        <v>1723</v>
      </c>
      <c r="DI157" s="998" t="s">
        <v>1477</v>
      </c>
      <c r="DJ157" s="2"/>
    </row>
    <row r="158" spans="2:114" ht="39" x14ac:dyDescent="0.3">
      <c r="B158" s="1707" t="s">
        <v>155</v>
      </c>
      <c r="C158" s="1708" t="s">
        <v>1067</v>
      </c>
      <c r="D158" s="1775" t="s">
        <v>1099</v>
      </c>
      <c r="E158" s="1776" t="s">
        <v>1099</v>
      </c>
      <c r="F158" s="1776" t="s">
        <v>1099</v>
      </c>
      <c r="G158" s="1776" t="s">
        <v>1099</v>
      </c>
      <c r="H158" s="1776" t="s">
        <v>1099</v>
      </c>
      <c r="I158" s="1776" t="s">
        <v>1099</v>
      </c>
      <c r="J158" s="1776" t="s">
        <v>1099</v>
      </c>
      <c r="K158" s="1776" t="s">
        <v>1099</v>
      </c>
      <c r="L158" s="1776" t="s">
        <v>1099</v>
      </c>
      <c r="M158" s="1776" t="s">
        <v>1099</v>
      </c>
      <c r="N158" s="1776" t="s">
        <v>1099</v>
      </c>
      <c r="O158" s="1776" t="s">
        <v>1099</v>
      </c>
      <c r="P158" s="1776" t="s">
        <v>1099</v>
      </c>
      <c r="Q158" s="1776" t="s">
        <v>1099</v>
      </c>
      <c r="R158" s="1699" t="s">
        <v>1099</v>
      </c>
      <c r="S158" s="1776" t="s">
        <v>1099</v>
      </c>
      <c r="T158" s="1776" t="s">
        <v>1099</v>
      </c>
      <c r="U158" s="1776" t="s">
        <v>1099</v>
      </c>
      <c r="V158" s="1776" t="s">
        <v>1099</v>
      </c>
      <c r="W158" s="1776" t="s">
        <v>1099</v>
      </c>
      <c r="X158" s="1776" t="s">
        <v>1099</v>
      </c>
      <c r="Y158" s="1776" t="s">
        <v>1099</v>
      </c>
      <c r="Z158" s="1776" t="s">
        <v>1099</v>
      </c>
      <c r="AA158" s="1776" t="s">
        <v>1099</v>
      </c>
      <c r="AB158" s="1776" t="s">
        <v>1099</v>
      </c>
      <c r="AC158" s="1776" t="s">
        <v>1099</v>
      </c>
      <c r="AD158" s="1776" t="s">
        <v>1099</v>
      </c>
      <c r="AE158" s="1776" t="s">
        <v>1099</v>
      </c>
      <c r="AF158" s="1776" t="s">
        <v>1099</v>
      </c>
      <c r="AG158" s="1700" t="s">
        <v>1099</v>
      </c>
      <c r="AH158" s="1777" t="s">
        <v>1099</v>
      </c>
      <c r="AI158" s="1776" t="s">
        <v>1099</v>
      </c>
      <c r="AJ158" s="1776" t="s">
        <v>1099</v>
      </c>
      <c r="AK158" s="1776" t="s">
        <v>1099</v>
      </c>
      <c r="AL158" s="1776" t="s">
        <v>1099</v>
      </c>
      <c r="AM158" s="1776" t="s">
        <v>1099</v>
      </c>
      <c r="AN158" s="1776" t="s">
        <v>1099</v>
      </c>
      <c r="AO158" s="1776" t="s">
        <v>1099</v>
      </c>
      <c r="AP158" s="1776" t="s">
        <v>1099</v>
      </c>
      <c r="AQ158" s="1776" t="s">
        <v>1099</v>
      </c>
      <c r="AR158" s="1776" t="s">
        <v>1099</v>
      </c>
      <c r="AS158" s="1776" t="s">
        <v>1099</v>
      </c>
      <c r="AT158" s="1776" t="s">
        <v>1099</v>
      </c>
      <c r="AU158" s="1776" t="s">
        <v>1099</v>
      </c>
      <c r="AV158" s="1701" t="s">
        <v>1099</v>
      </c>
      <c r="AW158" s="1383"/>
      <c r="AX158" s="1383"/>
      <c r="AY158" s="1383"/>
      <c r="AZ158" s="1383"/>
      <c r="BA158" s="1383"/>
      <c r="BB158" s="1383"/>
      <c r="BC158" s="1383"/>
      <c r="BD158" s="1383"/>
      <c r="BE158" s="1383"/>
      <c r="BF158" s="1383"/>
      <c r="BG158" s="1383"/>
      <c r="BH158" s="1383"/>
      <c r="BI158" s="1383"/>
      <c r="BJ158" s="1671"/>
      <c r="BK158" s="1383"/>
      <c r="BL158" s="1383"/>
      <c r="BM158" s="1518"/>
      <c r="BN158" s="2"/>
      <c r="BO158" s="2"/>
      <c r="BP158" s="2"/>
      <c r="BQ158" s="2"/>
      <c r="BR158" s="2"/>
      <c r="BS158" s="2"/>
      <c r="BT158" s="2"/>
      <c r="BU158" s="2"/>
      <c r="BV158" s="2"/>
      <c r="BW158" s="2"/>
      <c r="BX158" s="2"/>
      <c r="BY158" s="2"/>
      <c r="BZ158" s="2"/>
      <c r="CA158" s="2"/>
      <c r="CB158" s="2"/>
      <c r="CC158" s="2"/>
      <c r="CD158" s="1624"/>
      <c r="CE158" s="2"/>
      <c r="CF158" s="2"/>
      <c r="CG158" s="2"/>
      <c r="CH158" s="2"/>
      <c r="CI158" s="2"/>
      <c r="CJ158" s="2"/>
      <c r="CK158" s="2"/>
      <c r="CL158" s="2"/>
      <c r="CM158" s="2"/>
      <c r="CN158" s="2"/>
      <c r="CO158" s="2"/>
      <c r="CP158" s="2"/>
      <c r="CQ158" s="2"/>
      <c r="CR158" s="2"/>
      <c r="CS158" s="1624"/>
      <c r="CT158" s="2"/>
      <c r="CU158" s="2"/>
      <c r="CV158" s="2"/>
      <c r="CW158" s="2"/>
      <c r="CX158" s="2"/>
      <c r="CY158" s="2"/>
      <c r="CZ158" s="2"/>
      <c r="DA158" s="2"/>
      <c r="DB158" s="2"/>
      <c r="DC158" s="2"/>
      <c r="DD158" s="2"/>
      <c r="DE158" s="2"/>
      <c r="DF158" s="2"/>
      <c r="DG158" s="2"/>
      <c r="DH158" s="1624"/>
      <c r="DI158" s="2"/>
      <c r="DJ158" s="2"/>
    </row>
    <row r="159" spans="2:114" ht="45" customHeight="1" thickBot="1" x14ac:dyDescent="0.35">
      <c r="B159" s="1620" t="s">
        <v>156</v>
      </c>
      <c r="C159" s="1621" t="s">
        <v>535</v>
      </c>
      <c r="D159" s="1778" t="s">
        <v>1099</v>
      </c>
      <c r="E159" s="1779" t="s">
        <v>1099</v>
      </c>
      <c r="F159" s="1779" t="s">
        <v>1099</v>
      </c>
      <c r="G159" s="1779" t="s">
        <v>1099</v>
      </c>
      <c r="H159" s="1779" t="s">
        <v>1099</v>
      </c>
      <c r="I159" s="1779" t="s">
        <v>1099</v>
      </c>
      <c r="J159" s="1779" t="s">
        <v>1099</v>
      </c>
      <c r="K159" s="1779" t="s">
        <v>1099</v>
      </c>
      <c r="L159" s="1779" t="s">
        <v>1099</v>
      </c>
      <c r="M159" s="1779" t="s">
        <v>1099</v>
      </c>
      <c r="N159" s="1779" t="s">
        <v>1099</v>
      </c>
      <c r="O159" s="1779" t="s">
        <v>1099</v>
      </c>
      <c r="P159" s="1779" t="s">
        <v>1099</v>
      </c>
      <c r="Q159" s="1779" t="s">
        <v>1099</v>
      </c>
      <c r="R159" s="1688" t="s">
        <v>1099</v>
      </c>
      <c r="S159" s="1779" t="s">
        <v>1099</v>
      </c>
      <c r="T159" s="1779" t="s">
        <v>1099</v>
      </c>
      <c r="U159" s="1779" t="s">
        <v>1099</v>
      </c>
      <c r="V159" s="1779" t="s">
        <v>1099</v>
      </c>
      <c r="W159" s="1779" t="s">
        <v>1099</v>
      </c>
      <c r="X159" s="1779" t="s">
        <v>1099</v>
      </c>
      <c r="Y159" s="1779" t="s">
        <v>1099</v>
      </c>
      <c r="Z159" s="1779" t="s">
        <v>1099</v>
      </c>
      <c r="AA159" s="1779" t="s">
        <v>1099</v>
      </c>
      <c r="AB159" s="1779" t="s">
        <v>1099</v>
      </c>
      <c r="AC159" s="1779" t="s">
        <v>1099</v>
      </c>
      <c r="AD159" s="1779" t="s">
        <v>1099</v>
      </c>
      <c r="AE159" s="1779" t="s">
        <v>1099</v>
      </c>
      <c r="AF159" s="1779" t="s">
        <v>1099</v>
      </c>
      <c r="AG159" s="1697" t="s">
        <v>1099</v>
      </c>
      <c r="AH159" s="1780" t="s">
        <v>1099</v>
      </c>
      <c r="AI159" s="1779" t="s">
        <v>1099</v>
      </c>
      <c r="AJ159" s="1779" t="s">
        <v>1099</v>
      </c>
      <c r="AK159" s="1779" t="s">
        <v>1099</v>
      </c>
      <c r="AL159" s="1779" t="s">
        <v>1099</v>
      </c>
      <c r="AM159" s="1779" t="s">
        <v>1099</v>
      </c>
      <c r="AN159" s="1779" t="s">
        <v>1099</v>
      </c>
      <c r="AO159" s="1779" t="s">
        <v>1099</v>
      </c>
      <c r="AP159" s="1779" t="s">
        <v>1099</v>
      </c>
      <c r="AQ159" s="1779" t="s">
        <v>1099</v>
      </c>
      <c r="AR159" s="1779" t="s">
        <v>1099</v>
      </c>
      <c r="AS159" s="1779" t="s">
        <v>1099</v>
      </c>
      <c r="AT159" s="1779" t="s">
        <v>1099</v>
      </c>
      <c r="AU159" s="1779" t="s">
        <v>1099</v>
      </c>
      <c r="AV159" s="1702" t="s">
        <v>1099</v>
      </c>
      <c r="AW159" s="1383"/>
      <c r="AX159" s="1383"/>
      <c r="AY159" s="1383"/>
      <c r="AZ159" s="1383"/>
      <c r="BA159" s="1383"/>
      <c r="BB159" s="1383"/>
      <c r="BC159" s="1383"/>
      <c r="BD159" s="1383"/>
      <c r="BE159" s="1383"/>
      <c r="BF159" s="1383"/>
      <c r="BG159" s="1383"/>
      <c r="BH159" s="1383"/>
      <c r="BI159" s="1383"/>
      <c r="BJ159" s="1671"/>
      <c r="BK159" s="1383"/>
      <c r="BL159" s="1383"/>
      <c r="BM159" s="1518"/>
      <c r="BN159" s="2"/>
      <c r="BO159" s="2"/>
      <c r="BP159" s="2"/>
      <c r="BQ159" s="2"/>
      <c r="BR159" s="2"/>
      <c r="BS159" s="2"/>
      <c r="BT159" s="2"/>
      <c r="BU159" s="2"/>
      <c r="BV159" s="2"/>
      <c r="BW159" s="2"/>
      <c r="BX159" s="2"/>
      <c r="BY159" s="2"/>
      <c r="BZ159" s="2"/>
      <c r="CA159" s="2"/>
      <c r="CB159" s="2"/>
      <c r="CC159" s="2"/>
      <c r="CD159" s="1624"/>
      <c r="CE159" s="2"/>
      <c r="CF159" s="2"/>
      <c r="CG159" s="2"/>
      <c r="CH159" s="2"/>
      <c r="CI159" s="2"/>
      <c r="CJ159" s="2"/>
      <c r="CK159" s="2"/>
      <c r="CL159" s="2"/>
      <c r="CM159" s="2"/>
      <c r="CN159" s="2"/>
      <c r="CO159" s="2"/>
      <c r="CP159" s="2"/>
      <c r="CQ159" s="2"/>
      <c r="CR159" s="2"/>
      <c r="CS159" s="1624"/>
      <c r="CT159" s="2"/>
      <c r="CU159" s="2"/>
      <c r="CV159" s="2"/>
      <c r="CW159" s="2"/>
      <c r="CX159" s="2"/>
      <c r="CY159" s="2"/>
      <c r="CZ159" s="2"/>
      <c r="DA159" s="2"/>
      <c r="DB159" s="2"/>
      <c r="DC159" s="2"/>
      <c r="DD159" s="2"/>
      <c r="DE159" s="2"/>
      <c r="DF159" s="2"/>
      <c r="DG159" s="2"/>
      <c r="DH159" s="1624"/>
      <c r="DI159" s="2"/>
      <c r="DJ159" s="2"/>
    </row>
    <row r="160" spans="2:114" ht="48" customHeight="1" x14ac:dyDescent="0.3">
      <c r="B160" s="2112" t="s">
        <v>1093</v>
      </c>
      <c r="C160" s="2113"/>
      <c r="D160" s="1281" t="str">
        <f>IF(NOT(D141=D144+D145),"Please check ","")</f>
        <v/>
      </c>
      <c r="E160" s="1297" t="str">
        <f t="shared" ref="E160:AV160" si="563">IF(NOT(E141=E144+E145),"Please check ","")</f>
        <v/>
      </c>
      <c r="F160" s="1297" t="str">
        <f t="shared" si="563"/>
        <v/>
      </c>
      <c r="G160" s="1297" t="str">
        <f t="shared" si="563"/>
        <v/>
      </c>
      <c r="H160" s="1297" t="str">
        <f t="shared" si="563"/>
        <v/>
      </c>
      <c r="I160" s="1297" t="str">
        <f t="shared" si="563"/>
        <v/>
      </c>
      <c r="J160" s="1297" t="str">
        <f t="shared" si="563"/>
        <v/>
      </c>
      <c r="K160" s="1297" t="str">
        <f t="shared" si="563"/>
        <v/>
      </c>
      <c r="L160" s="1297" t="str">
        <f t="shared" si="563"/>
        <v/>
      </c>
      <c r="M160" s="1297" t="str">
        <f t="shared" si="563"/>
        <v/>
      </c>
      <c r="N160" s="1297" t="str">
        <f t="shared" si="563"/>
        <v/>
      </c>
      <c r="O160" s="1297" t="str">
        <f t="shared" si="563"/>
        <v/>
      </c>
      <c r="P160" s="1297" t="str">
        <f t="shared" si="563"/>
        <v/>
      </c>
      <c r="Q160" s="1663"/>
      <c r="R160" s="1297" t="str">
        <f t="shared" si="563"/>
        <v/>
      </c>
      <c r="S160" s="1297" t="str">
        <f t="shared" si="563"/>
        <v/>
      </c>
      <c r="T160" s="1297" t="str">
        <f t="shared" si="563"/>
        <v/>
      </c>
      <c r="U160" s="1297" t="str">
        <f t="shared" si="563"/>
        <v/>
      </c>
      <c r="V160" s="1297" t="str">
        <f t="shared" si="563"/>
        <v/>
      </c>
      <c r="W160" s="1297" t="str">
        <f t="shared" si="563"/>
        <v/>
      </c>
      <c r="X160" s="1297" t="str">
        <f t="shared" si="563"/>
        <v/>
      </c>
      <c r="Y160" s="1297" t="str">
        <f t="shared" si="563"/>
        <v/>
      </c>
      <c r="Z160" s="1297" t="str">
        <f t="shared" si="563"/>
        <v/>
      </c>
      <c r="AA160" s="1297" t="str">
        <f t="shared" si="563"/>
        <v/>
      </c>
      <c r="AB160" s="1297" t="str">
        <f t="shared" si="563"/>
        <v/>
      </c>
      <c r="AC160" s="1297" t="str">
        <f t="shared" si="563"/>
        <v/>
      </c>
      <c r="AD160" s="1297" t="str">
        <f t="shared" si="563"/>
        <v/>
      </c>
      <c r="AE160" s="1297" t="str">
        <f t="shared" si="563"/>
        <v/>
      </c>
      <c r="AF160" s="1663"/>
      <c r="AG160" s="1297" t="str">
        <f t="shared" si="563"/>
        <v/>
      </c>
      <c r="AH160" s="1297" t="str">
        <f t="shared" si="563"/>
        <v/>
      </c>
      <c r="AI160" s="1297" t="str">
        <f t="shared" si="563"/>
        <v/>
      </c>
      <c r="AJ160" s="1297" t="str">
        <f t="shared" si="563"/>
        <v/>
      </c>
      <c r="AK160" s="1297" t="str">
        <f t="shared" si="563"/>
        <v/>
      </c>
      <c r="AL160" s="1297" t="str">
        <f t="shared" si="563"/>
        <v/>
      </c>
      <c r="AM160" s="1297" t="str">
        <f t="shared" si="563"/>
        <v/>
      </c>
      <c r="AN160" s="1297" t="str">
        <f t="shared" si="563"/>
        <v/>
      </c>
      <c r="AO160" s="1297" t="str">
        <f t="shared" si="563"/>
        <v/>
      </c>
      <c r="AP160" s="1297" t="str">
        <f t="shared" si="563"/>
        <v/>
      </c>
      <c r="AQ160" s="1297" t="str">
        <f t="shared" si="563"/>
        <v/>
      </c>
      <c r="AR160" s="1298" t="str">
        <f t="shared" si="563"/>
        <v/>
      </c>
      <c r="AS160" s="1298" t="str">
        <f t="shared" si="563"/>
        <v/>
      </c>
      <c r="AT160" s="1298" t="str">
        <f t="shared" si="563"/>
        <v/>
      </c>
      <c r="AU160" s="1713"/>
      <c r="AV160" s="1437" t="str">
        <f t="shared" si="563"/>
        <v/>
      </c>
      <c r="AW160" s="1382"/>
      <c r="AX160" s="1382"/>
      <c r="AY160" s="1382"/>
      <c r="AZ160" s="1382"/>
      <c r="BA160" s="1382"/>
      <c r="BB160" s="1382"/>
      <c r="BC160" s="1382"/>
      <c r="BD160" s="1382"/>
      <c r="BE160" s="1382"/>
      <c r="BF160" s="1382"/>
      <c r="BG160" s="1382"/>
      <c r="BH160" s="1382"/>
      <c r="BI160" s="1382"/>
      <c r="BJ160" s="1670"/>
      <c r="BK160" s="1382"/>
      <c r="BL160" s="1383"/>
      <c r="BM160" s="997"/>
      <c r="BN160" s="2"/>
      <c r="BO160" s="2"/>
      <c r="BP160" s="2"/>
      <c r="BQ160" s="2"/>
      <c r="BR160" s="2"/>
      <c r="BS160" s="2"/>
      <c r="BT160" s="2"/>
      <c r="BU160" s="2"/>
      <c r="BV160" s="2"/>
      <c r="BW160" s="2"/>
      <c r="BX160" s="2"/>
      <c r="BY160" s="2"/>
      <c r="BZ160" s="2"/>
      <c r="CA160" s="2"/>
      <c r="CB160" s="2"/>
      <c r="CC160" s="2"/>
      <c r="CD160" s="1624"/>
      <c r="CE160" s="2"/>
      <c r="CF160" s="2"/>
      <c r="CG160" s="2"/>
      <c r="CH160" s="2"/>
      <c r="CI160" s="2"/>
      <c r="CJ160" s="2"/>
      <c r="CK160" s="2"/>
      <c r="CL160" s="2"/>
      <c r="CM160" s="2"/>
      <c r="CN160" s="2"/>
      <c r="CO160" s="2"/>
      <c r="CP160" s="2"/>
      <c r="CQ160" s="2"/>
      <c r="CR160" s="2"/>
      <c r="CS160" s="1624"/>
      <c r="CT160" s="2"/>
      <c r="CU160" s="2"/>
      <c r="CV160" s="2"/>
      <c r="CW160" s="2"/>
      <c r="CX160" s="2"/>
      <c r="CY160" s="2"/>
      <c r="CZ160" s="2"/>
      <c r="DA160" s="2"/>
      <c r="DB160" s="2"/>
      <c r="DC160" s="2"/>
      <c r="DD160" s="2"/>
      <c r="DE160" s="2"/>
      <c r="DF160" s="2"/>
      <c r="DG160" s="2"/>
      <c r="DH160" s="1624"/>
      <c r="DI160" s="2"/>
      <c r="DJ160" s="2"/>
    </row>
    <row r="161" spans="2:114" ht="39.75" customHeight="1" x14ac:dyDescent="0.3">
      <c r="B161" s="2110" t="s">
        <v>1094</v>
      </c>
      <c r="C161" s="2111"/>
      <c r="D161" s="1280" t="str">
        <f>IF(D144&lt;D145,"Please check","")</f>
        <v/>
      </c>
      <c r="E161" s="1296" t="str">
        <f t="shared" ref="E161:AV161" si="564">IF(E144&lt;E145,"Please check","")</f>
        <v/>
      </c>
      <c r="F161" s="1296" t="str">
        <f t="shared" si="564"/>
        <v/>
      </c>
      <c r="G161" s="1296" t="str">
        <f t="shared" si="564"/>
        <v/>
      </c>
      <c r="H161" s="1296" t="str">
        <f t="shared" si="564"/>
        <v/>
      </c>
      <c r="I161" s="1296" t="str">
        <f t="shared" si="564"/>
        <v/>
      </c>
      <c r="J161" s="1296" t="str">
        <f t="shared" si="564"/>
        <v/>
      </c>
      <c r="K161" s="1296" t="str">
        <f t="shared" si="564"/>
        <v/>
      </c>
      <c r="L161" s="1296" t="str">
        <f t="shared" si="564"/>
        <v/>
      </c>
      <c r="M161" s="1296" t="str">
        <f t="shared" si="564"/>
        <v/>
      </c>
      <c r="N161" s="1296" t="str">
        <f t="shared" si="564"/>
        <v/>
      </c>
      <c r="O161" s="1296" t="str">
        <f t="shared" si="564"/>
        <v/>
      </c>
      <c r="P161" s="1296" t="str">
        <f t="shared" si="564"/>
        <v/>
      </c>
      <c r="Q161" s="1662"/>
      <c r="R161" s="1296" t="str">
        <f t="shared" si="564"/>
        <v/>
      </c>
      <c r="S161" s="1296" t="str">
        <f t="shared" si="564"/>
        <v/>
      </c>
      <c r="T161" s="1296" t="str">
        <f t="shared" si="564"/>
        <v/>
      </c>
      <c r="U161" s="1296" t="str">
        <f t="shared" si="564"/>
        <v/>
      </c>
      <c r="V161" s="1296" t="str">
        <f t="shared" si="564"/>
        <v/>
      </c>
      <c r="W161" s="1296" t="str">
        <f t="shared" si="564"/>
        <v/>
      </c>
      <c r="X161" s="1296" t="str">
        <f t="shared" si="564"/>
        <v/>
      </c>
      <c r="Y161" s="1296" t="str">
        <f t="shared" si="564"/>
        <v/>
      </c>
      <c r="Z161" s="1296" t="str">
        <f t="shared" si="564"/>
        <v/>
      </c>
      <c r="AA161" s="1296" t="str">
        <f t="shared" si="564"/>
        <v/>
      </c>
      <c r="AB161" s="1296" t="str">
        <f t="shared" si="564"/>
        <v/>
      </c>
      <c r="AC161" s="1296" t="str">
        <f t="shared" si="564"/>
        <v/>
      </c>
      <c r="AD161" s="1296" t="str">
        <f t="shared" si="564"/>
        <v/>
      </c>
      <c r="AE161" s="1296" t="str">
        <f t="shared" si="564"/>
        <v/>
      </c>
      <c r="AF161" s="1662"/>
      <c r="AG161" s="1296" t="str">
        <f t="shared" si="564"/>
        <v/>
      </c>
      <c r="AH161" s="1296" t="str">
        <f t="shared" si="564"/>
        <v/>
      </c>
      <c r="AI161" s="1296" t="str">
        <f t="shared" si="564"/>
        <v/>
      </c>
      <c r="AJ161" s="1296" t="str">
        <f t="shared" si="564"/>
        <v/>
      </c>
      <c r="AK161" s="1296" t="str">
        <f t="shared" si="564"/>
        <v/>
      </c>
      <c r="AL161" s="1296" t="str">
        <f t="shared" si="564"/>
        <v/>
      </c>
      <c r="AM161" s="1296" t="str">
        <f t="shared" si="564"/>
        <v/>
      </c>
      <c r="AN161" s="1296" t="str">
        <f t="shared" si="564"/>
        <v/>
      </c>
      <c r="AO161" s="1296" t="str">
        <f t="shared" si="564"/>
        <v/>
      </c>
      <c r="AP161" s="1296" t="str">
        <f t="shared" si="564"/>
        <v/>
      </c>
      <c r="AQ161" s="1296" t="str">
        <f t="shared" si="564"/>
        <v/>
      </c>
      <c r="AR161" s="1294" t="str">
        <f t="shared" si="564"/>
        <v/>
      </c>
      <c r="AS161" s="1294" t="str">
        <f t="shared" si="564"/>
        <v/>
      </c>
      <c r="AT161" s="1294" t="str">
        <f t="shared" si="564"/>
        <v/>
      </c>
      <c r="AU161" s="1711"/>
      <c r="AV161" s="1300" t="str">
        <f t="shared" si="564"/>
        <v/>
      </c>
      <c r="AW161" s="1382"/>
      <c r="AX161" s="1382"/>
      <c r="AY161" s="1382"/>
      <c r="AZ161" s="1382"/>
      <c r="BA161" s="1382"/>
      <c r="BB161" s="1382"/>
      <c r="BC161" s="1382"/>
      <c r="BD161" s="1382"/>
      <c r="BE161" s="1382"/>
      <c r="BF161" s="1382"/>
      <c r="BG161" s="1382"/>
      <c r="BH161" s="1382"/>
      <c r="BI161" s="1382"/>
      <c r="BJ161" s="1670"/>
      <c r="BK161" s="1382"/>
      <c r="BL161" s="1382"/>
      <c r="BM161" s="997"/>
      <c r="BN161" s="2"/>
      <c r="BO161" s="2"/>
      <c r="BP161" s="2"/>
      <c r="BQ161" s="2"/>
      <c r="BR161" s="2"/>
      <c r="BS161" s="2"/>
      <c r="BT161" s="2"/>
      <c r="BU161" s="2"/>
      <c r="BV161" s="2"/>
      <c r="BW161" s="2"/>
      <c r="BX161" s="2"/>
      <c r="BY161" s="2"/>
      <c r="BZ161" s="2"/>
      <c r="CA161" s="2"/>
      <c r="CB161" s="2"/>
      <c r="CC161" s="2"/>
      <c r="CD161" s="1624"/>
      <c r="CE161" s="2"/>
      <c r="CF161" s="2"/>
      <c r="CG161" s="2"/>
      <c r="CH161" s="2"/>
      <c r="CI161" s="2"/>
      <c r="CJ161" s="2"/>
      <c r="CK161" s="2"/>
      <c r="CL161" s="2"/>
      <c r="CM161" s="2"/>
      <c r="CN161" s="2"/>
      <c r="CO161" s="2"/>
      <c r="CP161" s="2"/>
      <c r="CQ161" s="2"/>
      <c r="CR161" s="2"/>
      <c r="CS161" s="1624"/>
      <c r="CT161" s="2"/>
      <c r="CU161" s="2"/>
      <c r="CV161" s="2"/>
      <c r="CW161" s="2"/>
      <c r="CX161" s="2"/>
      <c r="CY161" s="2"/>
      <c r="CZ161" s="2"/>
      <c r="DA161" s="2"/>
      <c r="DB161" s="2"/>
      <c r="DC161" s="2"/>
      <c r="DD161" s="2"/>
      <c r="DE161" s="2"/>
      <c r="DF161" s="2"/>
      <c r="DG161" s="2"/>
      <c r="DH161" s="1624"/>
      <c r="DI161" s="2"/>
      <c r="DJ161" s="2"/>
    </row>
    <row r="162" spans="2:114" ht="42" customHeight="1" x14ac:dyDescent="0.3">
      <c r="B162" s="2110" t="s">
        <v>1095</v>
      </c>
      <c r="C162" s="2111"/>
      <c r="D162" s="1280" t="str">
        <f>IF(NOT(D141=D150+D151+D153),"Please check","")</f>
        <v/>
      </c>
      <c r="E162" s="1296" t="str">
        <f t="shared" ref="E162:AV162" si="565">IF(NOT(E141=E150+E151+E153),"Please check","")</f>
        <v/>
      </c>
      <c r="F162" s="1296" t="str">
        <f t="shared" si="565"/>
        <v/>
      </c>
      <c r="G162" s="1296" t="str">
        <f t="shared" si="565"/>
        <v/>
      </c>
      <c r="H162" s="1296" t="str">
        <f t="shared" si="565"/>
        <v/>
      </c>
      <c r="I162" s="1296" t="str">
        <f t="shared" si="565"/>
        <v/>
      </c>
      <c r="J162" s="1296" t="str">
        <f t="shared" si="565"/>
        <v/>
      </c>
      <c r="K162" s="1296" t="str">
        <f t="shared" si="565"/>
        <v/>
      </c>
      <c r="L162" s="1296" t="str">
        <f t="shared" si="565"/>
        <v/>
      </c>
      <c r="M162" s="1296" t="str">
        <f t="shared" si="565"/>
        <v/>
      </c>
      <c r="N162" s="1296" t="str">
        <f t="shared" si="565"/>
        <v/>
      </c>
      <c r="O162" s="1296" t="str">
        <f t="shared" si="565"/>
        <v/>
      </c>
      <c r="P162" s="1296" t="str">
        <f t="shared" si="565"/>
        <v/>
      </c>
      <c r="Q162" s="1662"/>
      <c r="R162" s="1296" t="str">
        <f t="shared" si="565"/>
        <v/>
      </c>
      <c r="S162" s="1296" t="str">
        <f t="shared" si="565"/>
        <v/>
      </c>
      <c r="T162" s="1296" t="str">
        <f t="shared" si="565"/>
        <v/>
      </c>
      <c r="U162" s="1296" t="str">
        <f t="shared" si="565"/>
        <v/>
      </c>
      <c r="V162" s="1296" t="str">
        <f t="shared" si="565"/>
        <v/>
      </c>
      <c r="W162" s="1296" t="str">
        <f t="shared" si="565"/>
        <v/>
      </c>
      <c r="X162" s="1296" t="str">
        <f t="shared" si="565"/>
        <v/>
      </c>
      <c r="Y162" s="1296" t="str">
        <f t="shared" si="565"/>
        <v/>
      </c>
      <c r="Z162" s="1296" t="str">
        <f t="shared" si="565"/>
        <v/>
      </c>
      <c r="AA162" s="1296" t="str">
        <f t="shared" si="565"/>
        <v/>
      </c>
      <c r="AB162" s="1296" t="str">
        <f t="shared" si="565"/>
        <v/>
      </c>
      <c r="AC162" s="1296" t="str">
        <f t="shared" si="565"/>
        <v/>
      </c>
      <c r="AD162" s="1296" t="str">
        <f t="shared" si="565"/>
        <v/>
      </c>
      <c r="AE162" s="1296" t="str">
        <f t="shared" si="565"/>
        <v/>
      </c>
      <c r="AF162" s="1662"/>
      <c r="AG162" s="1296" t="str">
        <f t="shared" si="565"/>
        <v/>
      </c>
      <c r="AH162" s="1296" t="str">
        <f t="shared" si="565"/>
        <v/>
      </c>
      <c r="AI162" s="1296" t="str">
        <f t="shared" si="565"/>
        <v/>
      </c>
      <c r="AJ162" s="1296" t="str">
        <f t="shared" si="565"/>
        <v/>
      </c>
      <c r="AK162" s="1296" t="str">
        <f t="shared" si="565"/>
        <v/>
      </c>
      <c r="AL162" s="1296" t="str">
        <f t="shared" si="565"/>
        <v/>
      </c>
      <c r="AM162" s="1296" t="str">
        <f t="shared" si="565"/>
        <v/>
      </c>
      <c r="AN162" s="1296" t="str">
        <f t="shared" si="565"/>
        <v/>
      </c>
      <c r="AO162" s="1296" t="str">
        <f t="shared" si="565"/>
        <v/>
      </c>
      <c r="AP162" s="1296" t="str">
        <f t="shared" si="565"/>
        <v/>
      </c>
      <c r="AQ162" s="1296" t="str">
        <f t="shared" si="565"/>
        <v/>
      </c>
      <c r="AR162" s="1294" t="str">
        <f t="shared" si="565"/>
        <v/>
      </c>
      <c r="AS162" s="1294" t="str">
        <f t="shared" si="565"/>
        <v/>
      </c>
      <c r="AT162" s="1294" t="str">
        <f t="shared" si="565"/>
        <v/>
      </c>
      <c r="AU162" s="1711"/>
      <c r="AV162" s="1300" t="str">
        <f t="shared" si="565"/>
        <v/>
      </c>
      <c r="AW162" s="1382"/>
      <c r="AX162" s="1382"/>
      <c r="AY162" s="1382"/>
      <c r="AZ162" s="1382"/>
      <c r="BA162" s="1382"/>
      <c r="BB162" s="1382"/>
      <c r="BC162" s="1382"/>
      <c r="BD162" s="1382"/>
      <c r="BE162" s="1382"/>
      <c r="BF162" s="1382"/>
      <c r="BG162" s="1382"/>
      <c r="BH162" s="1382"/>
      <c r="BI162" s="1382"/>
      <c r="BJ162" s="1670"/>
      <c r="BK162" s="1382"/>
      <c r="BL162" s="1382"/>
      <c r="BM162" s="997"/>
      <c r="BN162" s="2"/>
      <c r="BO162" s="2"/>
      <c r="BP162" s="2"/>
      <c r="BQ162" s="2"/>
      <c r="BR162" s="2"/>
      <c r="BS162" s="2"/>
      <c r="BT162" s="2"/>
      <c r="BU162" s="2"/>
      <c r="BV162" s="2"/>
      <c r="BW162" s="2"/>
      <c r="BX162" s="2"/>
      <c r="BY162" s="2"/>
      <c r="BZ162" s="2"/>
      <c r="CA162" s="2"/>
      <c r="CB162" s="2"/>
      <c r="CC162" s="2"/>
      <c r="CD162" s="1624"/>
      <c r="CE162" s="2"/>
      <c r="CF162" s="2"/>
      <c r="CG162" s="2"/>
      <c r="CH162" s="2"/>
      <c r="CI162" s="2"/>
      <c r="CJ162" s="2"/>
      <c r="CK162" s="2"/>
      <c r="CL162" s="2"/>
      <c r="CM162" s="2"/>
      <c r="CN162" s="2"/>
      <c r="CO162" s="2"/>
      <c r="CP162" s="2"/>
      <c r="CQ162" s="2"/>
      <c r="CR162" s="2"/>
      <c r="CS162" s="1624"/>
      <c r="CT162" s="2"/>
      <c r="CU162" s="2"/>
      <c r="CV162" s="2"/>
      <c r="CW162" s="2"/>
      <c r="CX162" s="2"/>
      <c r="CY162" s="2"/>
      <c r="CZ162" s="2"/>
      <c r="DA162" s="2"/>
      <c r="DB162" s="2"/>
      <c r="DC162" s="2"/>
      <c r="DD162" s="2"/>
      <c r="DE162" s="2"/>
      <c r="DF162" s="2"/>
      <c r="DG162" s="2"/>
      <c r="DH162" s="1624"/>
      <c r="DI162" s="2"/>
      <c r="DJ162" s="2"/>
    </row>
    <row r="163" spans="2:114" ht="43.5" customHeight="1" x14ac:dyDescent="0.3">
      <c r="B163" s="2110" t="s">
        <v>1096</v>
      </c>
      <c r="C163" s="2111"/>
      <c r="D163" s="1280" t="str">
        <f>IF(D151&lt;D152,"Please check ","")</f>
        <v/>
      </c>
      <c r="E163" s="1279" t="str">
        <f t="shared" ref="E163:AV163" si="566">IF(E151&lt;E152,"Please check ","")</f>
        <v/>
      </c>
      <c r="F163" s="1279" t="str">
        <f t="shared" si="566"/>
        <v/>
      </c>
      <c r="G163" s="1279" t="str">
        <f t="shared" si="566"/>
        <v/>
      </c>
      <c r="H163" s="1279" t="str">
        <f t="shared" si="566"/>
        <v/>
      </c>
      <c r="I163" s="1279" t="str">
        <f t="shared" si="566"/>
        <v/>
      </c>
      <c r="J163" s="1279" t="str">
        <f t="shared" si="566"/>
        <v/>
      </c>
      <c r="K163" s="1279" t="str">
        <f t="shared" si="566"/>
        <v/>
      </c>
      <c r="L163" s="1279" t="str">
        <f t="shared" si="566"/>
        <v/>
      </c>
      <c r="M163" s="1279" t="str">
        <f t="shared" si="566"/>
        <v/>
      </c>
      <c r="N163" s="1279" t="str">
        <f t="shared" si="566"/>
        <v/>
      </c>
      <c r="O163" s="1279" t="str">
        <f t="shared" si="566"/>
        <v/>
      </c>
      <c r="P163" s="1279" t="str">
        <f t="shared" si="566"/>
        <v/>
      </c>
      <c r="Q163" s="1655"/>
      <c r="R163" s="1279" t="str">
        <f t="shared" si="566"/>
        <v/>
      </c>
      <c r="S163" s="1279" t="str">
        <f t="shared" si="566"/>
        <v/>
      </c>
      <c r="T163" s="1279" t="str">
        <f t="shared" si="566"/>
        <v/>
      </c>
      <c r="U163" s="1279" t="str">
        <f t="shared" si="566"/>
        <v/>
      </c>
      <c r="V163" s="1279" t="str">
        <f t="shared" si="566"/>
        <v/>
      </c>
      <c r="W163" s="1279" t="str">
        <f t="shared" si="566"/>
        <v/>
      </c>
      <c r="X163" s="1279" t="str">
        <f t="shared" si="566"/>
        <v/>
      </c>
      <c r="Y163" s="1279" t="str">
        <f t="shared" si="566"/>
        <v/>
      </c>
      <c r="Z163" s="1279" t="str">
        <f t="shared" si="566"/>
        <v/>
      </c>
      <c r="AA163" s="1279" t="str">
        <f t="shared" si="566"/>
        <v/>
      </c>
      <c r="AB163" s="1279" t="str">
        <f t="shared" si="566"/>
        <v/>
      </c>
      <c r="AC163" s="1279" t="str">
        <f t="shared" si="566"/>
        <v/>
      </c>
      <c r="AD163" s="1279" t="str">
        <f t="shared" si="566"/>
        <v/>
      </c>
      <c r="AE163" s="1279" t="str">
        <f t="shared" si="566"/>
        <v/>
      </c>
      <c r="AF163" s="1655"/>
      <c r="AG163" s="1279" t="str">
        <f t="shared" si="566"/>
        <v/>
      </c>
      <c r="AH163" s="1279" t="str">
        <f t="shared" si="566"/>
        <v/>
      </c>
      <c r="AI163" s="1279" t="str">
        <f t="shared" si="566"/>
        <v/>
      </c>
      <c r="AJ163" s="1279" t="str">
        <f t="shared" si="566"/>
        <v/>
      </c>
      <c r="AK163" s="1279" t="str">
        <f t="shared" si="566"/>
        <v/>
      </c>
      <c r="AL163" s="1279" t="str">
        <f t="shared" si="566"/>
        <v/>
      </c>
      <c r="AM163" s="1279" t="str">
        <f t="shared" si="566"/>
        <v/>
      </c>
      <c r="AN163" s="1279" t="str">
        <f t="shared" si="566"/>
        <v/>
      </c>
      <c r="AO163" s="1279" t="str">
        <f t="shared" si="566"/>
        <v/>
      </c>
      <c r="AP163" s="1279" t="str">
        <f t="shared" si="566"/>
        <v/>
      </c>
      <c r="AQ163" s="1279" t="str">
        <f t="shared" si="566"/>
        <v/>
      </c>
      <c r="AR163" s="1294" t="str">
        <f t="shared" si="566"/>
        <v/>
      </c>
      <c r="AS163" s="1294" t="str">
        <f t="shared" si="566"/>
        <v/>
      </c>
      <c r="AT163" s="1294" t="str">
        <f t="shared" si="566"/>
        <v/>
      </c>
      <c r="AU163" s="1711"/>
      <c r="AV163" s="1300" t="str">
        <f t="shared" si="566"/>
        <v/>
      </c>
      <c r="AW163" s="1382"/>
      <c r="AX163" s="1382"/>
      <c r="AY163" s="1382"/>
      <c r="AZ163" s="1382"/>
      <c r="BA163" s="1382"/>
      <c r="BB163" s="1382"/>
      <c r="BC163" s="1382"/>
      <c r="BD163" s="1382"/>
      <c r="BE163" s="1382"/>
      <c r="BF163" s="1382"/>
      <c r="BG163" s="1382"/>
      <c r="BH163" s="1382"/>
      <c r="BI163" s="1382"/>
      <c r="BJ163" s="1670"/>
      <c r="BK163" s="1382"/>
      <c r="BL163" s="1382"/>
      <c r="BM163" s="997"/>
      <c r="BN163" s="2"/>
      <c r="BO163" s="2"/>
      <c r="BP163" s="2"/>
      <c r="BQ163" s="2"/>
      <c r="BR163" s="2"/>
      <c r="BS163" s="2"/>
      <c r="BT163" s="2"/>
      <c r="BU163" s="2"/>
      <c r="BV163" s="2"/>
      <c r="BW163" s="2"/>
      <c r="BX163" s="2"/>
      <c r="BY163" s="2"/>
      <c r="BZ163" s="2"/>
      <c r="CA163" s="2"/>
      <c r="CB163" s="2"/>
      <c r="CC163" s="2"/>
      <c r="CD163" s="1624"/>
      <c r="CE163" s="2"/>
      <c r="CF163" s="2"/>
      <c r="CG163" s="2"/>
      <c r="CH163" s="2"/>
      <c r="CI163" s="2"/>
      <c r="CJ163" s="2"/>
      <c r="CK163" s="2"/>
      <c r="CL163" s="2"/>
      <c r="CM163" s="2"/>
      <c r="CN163" s="2"/>
      <c r="CO163" s="2"/>
      <c r="CP163" s="2"/>
      <c r="CQ163" s="2"/>
      <c r="CR163" s="2"/>
      <c r="CS163" s="1624"/>
      <c r="CT163" s="2"/>
      <c r="CU163" s="2"/>
      <c r="CV163" s="2"/>
      <c r="CW163" s="2"/>
      <c r="CX163" s="2"/>
      <c r="CY163" s="2"/>
      <c r="CZ163" s="2"/>
      <c r="DA163" s="2"/>
      <c r="DB163" s="2"/>
      <c r="DC163" s="2"/>
      <c r="DD163" s="2"/>
      <c r="DE163" s="2"/>
      <c r="DF163" s="2"/>
      <c r="DG163" s="2"/>
      <c r="DH163" s="1624"/>
      <c r="DI163" s="2"/>
      <c r="DJ163" s="2"/>
    </row>
    <row r="164" spans="2:114" ht="42.75" customHeight="1" x14ac:dyDescent="0.3">
      <c r="B164" s="2110" t="s">
        <v>1097</v>
      </c>
      <c r="C164" s="2111"/>
      <c r="D164" s="1281" t="str">
        <f>IF(D147&lt;D148,"Please check","")</f>
        <v/>
      </c>
      <c r="E164" s="1280" t="str">
        <f t="shared" ref="E164:AV164" si="567">IF(E147&lt;E148,"Please check","")</f>
        <v/>
      </c>
      <c r="F164" s="1280" t="str">
        <f t="shared" si="567"/>
        <v/>
      </c>
      <c r="G164" s="1280" t="str">
        <f t="shared" si="567"/>
        <v/>
      </c>
      <c r="H164" s="1280" t="str">
        <f t="shared" si="567"/>
        <v/>
      </c>
      <c r="I164" s="1280" t="str">
        <f t="shared" si="567"/>
        <v/>
      </c>
      <c r="J164" s="1280" t="str">
        <f t="shared" si="567"/>
        <v/>
      </c>
      <c r="K164" s="1280" t="str">
        <f t="shared" si="567"/>
        <v/>
      </c>
      <c r="L164" s="1280" t="str">
        <f t="shared" si="567"/>
        <v/>
      </c>
      <c r="M164" s="1280" t="str">
        <f t="shared" si="567"/>
        <v/>
      </c>
      <c r="N164" s="1280" t="str">
        <f t="shared" si="567"/>
        <v/>
      </c>
      <c r="O164" s="1280" t="str">
        <f t="shared" si="567"/>
        <v/>
      </c>
      <c r="P164" s="1280" t="str">
        <f t="shared" si="567"/>
        <v/>
      </c>
      <c r="Q164" s="1656"/>
      <c r="R164" s="1280" t="str">
        <f t="shared" si="567"/>
        <v/>
      </c>
      <c r="S164" s="1280" t="str">
        <f t="shared" si="567"/>
        <v/>
      </c>
      <c r="T164" s="1280" t="str">
        <f t="shared" si="567"/>
        <v/>
      </c>
      <c r="U164" s="1280" t="str">
        <f t="shared" si="567"/>
        <v/>
      </c>
      <c r="V164" s="1280" t="str">
        <f t="shared" si="567"/>
        <v/>
      </c>
      <c r="W164" s="1280" t="str">
        <f t="shared" si="567"/>
        <v/>
      </c>
      <c r="X164" s="1280" t="str">
        <f t="shared" si="567"/>
        <v/>
      </c>
      <c r="Y164" s="1280" t="str">
        <f t="shared" si="567"/>
        <v/>
      </c>
      <c r="Z164" s="1280" t="str">
        <f t="shared" si="567"/>
        <v/>
      </c>
      <c r="AA164" s="1280" t="str">
        <f t="shared" si="567"/>
        <v/>
      </c>
      <c r="AB164" s="1280" t="str">
        <f t="shared" si="567"/>
        <v/>
      </c>
      <c r="AC164" s="1280" t="str">
        <f t="shared" si="567"/>
        <v/>
      </c>
      <c r="AD164" s="1280" t="str">
        <f t="shared" si="567"/>
        <v/>
      </c>
      <c r="AE164" s="1280" t="str">
        <f t="shared" si="567"/>
        <v/>
      </c>
      <c r="AF164" s="1656"/>
      <c r="AG164" s="1280" t="str">
        <f t="shared" si="567"/>
        <v/>
      </c>
      <c r="AH164" s="1280" t="str">
        <f t="shared" si="567"/>
        <v/>
      </c>
      <c r="AI164" s="1280" t="str">
        <f t="shared" si="567"/>
        <v/>
      </c>
      <c r="AJ164" s="1280" t="str">
        <f t="shared" si="567"/>
        <v/>
      </c>
      <c r="AK164" s="1280" t="str">
        <f t="shared" si="567"/>
        <v/>
      </c>
      <c r="AL164" s="1280" t="str">
        <f t="shared" si="567"/>
        <v/>
      </c>
      <c r="AM164" s="1280" t="str">
        <f t="shared" si="567"/>
        <v/>
      </c>
      <c r="AN164" s="1280" t="str">
        <f t="shared" si="567"/>
        <v/>
      </c>
      <c r="AO164" s="1280" t="str">
        <f t="shared" si="567"/>
        <v/>
      </c>
      <c r="AP164" s="1280" t="str">
        <f t="shared" si="567"/>
        <v/>
      </c>
      <c r="AQ164" s="1280" t="str">
        <f t="shared" si="567"/>
        <v/>
      </c>
      <c r="AR164" s="1294" t="str">
        <f t="shared" si="567"/>
        <v/>
      </c>
      <c r="AS164" s="1294" t="str">
        <f t="shared" si="567"/>
        <v/>
      </c>
      <c r="AT164" s="1294" t="str">
        <f t="shared" si="567"/>
        <v/>
      </c>
      <c r="AU164" s="1711"/>
      <c r="AV164" s="1300" t="str">
        <f t="shared" si="567"/>
        <v/>
      </c>
      <c r="AW164" s="1382"/>
      <c r="AX164" s="1382"/>
      <c r="AY164" s="1382"/>
      <c r="AZ164" s="1382"/>
      <c r="BA164" s="1382"/>
      <c r="BB164" s="1382"/>
      <c r="BC164" s="1382"/>
      <c r="BD164" s="1382"/>
      <c r="BE164" s="1382"/>
      <c r="BF164" s="1382"/>
      <c r="BG164" s="1382"/>
      <c r="BH164" s="1382"/>
      <c r="BI164" s="1382"/>
      <c r="BJ164" s="1670"/>
      <c r="BK164" s="1382"/>
      <c r="BL164" s="1382"/>
      <c r="BM164" s="997"/>
      <c r="BN164" s="2"/>
      <c r="BO164" s="2"/>
      <c r="BP164" s="2"/>
      <c r="BQ164" s="2"/>
      <c r="BR164" s="2"/>
      <c r="BS164" s="2"/>
      <c r="BT164" s="2"/>
      <c r="BU164" s="2"/>
      <c r="BV164" s="2"/>
      <c r="BW164" s="2"/>
      <c r="BX164" s="2"/>
      <c r="BY164" s="2"/>
      <c r="BZ164" s="2"/>
      <c r="CA164" s="2"/>
      <c r="CB164" s="2"/>
      <c r="CC164" s="2"/>
      <c r="CD164" s="1624"/>
      <c r="CE164" s="2"/>
      <c r="CF164" s="2"/>
      <c r="CG164" s="2"/>
      <c r="CH164" s="2"/>
      <c r="CI164" s="2"/>
      <c r="CJ164" s="2"/>
      <c r="CK164" s="2"/>
      <c r="CL164" s="2"/>
      <c r="CM164" s="2"/>
      <c r="CN164" s="2"/>
      <c r="CO164" s="2"/>
      <c r="CP164" s="2"/>
      <c r="CQ164" s="2"/>
      <c r="CR164" s="2"/>
      <c r="CS164" s="1624"/>
      <c r="CT164" s="2"/>
      <c r="CU164" s="2"/>
      <c r="CV164" s="2"/>
      <c r="CW164" s="2"/>
      <c r="CX164" s="2"/>
      <c r="CY164" s="2"/>
      <c r="CZ164" s="2"/>
      <c r="DA164" s="2"/>
      <c r="DB164" s="2"/>
      <c r="DC164" s="2"/>
      <c r="DD164" s="2"/>
      <c r="DE164" s="2"/>
      <c r="DF164" s="2"/>
      <c r="DG164" s="2"/>
      <c r="DH164" s="1624"/>
      <c r="DI164" s="2"/>
      <c r="DJ164" s="2"/>
    </row>
    <row r="165" spans="2:114" ht="39" customHeight="1" x14ac:dyDescent="0.3">
      <c r="B165" s="2098"/>
      <c r="C165" s="2099"/>
      <c r="D165" s="1448"/>
      <c r="E165" s="1448"/>
      <c r="F165" s="1448"/>
      <c r="G165" s="1448"/>
      <c r="H165" s="1448"/>
      <c r="I165" s="1448"/>
      <c r="J165" s="1448"/>
      <c r="K165" s="1448"/>
      <c r="L165" s="1448"/>
      <c r="M165" s="1448"/>
      <c r="N165" s="1448"/>
      <c r="O165" s="1448"/>
      <c r="P165" s="1448"/>
      <c r="Q165" s="1703"/>
      <c r="R165" s="1448"/>
      <c r="S165" s="1448"/>
      <c r="T165" s="1448"/>
      <c r="U165" s="1448"/>
      <c r="V165" s="1448"/>
      <c r="W165" s="1448"/>
      <c r="X165" s="1448"/>
      <c r="Y165" s="1448"/>
      <c r="Z165" s="1448"/>
      <c r="AA165" s="1448"/>
      <c r="AB165" s="1448"/>
      <c r="AC165" s="1448"/>
      <c r="AD165" s="1448"/>
      <c r="AE165" s="1448"/>
      <c r="AF165" s="1703"/>
      <c r="AG165" s="1448"/>
      <c r="AH165" s="1448"/>
      <c r="AI165" s="1448"/>
      <c r="AJ165" s="1448"/>
      <c r="AK165" s="1448"/>
      <c r="AL165" s="1448"/>
      <c r="AM165" s="1448"/>
      <c r="AN165" s="1448"/>
      <c r="AO165" s="1448"/>
      <c r="AP165" s="1448"/>
      <c r="AQ165" s="1448"/>
      <c r="AR165" s="1449"/>
      <c r="AS165" s="1449"/>
      <c r="AT165" s="1449"/>
      <c r="AU165" s="1712"/>
      <c r="AV165" s="1450"/>
      <c r="AW165" s="1382"/>
      <c r="AX165" s="1382"/>
      <c r="AY165" s="1382"/>
      <c r="AZ165" s="1382"/>
      <c r="BA165" s="1382"/>
      <c r="BB165" s="1382"/>
      <c r="BC165" s="1382"/>
      <c r="BD165" s="1382"/>
      <c r="BE165" s="1382"/>
      <c r="BF165" s="1382"/>
      <c r="BG165" s="1382"/>
      <c r="BH165" s="1382"/>
      <c r="BI165" s="1382"/>
      <c r="BJ165" s="1670"/>
      <c r="BK165" s="1382"/>
      <c r="BL165" s="1382"/>
      <c r="BM165" s="997"/>
      <c r="BN165" s="2"/>
      <c r="BO165" s="2"/>
      <c r="BP165" s="2"/>
      <c r="BQ165" s="2"/>
      <c r="BR165" s="2"/>
      <c r="BS165" s="2"/>
      <c r="BT165" s="2"/>
      <c r="BU165" s="2"/>
      <c r="BV165" s="2"/>
      <c r="BW165" s="2"/>
      <c r="BX165" s="2"/>
      <c r="BY165" s="2"/>
      <c r="BZ165" s="2"/>
      <c r="CA165" s="2"/>
      <c r="CB165" s="2"/>
      <c r="CC165" s="2"/>
      <c r="CD165" s="1624"/>
      <c r="CE165" s="2"/>
      <c r="CF165" s="2"/>
      <c r="CG165" s="2"/>
      <c r="CH165" s="2"/>
      <c r="CI165" s="2"/>
      <c r="CJ165" s="2"/>
      <c r="CK165" s="2"/>
      <c r="CL165" s="2"/>
      <c r="CM165" s="2"/>
      <c r="CN165" s="2"/>
      <c r="CO165" s="2"/>
      <c r="CP165" s="2"/>
      <c r="CQ165" s="2"/>
      <c r="CR165" s="2"/>
      <c r="CS165" s="1624"/>
      <c r="CT165" s="2"/>
      <c r="CU165" s="2"/>
      <c r="CV165" s="2"/>
      <c r="CW165" s="2"/>
      <c r="CX165" s="2"/>
      <c r="CY165" s="2"/>
      <c r="CZ165" s="2"/>
      <c r="DA165" s="2"/>
      <c r="DB165" s="2"/>
      <c r="DC165" s="2"/>
      <c r="DD165" s="2"/>
      <c r="DE165" s="2"/>
      <c r="DF165" s="2"/>
      <c r="DG165" s="2"/>
      <c r="DH165" s="1624"/>
      <c r="DI165" s="2"/>
      <c r="DJ165" s="2"/>
    </row>
    <row r="166" spans="2:114" ht="28.5" customHeight="1" x14ac:dyDescent="0.3">
      <c r="B166" s="2098"/>
      <c r="C166" s="2099"/>
      <c r="D166" s="1451"/>
      <c r="E166" s="1451"/>
      <c r="F166" s="1451"/>
      <c r="G166" s="1451"/>
      <c r="H166" s="1451"/>
      <c r="I166" s="1451"/>
      <c r="J166" s="1451"/>
      <c r="K166" s="1451"/>
      <c r="L166" s="1451"/>
      <c r="M166" s="1451"/>
      <c r="N166" s="1451"/>
      <c r="O166" s="1451"/>
      <c r="P166" s="1451"/>
      <c r="Q166" s="1704"/>
      <c r="R166" s="1451"/>
      <c r="S166" s="1451"/>
      <c r="T166" s="1451"/>
      <c r="U166" s="1451"/>
      <c r="V166" s="1451"/>
      <c r="W166" s="1451"/>
      <c r="X166" s="1451"/>
      <c r="Y166" s="1451"/>
      <c r="Z166" s="1451"/>
      <c r="AA166" s="1451"/>
      <c r="AB166" s="1451"/>
      <c r="AC166" s="1451"/>
      <c r="AD166" s="1451"/>
      <c r="AE166" s="1451"/>
      <c r="AF166" s="1704"/>
      <c r="AG166" s="1451"/>
      <c r="AH166" s="1451"/>
      <c r="AI166" s="1451"/>
      <c r="AJ166" s="1451"/>
      <c r="AK166" s="1451"/>
      <c r="AL166" s="1451"/>
      <c r="AM166" s="1451"/>
      <c r="AN166" s="1451"/>
      <c r="AO166" s="1451"/>
      <c r="AP166" s="1451"/>
      <c r="AQ166" s="1451"/>
      <c r="AR166" s="1449"/>
      <c r="AS166" s="1449"/>
      <c r="AT166" s="1449"/>
      <c r="AU166" s="1712"/>
      <c r="AV166" s="1450"/>
      <c r="AW166" s="1382"/>
      <c r="AX166" s="1382"/>
      <c r="AY166" s="1382"/>
      <c r="AZ166" s="1382"/>
      <c r="BA166" s="1382"/>
      <c r="BB166" s="1382"/>
      <c r="BC166" s="1382"/>
      <c r="BD166" s="1382"/>
      <c r="BE166" s="1382"/>
      <c r="BF166" s="1382"/>
      <c r="BG166" s="1382"/>
      <c r="BH166" s="1382"/>
      <c r="BI166" s="1382"/>
      <c r="BJ166" s="1670"/>
      <c r="BK166" s="1382"/>
      <c r="BL166" s="1382"/>
      <c r="BM166" s="997"/>
      <c r="BN166" s="2"/>
      <c r="BO166" s="2"/>
      <c r="BP166" s="2"/>
      <c r="BQ166" s="2"/>
      <c r="BR166" s="2"/>
      <c r="BS166" s="2"/>
      <c r="BT166" s="2"/>
      <c r="BU166" s="2"/>
      <c r="BV166" s="2"/>
      <c r="BW166" s="2"/>
      <c r="BX166" s="2"/>
      <c r="BY166" s="2"/>
      <c r="BZ166" s="2"/>
      <c r="CA166" s="2"/>
      <c r="CB166" s="2"/>
      <c r="CC166" s="2"/>
      <c r="CD166" s="1624"/>
      <c r="CE166" s="2"/>
      <c r="CF166" s="2"/>
      <c r="CG166" s="2"/>
      <c r="CH166" s="2"/>
      <c r="CI166" s="2"/>
      <c r="CJ166" s="2"/>
      <c r="CK166" s="2"/>
      <c r="CL166" s="2"/>
      <c r="CM166" s="2"/>
      <c r="CN166" s="2"/>
      <c r="CO166" s="2"/>
      <c r="CP166" s="2"/>
      <c r="CQ166" s="2"/>
      <c r="CR166" s="2"/>
      <c r="CS166" s="1624"/>
      <c r="CT166" s="2"/>
      <c r="CU166" s="2"/>
      <c r="CV166" s="2"/>
      <c r="CW166" s="2"/>
      <c r="CX166" s="2"/>
      <c r="CY166" s="2"/>
      <c r="CZ166" s="2"/>
      <c r="DA166" s="2"/>
      <c r="DB166" s="2"/>
      <c r="DC166" s="2"/>
      <c r="DD166" s="2"/>
      <c r="DE166" s="2"/>
      <c r="DF166" s="2"/>
      <c r="DG166" s="2"/>
      <c r="DH166" s="1624"/>
      <c r="DI166" s="2"/>
      <c r="DJ166" s="2"/>
    </row>
    <row r="167" spans="2:114" ht="28.5" customHeight="1" x14ac:dyDescent="0.3">
      <c r="B167" s="2098"/>
      <c r="C167" s="2099"/>
      <c r="D167" s="1452"/>
      <c r="E167" s="1452"/>
      <c r="F167" s="1452"/>
      <c r="G167" s="1452"/>
      <c r="H167" s="1452"/>
      <c r="I167" s="1452"/>
      <c r="J167" s="1452"/>
      <c r="K167" s="1452"/>
      <c r="L167" s="1452"/>
      <c r="M167" s="1452"/>
      <c r="N167" s="1452"/>
      <c r="O167" s="1452"/>
      <c r="P167" s="1452"/>
      <c r="Q167" s="1705"/>
      <c r="R167" s="1452"/>
      <c r="S167" s="1452"/>
      <c r="T167" s="1452"/>
      <c r="U167" s="1452"/>
      <c r="V167" s="1452"/>
      <c r="W167" s="1452"/>
      <c r="X167" s="1452"/>
      <c r="Y167" s="1452"/>
      <c r="Z167" s="1452"/>
      <c r="AA167" s="1452"/>
      <c r="AB167" s="1452"/>
      <c r="AC167" s="1452"/>
      <c r="AD167" s="1452"/>
      <c r="AE167" s="1452"/>
      <c r="AF167" s="1705"/>
      <c r="AG167" s="1452"/>
      <c r="AH167" s="1452"/>
      <c r="AI167" s="1452"/>
      <c r="AJ167" s="1452"/>
      <c r="AK167" s="1452"/>
      <c r="AL167" s="1452"/>
      <c r="AM167" s="1452"/>
      <c r="AN167" s="1452"/>
      <c r="AO167" s="1452"/>
      <c r="AP167" s="1452"/>
      <c r="AQ167" s="1452"/>
      <c r="AR167" s="1449"/>
      <c r="AS167" s="1449"/>
      <c r="AT167" s="1449"/>
      <c r="AU167" s="1712"/>
      <c r="AV167" s="1450"/>
      <c r="AW167" s="1382"/>
      <c r="AX167" s="1382"/>
      <c r="AY167" s="1382"/>
      <c r="AZ167" s="1382"/>
      <c r="BA167" s="1382"/>
      <c r="BB167" s="1382"/>
      <c r="BC167" s="1382"/>
      <c r="BD167" s="1382"/>
      <c r="BE167" s="1382"/>
      <c r="BF167" s="1382"/>
      <c r="BG167" s="1382"/>
      <c r="BH167" s="1382"/>
      <c r="BI167" s="1382"/>
      <c r="BJ167" s="1670"/>
      <c r="BK167" s="1382"/>
      <c r="BL167" s="1382"/>
      <c r="BM167" s="997"/>
      <c r="BN167" s="2"/>
      <c r="BO167" s="2"/>
      <c r="BP167" s="2"/>
      <c r="BQ167" s="2"/>
      <c r="BR167" s="2"/>
      <c r="BS167" s="2"/>
      <c r="BT167" s="2"/>
      <c r="BU167" s="2"/>
      <c r="BV167" s="2"/>
      <c r="BW167" s="2"/>
      <c r="BX167" s="2"/>
      <c r="BY167" s="2"/>
      <c r="BZ167" s="2"/>
      <c r="CA167" s="2"/>
      <c r="CB167" s="2"/>
      <c r="CC167" s="2"/>
      <c r="CD167" s="1624"/>
      <c r="CE167" s="2"/>
      <c r="CF167" s="2"/>
      <c r="CG167" s="2"/>
      <c r="CH167" s="2"/>
      <c r="CI167" s="2"/>
      <c r="CJ167" s="2"/>
      <c r="CK167" s="2"/>
      <c r="CL167" s="2"/>
      <c r="CM167" s="2"/>
      <c r="CN167" s="2"/>
      <c r="CO167" s="2"/>
      <c r="CP167" s="2"/>
      <c r="CQ167" s="2"/>
      <c r="CR167" s="2"/>
      <c r="CS167" s="1624"/>
      <c r="CT167" s="2"/>
      <c r="CU167" s="2"/>
      <c r="CV167" s="2"/>
      <c r="CW167" s="2"/>
      <c r="CX167" s="2"/>
      <c r="CY167" s="2"/>
      <c r="CZ167" s="2"/>
      <c r="DA167" s="2"/>
      <c r="DB167" s="2"/>
      <c r="DC167" s="2"/>
      <c r="DD167" s="2"/>
      <c r="DE167" s="2"/>
      <c r="DF167" s="2"/>
      <c r="DG167" s="2"/>
      <c r="DH167" s="1624"/>
      <c r="DI167" s="2"/>
      <c r="DJ167" s="2"/>
    </row>
    <row r="168" spans="2:114" ht="28.5" customHeight="1" x14ac:dyDescent="0.3">
      <c r="B168" s="2098"/>
      <c r="C168" s="2099"/>
      <c r="D168" s="1448"/>
      <c r="E168" s="1448"/>
      <c r="F168" s="1448"/>
      <c r="G168" s="1448"/>
      <c r="H168" s="1448"/>
      <c r="I168" s="1448"/>
      <c r="J168" s="1448"/>
      <c r="K168" s="1448"/>
      <c r="L168" s="1448"/>
      <c r="M168" s="1448"/>
      <c r="N168" s="1448"/>
      <c r="O168" s="1448"/>
      <c r="P168" s="1448"/>
      <c r="Q168" s="1703"/>
      <c r="R168" s="1448"/>
      <c r="S168" s="1448"/>
      <c r="T168" s="1448"/>
      <c r="U168" s="1448"/>
      <c r="V168" s="1448"/>
      <c r="W168" s="1448"/>
      <c r="X168" s="1448"/>
      <c r="Y168" s="1448"/>
      <c r="Z168" s="1448"/>
      <c r="AA168" s="1448"/>
      <c r="AB168" s="1448"/>
      <c r="AC168" s="1448"/>
      <c r="AD168" s="1448"/>
      <c r="AE168" s="1448"/>
      <c r="AF168" s="1703"/>
      <c r="AG168" s="1448"/>
      <c r="AH168" s="1448"/>
      <c r="AI168" s="1448"/>
      <c r="AJ168" s="1448"/>
      <c r="AK168" s="1448"/>
      <c r="AL168" s="1448"/>
      <c r="AM168" s="1448"/>
      <c r="AN168" s="1448"/>
      <c r="AO168" s="1448"/>
      <c r="AP168" s="1448"/>
      <c r="AQ168" s="1448"/>
      <c r="AR168" s="1449"/>
      <c r="AS168" s="1449"/>
      <c r="AT168" s="1449"/>
      <c r="AU168" s="1712"/>
      <c r="AV168" s="1450"/>
      <c r="AW168" s="1382"/>
      <c r="AX168" s="1382"/>
      <c r="AY168" s="1382"/>
      <c r="AZ168" s="1382"/>
      <c r="BA168" s="1382"/>
      <c r="BB168" s="1382"/>
      <c r="BC168" s="1382"/>
      <c r="BD168" s="1382"/>
      <c r="BE168" s="1382"/>
      <c r="BF168" s="1382"/>
      <c r="BG168" s="1382"/>
      <c r="BH168" s="1382"/>
      <c r="BI168" s="1382"/>
      <c r="BJ168" s="1670"/>
      <c r="BK168" s="1382"/>
      <c r="BL168" s="1382"/>
      <c r="BM168" s="997"/>
      <c r="BN168" s="2"/>
      <c r="BO168" s="2"/>
      <c r="BP168" s="2"/>
      <c r="BQ168" s="2"/>
      <c r="BR168" s="2"/>
      <c r="BS168" s="2"/>
      <c r="BT168" s="2"/>
      <c r="BU168" s="2"/>
      <c r="BV168" s="2"/>
      <c r="BW168" s="2"/>
      <c r="BX168" s="2"/>
      <c r="BY168" s="2"/>
      <c r="BZ168" s="2"/>
      <c r="CA168" s="2"/>
      <c r="CB168" s="2"/>
      <c r="CC168" s="2"/>
      <c r="CD168" s="1624"/>
      <c r="CE168" s="2"/>
      <c r="CF168" s="2"/>
      <c r="CG168" s="2"/>
      <c r="CH168" s="2"/>
      <c r="CI168" s="2"/>
      <c r="CJ168" s="2"/>
      <c r="CK168" s="2"/>
      <c r="CL168" s="2"/>
      <c r="CM168" s="2"/>
      <c r="CN168" s="2"/>
      <c r="CO168" s="2"/>
      <c r="CP168" s="2"/>
      <c r="CQ168" s="2"/>
      <c r="CR168" s="2"/>
      <c r="CS168" s="1624"/>
      <c r="CT168" s="2"/>
      <c r="CU168" s="2"/>
      <c r="CV168" s="2"/>
      <c r="CW168" s="2"/>
      <c r="CX168" s="2"/>
      <c r="CY168" s="2"/>
      <c r="CZ168" s="2"/>
      <c r="DA168" s="2"/>
      <c r="DB168" s="2"/>
      <c r="DC168" s="2"/>
      <c r="DD168" s="2"/>
      <c r="DE168" s="2"/>
      <c r="DF168" s="2"/>
      <c r="DG168" s="2"/>
      <c r="DH168" s="1624"/>
      <c r="DI168" s="2"/>
      <c r="DJ168" s="2"/>
    </row>
    <row r="169" spans="2:114" ht="28.5" customHeight="1" x14ac:dyDescent="0.3">
      <c r="B169" s="494"/>
      <c r="C169" s="998" t="s">
        <v>570</v>
      </c>
      <c r="D169" s="998" t="s">
        <v>1217</v>
      </c>
      <c r="E169" s="998" t="s">
        <v>1218</v>
      </c>
      <c r="F169" s="998" t="s">
        <v>1219</v>
      </c>
      <c r="G169" s="998" t="s">
        <v>1220</v>
      </c>
      <c r="H169" s="998" t="s">
        <v>1221</v>
      </c>
      <c r="I169" s="998" t="s">
        <v>1222</v>
      </c>
      <c r="J169" s="998" t="s">
        <v>1223</v>
      </c>
      <c r="K169" s="998" t="s">
        <v>1224</v>
      </c>
      <c r="L169" s="998" t="s">
        <v>1225</v>
      </c>
      <c r="M169" s="998" t="s">
        <v>1226</v>
      </c>
      <c r="N169" s="998" t="s">
        <v>1227</v>
      </c>
      <c r="O169" s="998" t="s">
        <v>1228</v>
      </c>
      <c r="P169" s="998" t="s">
        <v>1229</v>
      </c>
      <c r="Q169" s="1653" t="s">
        <v>1702</v>
      </c>
      <c r="R169" s="998" t="s">
        <v>1304</v>
      </c>
      <c r="S169" s="998" t="s">
        <v>1230</v>
      </c>
      <c r="T169" s="998" t="s">
        <v>1231</v>
      </c>
      <c r="U169" s="998" t="s">
        <v>1232</v>
      </c>
      <c r="V169" s="998" t="s">
        <v>1233</v>
      </c>
      <c r="W169" s="998" t="s">
        <v>1234</v>
      </c>
      <c r="X169" s="998" t="s">
        <v>1235</v>
      </c>
      <c r="Y169" s="998" t="s">
        <v>1236</v>
      </c>
      <c r="Z169" s="998" t="s">
        <v>1237</v>
      </c>
      <c r="AA169" s="998" t="s">
        <v>1238</v>
      </c>
      <c r="AB169" s="998" t="s">
        <v>1239</v>
      </c>
      <c r="AC169" s="998" t="s">
        <v>1240</v>
      </c>
      <c r="AD169" s="998" t="s">
        <v>1241</v>
      </c>
      <c r="AE169" s="998" t="s">
        <v>1242</v>
      </c>
      <c r="AF169" s="1653" t="s">
        <v>1703</v>
      </c>
      <c r="AG169" s="998" t="s">
        <v>1305</v>
      </c>
      <c r="AH169" s="998" t="s">
        <v>1243</v>
      </c>
      <c r="AI169" s="998" t="s">
        <v>1244</v>
      </c>
      <c r="AJ169" s="998" t="s">
        <v>1245</v>
      </c>
      <c r="AK169" s="998" t="s">
        <v>1246</v>
      </c>
      <c r="AL169" s="998" t="s">
        <v>1247</v>
      </c>
      <c r="AM169" s="998" t="s">
        <v>1248</v>
      </c>
      <c r="AN169" s="998" t="s">
        <v>1249</v>
      </c>
      <c r="AO169" s="998" t="s">
        <v>1250</v>
      </c>
      <c r="AP169" s="998" t="s">
        <v>1251</v>
      </c>
      <c r="AQ169" s="998" t="s">
        <v>1252</v>
      </c>
      <c r="AR169" s="998" t="s">
        <v>1253</v>
      </c>
      <c r="AS169" s="998" t="s">
        <v>1254</v>
      </c>
      <c r="AT169" s="998" t="s">
        <v>1255</v>
      </c>
      <c r="AU169" s="1653" t="s">
        <v>1704</v>
      </c>
      <c r="AV169" s="998" t="s">
        <v>1306</v>
      </c>
      <c r="AW169" s="998"/>
      <c r="AX169" s="998"/>
      <c r="AY169" s="998"/>
      <c r="AZ169" s="998"/>
      <c r="BA169" s="998"/>
      <c r="BB169" s="998"/>
      <c r="BC169" s="998"/>
      <c r="BD169" s="998"/>
      <c r="BE169" s="998"/>
      <c r="BF169" s="998"/>
      <c r="BG169" s="998"/>
      <c r="BH169" s="998"/>
      <c r="BI169" s="998"/>
      <c r="BJ169" s="1653"/>
      <c r="BK169" s="998"/>
      <c r="BL169" s="1382"/>
      <c r="BM169" s="997"/>
      <c r="BN169" s="2"/>
      <c r="BO169" s="2"/>
      <c r="BP169" s="2"/>
      <c r="BQ169" s="2"/>
      <c r="BR169" s="2"/>
      <c r="BS169" s="2"/>
      <c r="BT169" s="2"/>
      <c r="BU169" s="2"/>
      <c r="BV169" s="2"/>
      <c r="BW169" s="2"/>
      <c r="BX169" s="2"/>
      <c r="BY169" s="2"/>
      <c r="BZ169" s="2"/>
      <c r="CA169" s="2"/>
      <c r="CB169" s="2"/>
      <c r="CC169" s="2"/>
      <c r="CD169" s="1624"/>
      <c r="CE169" s="2"/>
      <c r="CF169" s="2"/>
      <c r="CG169" s="2"/>
      <c r="CH169" s="2"/>
      <c r="CI169" s="2"/>
      <c r="CJ169" s="2"/>
      <c r="CK169" s="2"/>
      <c r="CL169" s="2"/>
      <c r="CM169" s="2"/>
      <c r="CN169" s="2"/>
      <c r="CO169" s="2"/>
      <c r="CP169" s="2"/>
      <c r="CQ169" s="2"/>
      <c r="CR169" s="2"/>
      <c r="CS169" s="1624"/>
      <c r="CT169" s="2"/>
      <c r="CU169" s="2"/>
      <c r="CV169" s="2"/>
      <c r="CW169" s="2"/>
      <c r="CX169" s="2"/>
      <c r="CY169" s="2"/>
      <c r="CZ169" s="2"/>
      <c r="DA169" s="2"/>
      <c r="DB169" s="2"/>
      <c r="DC169" s="2"/>
      <c r="DD169" s="2"/>
      <c r="DE169" s="2"/>
      <c r="DF169" s="2"/>
      <c r="DG169" s="2"/>
      <c r="DH169" s="1624"/>
      <c r="DI169" s="2"/>
      <c r="DJ169" s="2"/>
    </row>
    <row r="170" spans="2:114" ht="15.5" x14ac:dyDescent="0.3">
      <c r="B170" s="203"/>
      <c r="C170" s="201"/>
      <c r="D170" s="201"/>
      <c r="E170" s="201"/>
      <c r="F170" s="201"/>
      <c r="G170" s="201"/>
      <c r="H170" s="201"/>
      <c r="I170" s="201"/>
      <c r="J170" s="201"/>
      <c r="K170" s="201"/>
      <c r="L170" s="201"/>
      <c r="M170" s="201"/>
      <c r="N170" s="201"/>
      <c r="O170" s="201"/>
      <c r="P170" s="201"/>
      <c r="Q170" s="1642"/>
      <c r="R170" s="201"/>
      <c r="S170" s="201"/>
      <c r="T170" s="201"/>
      <c r="U170" s="201"/>
      <c r="V170" s="201"/>
      <c r="W170" s="201"/>
      <c r="X170" s="201"/>
      <c r="Y170" s="201"/>
      <c r="Z170" s="201"/>
      <c r="AA170" s="201"/>
      <c r="AB170" s="201"/>
      <c r="AC170" s="201"/>
      <c r="AD170" s="201"/>
      <c r="AE170" s="201"/>
      <c r="AF170" s="1642"/>
      <c r="AG170" s="201"/>
      <c r="AH170" s="201"/>
      <c r="AI170" s="201"/>
      <c r="AJ170" s="201"/>
      <c r="AK170" s="201"/>
      <c r="AL170" s="201"/>
      <c r="AM170" s="201"/>
      <c r="AN170" s="201"/>
      <c r="AO170" s="201"/>
      <c r="AP170" s="201"/>
      <c r="AQ170" s="201"/>
      <c r="AR170" s="1348"/>
      <c r="AS170" s="1348"/>
      <c r="AT170" s="1348"/>
      <c r="AU170" s="1668"/>
      <c r="AV170" s="1348"/>
      <c r="AW170" s="1348"/>
      <c r="AX170" s="1348"/>
      <c r="AY170" s="1348"/>
      <c r="AZ170" s="1348"/>
      <c r="BA170" s="1348"/>
      <c r="BB170" s="1348"/>
      <c r="BC170" s="1348"/>
      <c r="BD170" s="1348"/>
      <c r="BE170" s="1348"/>
      <c r="BF170" s="1348"/>
      <c r="BG170" s="1348"/>
      <c r="BH170" s="1348"/>
      <c r="BI170" s="1348"/>
      <c r="BJ170" s="1668"/>
      <c r="BK170" s="1348"/>
      <c r="BL170" s="998"/>
      <c r="BM170" s="998"/>
      <c r="BN170" s="7"/>
      <c r="BO170" s="7"/>
      <c r="BP170" s="7"/>
      <c r="BQ170" s="7"/>
      <c r="BR170" s="7"/>
      <c r="BS170" s="7"/>
      <c r="BT170" s="7"/>
      <c r="BU170" s="7"/>
      <c r="BV170" s="7"/>
      <c r="BW170" s="7"/>
      <c r="BX170" s="7"/>
      <c r="BY170" s="7"/>
      <c r="BZ170" s="7"/>
      <c r="CA170" s="7"/>
      <c r="CB170" s="7"/>
      <c r="CC170" s="7"/>
      <c r="CD170" s="1627"/>
      <c r="CE170" s="7"/>
      <c r="CF170" s="7"/>
      <c r="CG170" s="7"/>
      <c r="CH170" s="7"/>
      <c r="CI170" s="7"/>
      <c r="CJ170" s="7"/>
      <c r="CK170" s="7"/>
      <c r="CL170" s="7"/>
      <c r="CM170" s="7"/>
      <c r="CN170" s="7"/>
      <c r="CO170" s="7"/>
      <c r="CP170" s="7"/>
      <c r="CQ170" s="7"/>
      <c r="CR170" s="7"/>
      <c r="CS170" s="1627"/>
      <c r="CT170" s="7"/>
      <c r="CU170" s="7"/>
      <c r="CV170" s="7"/>
      <c r="CW170" s="7"/>
      <c r="CX170" s="7"/>
      <c r="CY170" s="7"/>
      <c r="CZ170" s="7"/>
      <c r="DA170" s="7"/>
      <c r="DB170" s="7"/>
      <c r="DC170" s="7"/>
      <c r="DD170" s="7"/>
      <c r="DE170" s="7"/>
      <c r="DF170" s="7"/>
      <c r="DG170" s="7"/>
      <c r="DH170" s="1627"/>
      <c r="DI170" s="7"/>
      <c r="DJ170" s="2"/>
    </row>
    <row r="171" spans="2:114" ht="15.5" x14ac:dyDescent="0.3">
      <c r="B171" s="203"/>
      <c r="C171" s="201"/>
      <c r="D171" s="201"/>
      <c r="E171" s="201"/>
      <c r="F171" s="201"/>
      <c r="G171" s="201"/>
      <c r="H171" s="201"/>
      <c r="I171" s="201"/>
      <c r="J171" s="201"/>
      <c r="K171" s="201"/>
      <c r="L171" s="201"/>
      <c r="M171" s="201"/>
      <c r="N171" s="201"/>
      <c r="O171" s="201"/>
      <c r="P171" s="201"/>
      <c r="Q171" s="1642"/>
      <c r="R171" s="201"/>
      <c r="S171" s="201"/>
      <c r="T171" s="201"/>
      <c r="U171" s="201"/>
      <c r="V171" s="201"/>
      <c r="W171" s="201"/>
      <c r="X171" s="201"/>
      <c r="Y171" s="201"/>
      <c r="Z171" s="201"/>
      <c r="AA171" s="201"/>
      <c r="AB171" s="201"/>
      <c r="AC171" s="201"/>
      <c r="AD171" s="201"/>
      <c r="AE171" s="201"/>
      <c r="AF171" s="1642"/>
      <c r="AG171" s="201"/>
      <c r="AH171" s="201"/>
      <c r="AI171" s="201"/>
      <c r="AJ171" s="201"/>
      <c r="AK171" s="201"/>
      <c r="AL171" s="201"/>
      <c r="AM171" s="201"/>
      <c r="AN171" s="201"/>
      <c r="AO171" s="201"/>
      <c r="AP171" s="201"/>
      <c r="AQ171" s="201"/>
      <c r="AR171" s="1348"/>
      <c r="AS171" s="1348"/>
      <c r="AT171" s="1348"/>
      <c r="AU171" s="1668"/>
      <c r="AV171" s="1348"/>
      <c r="AW171" s="1348"/>
      <c r="AX171" s="1348"/>
      <c r="AY171" s="1348"/>
      <c r="AZ171" s="1348"/>
      <c r="BA171" s="1348"/>
      <c r="BB171" s="1348"/>
      <c r="BC171" s="1348"/>
      <c r="BD171" s="1348"/>
      <c r="BE171" s="1348"/>
      <c r="BF171" s="1348"/>
      <c r="BG171" s="1348"/>
      <c r="BH171" s="1348"/>
      <c r="BI171" s="1348"/>
      <c r="BJ171" s="1668"/>
      <c r="BK171" s="1348"/>
      <c r="BL171" s="1348"/>
      <c r="BM171" s="53"/>
      <c r="BN171" s="7"/>
      <c r="BO171" s="7"/>
      <c r="BP171" s="7"/>
      <c r="BQ171" s="7"/>
      <c r="BR171" s="7"/>
      <c r="BS171" s="7"/>
      <c r="BT171" s="7"/>
      <c r="BU171" s="7"/>
      <c r="BV171" s="7"/>
      <c r="BW171" s="7"/>
      <c r="BX171" s="7"/>
      <c r="BY171" s="7"/>
      <c r="BZ171" s="7"/>
      <c r="CA171" s="7"/>
      <c r="CB171" s="7"/>
      <c r="CC171" s="7"/>
      <c r="CD171" s="1627"/>
      <c r="CE171" s="7"/>
      <c r="CF171" s="7"/>
      <c r="CG171" s="7"/>
      <c r="CH171" s="7"/>
      <c r="CI171" s="7"/>
      <c r="CJ171" s="7"/>
      <c r="CK171" s="7"/>
      <c r="CL171" s="7"/>
      <c r="CM171" s="7"/>
      <c r="CN171" s="7"/>
      <c r="CO171" s="7"/>
      <c r="CP171" s="7"/>
      <c r="CQ171" s="7"/>
      <c r="CR171" s="7"/>
      <c r="CS171" s="1627"/>
      <c r="CT171" s="7"/>
      <c r="CU171" s="7"/>
      <c r="CV171" s="7"/>
      <c r="CW171" s="7"/>
      <c r="CX171" s="7"/>
      <c r="CY171" s="7"/>
      <c r="CZ171" s="7"/>
      <c r="DA171" s="7"/>
      <c r="DB171" s="7"/>
      <c r="DC171" s="7"/>
      <c r="DD171" s="7"/>
      <c r="DE171" s="7"/>
      <c r="DF171" s="7"/>
      <c r="DG171" s="7"/>
      <c r="DH171" s="1627"/>
      <c r="DI171" s="7"/>
      <c r="DJ171" s="2"/>
    </row>
    <row r="172" spans="2:114" ht="15.5" x14ac:dyDescent="0.35">
      <c r="B172" s="94" t="s">
        <v>135</v>
      </c>
      <c r="C172" s="87"/>
      <c r="D172" s="201"/>
      <c r="E172" s="201"/>
      <c r="F172" s="201"/>
      <c r="G172" s="201"/>
      <c r="H172" s="201"/>
      <c r="I172" s="201"/>
      <c r="J172" s="201"/>
      <c r="K172" s="201"/>
      <c r="L172" s="201"/>
      <c r="M172" s="201"/>
      <c r="N172" s="201"/>
      <c r="O172" s="201"/>
      <c r="P172" s="201"/>
      <c r="Q172" s="1642"/>
      <c r="R172" s="201"/>
      <c r="S172" s="201"/>
      <c r="T172" s="201"/>
      <c r="U172" s="201"/>
      <c r="V172" s="201"/>
      <c r="W172" s="201"/>
      <c r="X172" s="201"/>
      <c r="Y172" s="201"/>
      <c r="Z172" s="201"/>
      <c r="AA172" s="201"/>
      <c r="AB172" s="201"/>
      <c r="AC172" s="201"/>
      <c r="AD172" s="201"/>
      <c r="AE172" s="201"/>
      <c r="AF172" s="1642"/>
      <c r="AG172" s="201"/>
      <c r="AH172" s="201"/>
      <c r="AI172" s="201"/>
      <c r="AJ172" s="201"/>
      <c r="AK172" s="201"/>
      <c r="AL172" s="201"/>
      <c r="AM172" s="201"/>
      <c r="AN172" s="201"/>
      <c r="AO172" s="201"/>
      <c r="AP172" s="201"/>
      <c r="AQ172" s="201"/>
      <c r="AR172" s="1348"/>
      <c r="AS172" s="1348"/>
      <c r="AT172" s="1348"/>
      <c r="AU172" s="1668"/>
      <c r="AV172" s="1348"/>
      <c r="AW172" s="1348"/>
      <c r="AX172" s="1348"/>
      <c r="AY172" s="1348"/>
      <c r="AZ172" s="1348"/>
      <c r="BA172" s="1348"/>
      <c r="BB172" s="1348"/>
      <c r="BC172" s="1348"/>
      <c r="BD172" s="1348"/>
      <c r="BE172" s="1348"/>
      <c r="BF172" s="1348"/>
      <c r="BG172" s="1348"/>
      <c r="BH172" s="1348"/>
      <c r="BI172" s="1348"/>
      <c r="BJ172" s="1668"/>
      <c r="BK172" s="1348"/>
      <c r="BL172" s="1348"/>
      <c r="BM172" s="53"/>
      <c r="BN172" s="7"/>
      <c r="BO172" s="7"/>
      <c r="BP172" s="7"/>
      <c r="BQ172" s="7"/>
      <c r="BR172" s="7"/>
      <c r="BS172" s="7"/>
      <c r="BT172" s="7"/>
      <c r="BU172" s="7"/>
      <c r="BV172" s="7"/>
      <c r="BW172" s="7"/>
      <c r="BX172" s="7"/>
      <c r="BY172" s="7"/>
      <c r="BZ172" s="7"/>
      <c r="CA172" s="7"/>
      <c r="CB172" s="7"/>
      <c r="CC172" s="7"/>
      <c r="CD172" s="1627"/>
      <c r="CE172" s="7"/>
      <c r="CF172" s="7"/>
      <c r="CG172" s="7"/>
      <c r="CH172" s="7"/>
      <c r="CI172" s="7"/>
      <c r="CJ172" s="7"/>
      <c r="CK172" s="7"/>
      <c r="CL172" s="7"/>
      <c r="CM172" s="7"/>
      <c r="CN172" s="7"/>
      <c r="CO172" s="7"/>
      <c r="CP172" s="7"/>
      <c r="CQ172" s="7"/>
      <c r="CR172" s="7"/>
      <c r="CS172" s="1627"/>
      <c r="CT172" s="7"/>
      <c r="CU172" s="7"/>
      <c r="CV172" s="7"/>
      <c r="CW172" s="7"/>
      <c r="CX172" s="7"/>
      <c r="CY172" s="7"/>
      <c r="CZ172" s="7"/>
      <c r="DA172" s="7"/>
      <c r="DB172" s="7"/>
      <c r="DC172" s="7"/>
      <c r="DD172" s="7"/>
      <c r="DE172" s="7"/>
      <c r="DF172" s="7"/>
      <c r="DG172" s="7"/>
      <c r="DH172" s="1627"/>
      <c r="DI172" s="7"/>
      <c r="DJ172" s="2"/>
    </row>
    <row r="173" spans="2:114" x14ac:dyDescent="0.3">
      <c r="B173" s="2"/>
      <c r="C173" s="7"/>
      <c r="D173" s="201"/>
      <c r="E173" s="201"/>
      <c r="F173" s="201"/>
      <c r="G173" s="201"/>
      <c r="H173" s="201"/>
      <c r="I173" s="201"/>
      <c r="J173" s="201"/>
      <c r="K173" s="201"/>
      <c r="L173" s="201"/>
      <c r="M173" s="201"/>
      <c r="N173" s="201"/>
      <c r="O173" s="201"/>
      <c r="P173" s="201"/>
      <c r="Q173" s="1642"/>
      <c r="R173" s="201"/>
      <c r="S173" s="201"/>
      <c r="T173" s="201"/>
      <c r="U173" s="201"/>
      <c r="V173" s="201"/>
      <c r="W173" s="201"/>
      <c r="X173" s="201"/>
      <c r="Y173" s="201"/>
      <c r="Z173" s="201"/>
      <c r="AA173" s="201"/>
      <c r="AB173" s="201"/>
      <c r="AC173" s="201"/>
      <c r="AD173" s="201"/>
      <c r="AE173" s="201"/>
      <c r="AF173" s="1642"/>
      <c r="AG173" s="201"/>
      <c r="AH173" s="201"/>
      <c r="AI173" s="201"/>
      <c r="AJ173" s="201"/>
      <c r="AK173" s="201"/>
      <c r="AL173" s="201"/>
      <c r="AM173" s="201"/>
      <c r="AN173" s="201"/>
      <c r="AO173" s="201"/>
      <c r="AP173" s="201"/>
      <c r="AQ173" s="201"/>
      <c r="AR173" s="1348"/>
      <c r="AS173" s="1348"/>
      <c r="AT173" s="1348"/>
      <c r="AU173" s="1668"/>
      <c r="AV173" s="1348"/>
      <c r="AW173" s="1348"/>
      <c r="AX173" s="1348"/>
      <c r="AY173" s="1348"/>
      <c r="AZ173" s="1348"/>
      <c r="BA173" s="1348"/>
      <c r="BB173" s="1348"/>
      <c r="BC173" s="1348"/>
      <c r="BD173" s="1348"/>
      <c r="BE173" s="1348"/>
      <c r="BF173" s="1348"/>
      <c r="BG173" s="1348"/>
      <c r="BH173" s="1348"/>
      <c r="BI173" s="1348"/>
      <c r="BJ173" s="1668"/>
      <c r="BK173" s="1348"/>
      <c r="BL173" s="1348"/>
      <c r="BM173" s="53"/>
      <c r="BN173" s="7"/>
      <c r="BO173" s="7"/>
      <c r="BP173" s="7"/>
      <c r="BQ173" s="7"/>
      <c r="BR173" s="7"/>
      <c r="BS173" s="7"/>
      <c r="BT173" s="7"/>
      <c r="BU173" s="7"/>
      <c r="BV173" s="7"/>
      <c r="BW173" s="7"/>
      <c r="BX173" s="7"/>
      <c r="BY173" s="7"/>
      <c r="BZ173" s="7"/>
      <c r="CA173" s="7"/>
      <c r="CB173" s="7"/>
      <c r="CC173" s="7"/>
      <c r="CD173" s="1627"/>
      <c r="CE173" s="7"/>
      <c r="CF173" s="7"/>
      <c r="CG173" s="7"/>
      <c r="CH173" s="7"/>
      <c r="CI173" s="7"/>
      <c r="CJ173" s="7"/>
      <c r="CK173" s="7"/>
      <c r="CL173" s="7"/>
      <c r="CM173" s="7"/>
      <c r="CN173" s="7"/>
      <c r="CO173" s="7"/>
      <c r="CP173" s="7"/>
      <c r="CQ173" s="7"/>
      <c r="CR173" s="7"/>
      <c r="CS173" s="1627"/>
      <c r="CT173" s="7"/>
      <c r="CU173" s="7"/>
      <c r="CV173" s="7"/>
      <c r="CW173" s="7"/>
      <c r="CX173" s="7"/>
      <c r="CY173" s="7"/>
      <c r="CZ173" s="7"/>
      <c r="DA173" s="7"/>
      <c r="DB173" s="7"/>
      <c r="DC173" s="7"/>
      <c r="DD173" s="7"/>
      <c r="DE173" s="7"/>
      <c r="DF173" s="7"/>
      <c r="DG173" s="7"/>
      <c r="DH173" s="1627"/>
      <c r="DI173" s="7"/>
      <c r="DJ173" s="2"/>
    </row>
    <row r="174" spans="2:114" ht="15.5" x14ac:dyDescent="0.3">
      <c r="B174" s="203" t="s">
        <v>160</v>
      </c>
      <c r="C174" s="201"/>
      <c r="D174" s="201"/>
      <c r="E174" s="201"/>
      <c r="F174" s="201"/>
      <c r="G174" s="201"/>
      <c r="H174" s="201"/>
      <c r="I174" s="201"/>
      <c r="J174" s="201"/>
      <c r="K174" s="201"/>
      <c r="L174" s="201"/>
      <c r="M174" s="201"/>
      <c r="N174" s="201"/>
      <c r="O174" s="201"/>
      <c r="P174" s="201"/>
      <c r="Q174" s="1642"/>
      <c r="R174" s="201"/>
      <c r="S174" s="201"/>
      <c r="T174" s="201"/>
      <c r="U174" s="201"/>
      <c r="V174" s="201"/>
      <c r="W174" s="201"/>
      <c r="X174" s="201"/>
      <c r="Y174" s="201"/>
      <c r="Z174" s="201"/>
      <c r="AA174" s="201"/>
      <c r="AB174" s="201"/>
      <c r="AC174" s="201"/>
      <c r="AD174" s="201"/>
      <c r="AE174" s="201"/>
      <c r="AF174" s="1642"/>
      <c r="AG174" s="201"/>
      <c r="AH174" s="201"/>
      <c r="AI174" s="201"/>
      <c r="AJ174" s="201"/>
      <c r="AK174" s="201"/>
      <c r="AL174" s="201"/>
      <c r="AM174" s="201"/>
      <c r="AN174" s="201"/>
      <c r="AO174" s="201"/>
      <c r="AP174" s="201"/>
      <c r="AQ174" s="201"/>
      <c r="AR174" s="1348"/>
      <c r="AS174" s="1348"/>
      <c r="AT174" s="1348"/>
      <c r="AU174" s="1668"/>
      <c r="AV174" s="1348"/>
      <c r="AW174" s="1348"/>
      <c r="AX174" s="1348"/>
      <c r="AY174" s="1348"/>
      <c r="AZ174" s="1348"/>
      <c r="BA174" s="1348"/>
      <c r="BB174" s="1348"/>
      <c r="BC174" s="1348"/>
      <c r="BD174" s="1348"/>
      <c r="BE174" s="1348"/>
      <c r="BF174" s="1348"/>
      <c r="BG174" s="1348"/>
      <c r="BH174" s="1348"/>
      <c r="BI174" s="1348"/>
      <c r="BJ174" s="1668"/>
      <c r="BK174" s="1348"/>
      <c r="BL174" s="1348"/>
      <c r="BM174" s="53"/>
      <c r="BN174" s="7"/>
      <c r="BO174" s="7"/>
      <c r="BP174" s="7"/>
      <c r="BQ174" s="7"/>
      <c r="BR174" s="7"/>
      <c r="BS174" s="7"/>
      <c r="BT174" s="7"/>
      <c r="BU174" s="7"/>
      <c r="BV174" s="7"/>
      <c r="BW174" s="7"/>
      <c r="BX174" s="7"/>
      <c r="BY174" s="7"/>
      <c r="BZ174" s="7"/>
      <c r="CA174" s="7"/>
      <c r="CB174" s="7"/>
      <c r="CC174" s="7"/>
      <c r="CD174" s="1627"/>
      <c r="CE174" s="7"/>
      <c r="CF174" s="7"/>
      <c r="CG174" s="7"/>
      <c r="CH174" s="7"/>
      <c r="CI174" s="7"/>
      <c r="CJ174" s="7"/>
      <c r="CK174" s="7"/>
      <c r="CL174" s="7"/>
      <c r="CM174" s="7"/>
      <c r="CN174" s="7"/>
      <c r="CO174" s="7"/>
      <c r="CP174" s="7"/>
      <c r="CQ174" s="7"/>
      <c r="CR174" s="7"/>
      <c r="CS174" s="1627"/>
      <c r="CT174" s="7"/>
      <c r="CU174" s="7"/>
      <c r="CV174" s="7"/>
      <c r="CW174" s="7"/>
      <c r="CX174" s="7"/>
      <c r="CY174" s="7"/>
      <c r="CZ174" s="7"/>
      <c r="DA174" s="7"/>
      <c r="DB174" s="7"/>
      <c r="DC174" s="7"/>
      <c r="DD174" s="7"/>
      <c r="DE174" s="7"/>
      <c r="DF174" s="7"/>
      <c r="DG174" s="7"/>
      <c r="DH174" s="1627"/>
      <c r="DI174" s="7"/>
      <c r="DJ174" s="2"/>
    </row>
    <row r="175" spans="2:114" ht="15.5" x14ac:dyDescent="0.3">
      <c r="B175" s="203"/>
      <c r="C175" s="201"/>
      <c r="D175" s="201"/>
      <c r="E175" s="201"/>
      <c r="F175" s="201"/>
      <c r="G175" s="201"/>
      <c r="H175" s="201"/>
      <c r="I175" s="201"/>
      <c r="J175" s="201"/>
      <c r="K175" s="201"/>
      <c r="L175" s="201"/>
      <c r="M175" s="201"/>
      <c r="N175" s="201"/>
      <c r="O175" s="201"/>
      <c r="P175" s="201"/>
      <c r="Q175" s="1642"/>
      <c r="R175" s="201"/>
      <c r="S175" s="201"/>
      <c r="T175" s="201"/>
      <c r="U175" s="201"/>
      <c r="V175" s="201"/>
      <c r="W175" s="201"/>
      <c r="X175" s="201"/>
      <c r="Y175" s="201"/>
      <c r="Z175" s="201"/>
      <c r="AA175" s="201"/>
      <c r="AB175" s="201"/>
      <c r="AC175" s="201"/>
      <c r="AD175" s="201"/>
      <c r="AE175" s="201"/>
      <c r="AF175" s="1642"/>
      <c r="AG175" s="201"/>
      <c r="AH175" s="201"/>
      <c r="AI175" s="201"/>
      <c r="AJ175" s="201"/>
      <c r="AK175" s="201"/>
      <c r="AL175" s="201"/>
      <c r="AM175" s="201"/>
      <c r="AN175" s="201"/>
      <c r="AO175" s="201"/>
      <c r="AP175" s="201"/>
      <c r="AQ175" s="201"/>
      <c r="AR175" s="1348"/>
      <c r="AS175" s="1348"/>
      <c r="AT175" s="1348"/>
      <c r="AU175" s="1668"/>
      <c r="AV175" s="1348"/>
      <c r="AW175" s="1348"/>
      <c r="AX175" s="1348"/>
      <c r="AY175" s="1348"/>
      <c r="AZ175" s="1348"/>
      <c r="BA175" s="1348"/>
      <c r="BB175" s="1348"/>
      <c r="BC175" s="1348"/>
      <c r="BD175" s="1348"/>
      <c r="BE175" s="1348"/>
      <c r="BF175" s="1348"/>
      <c r="BG175" s="1348"/>
      <c r="BH175" s="1348"/>
      <c r="BI175" s="1348"/>
      <c r="BJ175" s="1668"/>
      <c r="BK175" s="1348"/>
      <c r="BL175" s="1348"/>
      <c r="BM175" s="53"/>
      <c r="BN175" s="7"/>
      <c r="BO175" s="7"/>
      <c r="BP175" s="7"/>
      <c r="BQ175" s="7"/>
      <c r="BR175" s="7"/>
      <c r="BS175" s="7"/>
      <c r="BT175" s="7"/>
      <c r="BU175" s="7"/>
      <c r="BV175" s="7"/>
      <c r="BW175" s="7"/>
      <c r="BX175" s="7"/>
      <c r="BY175" s="7"/>
      <c r="BZ175" s="7"/>
      <c r="CA175" s="7"/>
      <c r="CB175" s="7"/>
      <c r="CC175" s="7"/>
      <c r="CD175" s="1627"/>
      <c r="CE175" s="7"/>
      <c r="CF175" s="7"/>
      <c r="CG175" s="7"/>
      <c r="CH175" s="7"/>
      <c r="CI175" s="7"/>
      <c r="CJ175" s="7"/>
      <c r="CK175" s="7"/>
      <c r="CL175" s="7"/>
      <c r="CM175" s="7"/>
      <c r="CN175" s="7"/>
      <c r="CO175" s="7"/>
      <c r="CP175" s="7"/>
      <c r="CQ175" s="7"/>
      <c r="CR175" s="7"/>
      <c r="CS175" s="1627"/>
      <c r="CT175" s="7"/>
      <c r="CU175" s="7"/>
      <c r="CV175" s="7"/>
      <c r="CW175" s="7"/>
      <c r="CX175" s="7"/>
      <c r="CY175" s="7"/>
      <c r="CZ175" s="7"/>
      <c r="DA175" s="7"/>
      <c r="DB175" s="7"/>
      <c r="DC175" s="7"/>
      <c r="DD175" s="7"/>
      <c r="DE175" s="7"/>
      <c r="DF175" s="7"/>
      <c r="DG175" s="7"/>
      <c r="DH175" s="1627"/>
      <c r="DI175" s="7"/>
      <c r="DJ175" s="2"/>
    </row>
    <row r="176" spans="2:114" ht="15.5" x14ac:dyDescent="0.3">
      <c r="B176" s="203"/>
      <c r="C176" s="201"/>
      <c r="D176" s="1293" t="s">
        <v>1</v>
      </c>
      <c r="E176" s="1293" t="s">
        <v>2</v>
      </c>
      <c r="F176" s="1660" t="s">
        <v>3</v>
      </c>
      <c r="G176" s="1660" t="s">
        <v>85</v>
      </c>
      <c r="H176" s="1660" t="s">
        <v>4</v>
      </c>
      <c r="I176" s="1660" t="s">
        <v>5</v>
      </c>
      <c r="J176" s="1660" t="s">
        <v>6</v>
      </c>
      <c r="K176" s="1660" t="s">
        <v>7</v>
      </c>
      <c r="L176" s="1660" t="s">
        <v>8</v>
      </c>
      <c r="M176" s="1660" t="s">
        <v>9</v>
      </c>
      <c r="N176" s="1660" t="s">
        <v>10</v>
      </c>
      <c r="O176" s="1660" t="s">
        <v>11</v>
      </c>
      <c r="P176" s="1660" t="s">
        <v>12</v>
      </c>
      <c r="Q176" s="1660" t="s">
        <v>13</v>
      </c>
      <c r="R176" s="1660" t="s">
        <v>14</v>
      </c>
      <c r="S176" s="1660" t="s">
        <v>15</v>
      </c>
      <c r="T176" s="1660" t="s">
        <v>16</v>
      </c>
      <c r="U176" s="1660" t="s">
        <v>17</v>
      </c>
      <c r="V176" s="1660" t="s">
        <v>18</v>
      </c>
      <c r="W176" s="1660" t="s">
        <v>19</v>
      </c>
      <c r="X176" s="1660" t="s">
        <v>20</v>
      </c>
      <c r="Y176" s="1660" t="s">
        <v>21</v>
      </c>
      <c r="Z176" s="1660" t="s">
        <v>22</v>
      </c>
      <c r="AA176" s="1660" t="s">
        <v>23</v>
      </c>
      <c r="AB176" s="1660" t="s">
        <v>24</v>
      </c>
      <c r="AC176" s="1660" t="s">
        <v>25</v>
      </c>
      <c r="AD176" s="1660" t="s">
        <v>26</v>
      </c>
      <c r="AE176" s="1660" t="s">
        <v>27</v>
      </c>
      <c r="AF176" s="1660" t="s">
        <v>28</v>
      </c>
      <c r="AG176" s="1660" t="s">
        <v>29</v>
      </c>
      <c r="AH176" s="1660" t="s">
        <v>30</v>
      </c>
      <c r="AI176" s="1660" t="s">
        <v>31</v>
      </c>
      <c r="AJ176" s="1660" t="s">
        <v>32</v>
      </c>
      <c r="AK176" s="1660" t="s">
        <v>33</v>
      </c>
      <c r="AL176" s="1660" t="s">
        <v>34</v>
      </c>
      <c r="AM176" s="1660" t="s">
        <v>35</v>
      </c>
      <c r="AN176" s="1660" t="s">
        <v>87</v>
      </c>
      <c r="AO176" s="1660" t="s">
        <v>111</v>
      </c>
      <c r="AP176" s="1660" t="s">
        <v>112</v>
      </c>
      <c r="AQ176" s="1660" t="s">
        <v>216</v>
      </c>
      <c r="AR176" s="1660" t="s">
        <v>402</v>
      </c>
      <c r="AS176" s="1660" t="s">
        <v>1068</v>
      </c>
      <c r="AT176" s="1660" t="s">
        <v>1079</v>
      </c>
      <c r="AU176" s="1660" t="s">
        <v>1567</v>
      </c>
      <c r="AV176" s="1660" t="s">
        <v>1592</v>
      </c>
      <c r="AW176" s="1348"/>
      <c r="AX176" s="1348"/>
      <c r="AY176" s="1348"/>
      <c r="AZ176" s="1348"/>
      <c r="BA176" s="1348"/>
      <c r="BB176" s="1348"/>
      <c r="BC176" s="1348"/>
      <c r="BD176" s="1348"/>
      <c r="BE176" s="1348"/>
      <c r="BF176" s="1348"/>
      <c r="BG176" s="1348"/>
      <c r="BH176" s="1348"/>
      <c r="BI176" s="1348"/>
      <c r="BJ176" s="1668"/>
      <c r="BK176" s="1348"/>
      <c r="BL176" s="1348"/>
      <c r="BM176" s="53"/>
      <c r="BN176" s="200"/>
      <c r="BO176" s="200"/>
      <c r="BP176" s="200"/>
      <c r="BQ176" s="200"/>
      <c r="BR176" s="200"/>
      <c r="BS176" s="200"/>
      <c r="BT176" s="200"/>
      <c r="BU176" s="200"/>
      <c r="BV176" s="200"/>
      <c r="BW176" s="200"/>
      <c r="BX176" s="200"/>
      <c r="BY176" s="200"/>
      <c r="BZ176" s="200"/>
      <c r="CA176" s="200"/>
      <c r="CB176" s="200"/>
      <c r="CC176" s="200"/>
      <c r="CD176" s="1641"/>
      <c r="CE176" s="200"/>
      <c r="CF176" s="200"/>
      <c r="CG176" s="200"/>
      <c r="CH176" s="200"/>
      <c r="CI176" s="200"/>
      <c r="CJ176" s="200"/>
      <c r="CK176" s="200"/>
      <c r="CL176" s="200"/>
      <c r="CM176" s="200"/>
      <c r="CN176" s="200"/>
      <c r="CO176" s="200"/>
      <c r="CP176" s="200"/>
      <c r="CQ176" s="200"/>
      <c r="CR176" s="200"/>
      <c r="CS176" s="1641"/>
      <c r="CT176" s="200"/>
      <c r="CU176" s="200"/>
      <c r="CV176" s="200"/>
      <c r="CW176" s="200"/>
      <c r="CX176" s="200"/>
      <c r="CY176" s="200"/>
      <c r="CZ176" s="200"/>
      <c r="DA176" s="1519"/>
      <c r="DB176" s="1519"/>
      <c r="DC176" s="1519"/>
      <c r="DD176" s="1519"/>
      <c r="DE176" s="1519"/>
      <c r="DF176" s="1519"/>
      <c r="DG176" s="200"/>
      <c r="DH176" s="1641"/>
      <c r="DI176" s="2"/>
      <c r="DJ176" s="2"/>
    </row>
    <row r="177" spans="2:114" x14ac:dyDescent="0.3">
      <c r="B177" s="2"/>
      <c r="C177" s="202"/>
      <c r="D177" s="2060" t="s">
        <v>45</v>
      </c>
      <c r="E177" s="2061"/>
      <c r="F177" s="2061"/>
      <c r="G177" s="2061"/>
      <c r="H177" s="2061"/>
      <c r="I177" s="2061"/>
      <c r="J177" s="2061"/>
      <c r="K177" s="2061"/>
      <c r="L177" s="2061"/>
      <c r="M177" s="2061"/>
      <c r="N177" s="2061"/>
      <c r="O177" s="2061"/>
      <c r="P177" s="2061"/>
      <c r="Q177" s="2061"/>
      <c r="R177" s="2104"/>
      <c r="S177" s="2105" t="s">
        <v>57</v>
      </c>
      <c r="T177" s="2061"/>
      <c r="U177" s="2061"/>
      <c r="V177" s="2061"/>
      <c r="W177" s="2061"/>
      <c r="X177" s="2061"/>
      <c r="Y177" s="2061"/>
      <c r="Z177" s="2061"/>
      <c r="AA177" s="2061"/>
      <c r="AB177" s="2061"/>
      <c r="AC177" s="2061"/>
      <c r="AD177" s="2061"/>
      <c r="AE177" s="2061"/>
      <c r="AF177" s="2061"/>
      <c r="AG177" s="2104"/>
      <c r="AH177" s="2105" t="s">
        <v>63</v>
      </c>
      <c r="AI177" s="2061"/>
      <c r="AJ177" s="2061"/>
      <c r="AK177" s="2061"/>
      <c r="AL177" s="2061"/>
      <c r="AM177" s="2061"/>
      <c r="AN177" s="2061"/>
      <c r="AO177" s="2061"/>
      <c r="AP177" s="2061"/>
      <c r="AQ177" s="2061"/>
      <c r="AR177" s="2061"/>
      <c r="AS177" s="2061"/>
      <c r="AT177" s="2061"/>
      <c r="AU177" s="2061"/>
      <c r="AV177" s="2104"/>
      <c r="AW177" s="2106" t="s">
        <v>1520</v>
      </c>
      <c r="AX177" s="1570"/>
      <c r="AY177" s="1570"/>
      <c r="AZ177" s="1570"/>
      <c r="BA177" s="1570"/>
      <c r="BB177" s="1570"/>
      <c r="BC177" s="1570"/>
      <c r="BD177" s="1570"/>
      <c r="BE177" s="1570"/>
      <c r="BF177" s="1570"/>
      <c r="BG177" s="1570"/>
      <c r="BH177" s="1570"/>
      <c r="BI177" s="1570"/>
      <c r="BJ177" s="1651"/>
      <c r="BK177" s="1570"/>
      <c r="BL177" s="1348"/>
      <c r="BM177" s="1086"/>
      <c r="BN177" s="2"/>
      <c r="BO177" s="2"/>
      <c r="BP177" s="2"/>
      <c r="BQ177" s="2124" t="s">
        <v>45</v>
      </c>
      <c r="BR177" s="2125"/>
      <c r="BS177" s="2125"/>
      <c r="BT177" s="2125"/>
      <c r="BU177" s="2125"/>
      <c r="BV177" s="2125"/>
      <c r="BW177" s="2125"/>
      <c r="BX177" s="2125"/>
      <c r="BY177" s="2125"/>
      <c r="BZ177" s="2125"/>
      <c r="CA177" s="2125"/>
      <c r="CB177" s="2125"/>
      <c r="CC177" s="2125"/>
      <c r="CD177" s="2125"/>
      <c r="CE177" s="2126"/>
      <c r="CF177" s="2124" t="s">
        <v>57</v>
      </c>
      <c r="CG177" s="2125"/>
      <c r="CH177" s="2125"/>
      <c r="CI177" s="2125"/>
      <c r="CJ177" s="2125"/>
      <c r="CK177" s="2125"/>
      <c r="CL177" s="2125"/>
      <c r="CM177" s="2125"/>
      <c r="CN177" s="2125"/>
      <c r="CO177" s="2125"/>
      <c r="CP177" s="2125"/>
      <c r="CQ177" s="2125"/>
      <c r="CR177" s="2125"/>
      <c r="CS177" s="2125"/>
      <c r="CT177" s="2126"/>
      <c r="CU177" s="2124" t="s">
        <v>63</v>
      </c>
      <c r="CV177" s="2125"/>
      <c r="CW177" s="2125"/>
      <c r="CX177" s="2125"/>
      <c r="CY177" s="2125"/>
      <c r="CZ177" s="2125"/>
      <c r="DA177" s="2125"/>
      <c r="DB177" s="2125"/>
      <c r="DC177" s="2125"/>
      <c r="DD177" s="2125"/>
      <c r="DE177" s="2125"/>
      <c r="DF177" s="2125"/>
      <c r="DG177" s="2125"/>
      <c r="DH177" s="2125"/>
      <c r="DI177" s="2126"/>
      <c r="DJ177" s="2"/>
    </row>
    <row r="178" spans="2:114" ht="35.25" customHeight="1" thickBot="1" x14ac:dyDescent="0.35">
      <c r="B178" s="2"/>
      <c r="C178" s="202"/>
      <c r="D178" s="1672" t="s">
        <v>1055</v>
      </c>
      <c r="E178" s="1673" t="s">
        <v>1056</v>
      </c>
      <c r="F178" s="1672" t="s">
        <v>1057</v>
      </c>
      <c r="G178" s="1673" t="s">
        <v>1058</v>
      </c>
      <c r="H178" s="1672" t="s">
        <v>1059</v>
      </c>
      <c r="I178" s="1673" t="s">
        <v>1060</v>
      </c>
      <c r="J178" s="1672" t="s">
        <v>1061</v>
      </c>
      <c r="K178" s="1673" t="s">
        <v>1062</v>
      </c>
      <c r="L178" s="1672" t="s">
        <v>1063</v>
      </c>
      <c r="M178" s="1673" t="s">
        <v>1064</v>
      </c>
      <c r="N178" s="1550">
        <v>2016</v>
      </c>
      <c r="O178" s="1551">
        <v>2017</v>
      </c>
      <c r="P178" s="1552">
        <v>2018</v>
      </c>
      <c r="Q178" s="1652">
        <v>2019</v>
      </c>
      <c r="R178" s="1553" t="s">
        <v>1065</v>
      </c>
      <c r="S178" s="1672" t="s">
        <v>1055</v>
      </c>
      <c r="T178" s="1673" t="s">
        <v>1056</v>
      </c>
      <c r="U178" s="1672" t="s">
        <v>1057</v>
      </c>
      <c r="V178" s="1673" t="s">
        <v>1058</v>
      </c>
      <c r="W178" s="1672" t="s">
        <v>1059</v>
      </c>
      <c r="X178" s="1673" t="s">
        <v>1060</v>
      </c>
      <c r="Y178" s="1672" t="s">
        <v>1061</v>
      </c>
      <c r="Z178" s="1673" t="s">
        <v>1062</v>
      </c>
      <c r="AA178" s="1672" t="s">
        <v>1063</v>
      </c>
      <c r="AB178" s="1673" t="s">
        <v>1064</v>
      </c>
      <c r="AC178" s="1550">
        <v>2016</v>
      </c>
      <c r="AD178" s="1551">
        <v>2017</v>
      </c>
      <c r="AE178" s="1552">
        <v>2018</v>
      </c>
      <c r="AF178" s="1652">
        <v>2019</v>
      </c>
      <c r="AG178" s="1553" t="s">
        <v>1065</v>
      </c>
      <c r="AH178" s="1672" t="s">
        <v>1055</v>
      </c>
      <c r="AI178" s="1673" t="s">
        <v>1056</v>
      </c>
      <c r="AJ178" s="1672" t="s">
        <v>1057</v>
      </c>
      <c r="AK178" s="1673" t="s">
        <v>1058</v>
      </c>
      <c r="AL178" s="1672" t="s">
        <v>1059</v>
      </c>
      <c r="AM178" s="1673" t="s">
        <v>1060</v>
      </c>
      <c r="AN178" s="1672" t="s">
        <v>1061</v>
      </c>
      <c r="AO178" s="1673" t="s">
        <v>1062</v>
      </c>
      <c r="AP178" s="1672" t="s">
        <v>1063</v>
      </c>
      <c r="AQ178" s="1673" t="s">
        <v>1064</v>
      </c>
      <c r="AR178" s="1550">
        <v>2016</v>
      </c>
      <c r="AS178" s="1551">
        <v>2017</v>
      </c>
      <c r="AT178" s="1552">
        <v>2018</v>
      </c>
      <c r="AU178" s="1652">
        <v>2019</v>
      </c>
      <c r="AV178" s="1553" t="s">
        <v>1065</v>
      </c>
      <c r="AW178" s="2107"/>
      <c r="AX178" s="1570"/>
      <c r="AY178" s="1570"/>
      <c r="AZ178" s="1570"/>
      <c r="BA178" s="1570"/>
      <c r="BB178" s="1570"/>
      <c r="BC178" s="1570"/>
      <c r="BD178" s="1570"/>
      <c r="BE178" s="1570"/>
      <c r="BF178" s="1570"/>
      <c r="BG178" s="1570"/>
      <c r="BH178" s="1570"/>
      <c r="BI178" s="1570"/>
      <c r="BJ178" s="1651"/>
      <c r="BK178" s="1570"/>
      <c r="BL178" s="1570"/>
      <c r="BM178" s="44"/>
      <c r="BN178" s="2"/>
      <c r="BO178" s="941" t="s">
        <v>162</v>
      </c>
      <c r="BP178" s="897" t="s">
        <v>189</v>
      </c>
      <c r="BQ178" s="1363">
        <v>2006</v>
      </c>
      <c r="BR178" s="1364">
        <v>2007</v>
      </c>
      <c r="BS178" s="1364">
        <v>2008</v>
      </c>
      <c r="BT178" s="1364">
        <v>2009</v>
      </c>
      <c r="BU178" s="1364">
        <v>2010</v>
      </c>
      <c r="BV178" s="1364">
        <v>2011</v>
      </c>
      <c r="BW178" s="1364">
        <v>2012</v>
      </c>
      <c r="BX178" s="1364">
        <v>2013</v>
      </c>
      <c r="BY178" s="1364">
        <v>2014</v>
      </c>
      <c r="BZ178" s="1364">
        <v>2015</v>
      </c>
      <c r="CA178" s="1364">
        <v>2016</v>
      </c>
      <c r="CB178" s="1364">
        <v>2017</v>
      </c>
      <c r="CC178" s="1364">
        <v>2018</v>
      </c>
      <c r="CD178" s="1669">
        <v>2019</v>
      </c>
      <c r="CE178" s="1365" t="s">
        <v>831</v>
      </c>
      <c r="CF178" s="1363">
        <v>2006</v>
      </c>
      <c r="CG178" s="1364">
        <v>2007</v>
      </c>
      <c r="CH178" s="1364">
        <v>2008</v>
      </c>
      <c r="CI178" s="1364">
        <v>2009</v>
      </c>
      <c r="CJ178" s="1364">
        <v>2010</v>
      </c>
      <c r="CK178" s="1364">
        <v>2011</v>
      </c>
      <c r="CL178" s="1364">
        <v>2012</v>
      </c>
      <c r="CM178" s="1364">
        <v>2013</v>
      </c>
      <c r="CN178" s="1364">
        <v>2014</v>
      </c>
      <c r="CO178" s="1364">
        <v>2015</v>
      </c>
      <c r="CP178" s="1364">
        <v>2016</v>
      </c>
      <c r="CQ178" s="1364">
        <v>2017</v>
      </c>
      <c r="CR178" s="1364">
        <v>2018</v>
      </c>
      <c r="CS178" s="1669">
        <v>2019</v>
      </c>
      <c r="CT178" s="1366" t="s">
        <v>831</v>
      </c>
      <c r="CU178" s="1367">
        <v>2006</v>
      </c>
      <c r="CV178" s="1364">
        <v>2007</v>
      </c>
      <c r="CW178" s="1364">
        <v>2008</v>
      </c>
      <c r="CX178" s="1364">
        <v>2009</v>
      </c>
      <c r="CY178" s="1364">
        <v>2010</v>
      </c>
      <c r="CZ178" s="1364">
        <v>2011</v>
      </c>
      <c r="DA178" s="1364">
        <v>2012</v>
      </c>
      <c r="DB178" s="1364">
        <v>2013</v>
      </c>
      <c r="DC178" s="1364">
        <v>2014</v>
      </c>
      <c r="DD178" s="1364">
        <v>2015</v>
      </c>
      <c r="DE178" s="1364">
        <v>2016</v>
      </c>
      <c r="DF178" s="1364">
        <v>2017</v>
      </c>
      <c r="DG178" s="1364">
        <v>2018</v>
      </c>
      <c r="DH178" s="1669">
        <v>2019</v>
      </c>
      <c r="DI178" s="1366" t="s">
        <v>831</v>
      </c>
      <c r="DJ178" s="2"/>
    </row>
    <row r="179" spans="2:114" ht="28" customHeight="1" x14ac:dyDescent="0.3">
      <c r="B179" s="1410" t="s">
        <v>139</v>
      </c>
      <c r="C179" s="163"/>
      <c r="D179" s="1290"/>
      <c r="E179" s="1291"/>
      <c r="F179" s="1291"/>
      <c r="G179" s="1291"/>
      <c r="H179" s="1291"/>
      <c r="I179" s="1291"/>
      <c r="J179" s="1291"/>
      <c r="K179" s="1291"/>
      <c r="L179" s="1291"/>
      <c r="M179" s="976"/>
      <c r="N179" s="976"/>
      <c r="O179" s="976"/>
      <c r="P179" s="160"/>
      <c r="Q179" s="1638"/>
      <c r="R179" s="86"/>
      <c r="S179" s="1290"/>
      <c r="T179" s="1291"/>
      <c r="U179" s="1291"/>
      <c r="V179" s="1291"/>
      <c r="W179" s="1291"/>
      <c r="X179" s="1291"/>
      <c r="Y179" s="1291"/>
      <c r="Z179" s="1291"/>
      <c r="AA179" s="1291"/>
      <c r="AB179" s="976"/>
      <c r="AC179" s="976"/>
      <c r="AD179" s="976"/>
      <c r="AE179" s="160"/>
      <c r="AF179" s="1638"/>
      <c r="AG179" s="86"/>
      <c r="AH179" s="1674"/>
      <c r="AI179" s="1675"/>
      <c r="AJ179" s="1675"/>
      <c r="AK179" s="1675"/>
      <c r="AL179" s="1675"/>
      <c r="AM179" s="1675"/>
      <c r="AN179" s="1675"/>
      <c r="AO179" s="1675"/>
      <c r="AP179" s="1675"/>
      <c r="AQ179" s="1676"/>
      <c r="AR179" s="976"/>
      <c r="AS179" s="976"/>
      <c r="AT179" s="160"/>
      <c r="AU179" s="1638"/>
      <c r="AV179" s="86"/>
      <c r="AW179" s="1440"/>
      <c r="AX179" s="1590"/>
      <c r="AY179" s="1590"/>
      <c r="AZ179" s="1590"/>
      <c r="BA179" s="1590"/>
      <c r="BB179" s="1590"/>
      <c r="BC179" s="1590"/>
      <c r="BD179" s="1590"/>
      <c r="BE179" s="1590"/>
      <c r="BF179" s="1590"/>
      <c r="BG179" s="1590"/>
      <c r="BH179" s="1590"/>
      <c r="BI179" s="1590"/>
      <c r="BJ179" s="1590"/>
      <c r="BK179" s="1590"/>
      <c r="BL179" s="1570"/>
      <c r="BM179" s="44"/>
      <c r="BN179" s="1329" t="s">
        <v>80</v>
      </c>
      <c r="BO179" s="206"/>
      <c r="BP179" s="1598"/>
      <c r="BQ179" s="1310"/>
      <c r="BR179" s="1308"/>
      <c r="BS179" s="1308"/>
      <c r="BT179" s="1308"/>
      <c r="BU179" s="1308"/>
      <c r="BV179" s="1308"/>
      <c r="BW179" s="1308"/>
      <c r="BX179" s="1308"/>
      <c r="BY179" s="976"/>
      <c r="BZ179" s="976"/>
      <c r="CA179" s="976"/>
      <c r="CB179" s="976"/>
      <c r="CC179" s="976"/>
      <c r="CD179" s="1650"/>
      <c r="CE179" s="86"/>
      <c r="CF179" s="1304"/>
      <c r="CG179" s="1304"/>
      <c r="CH179" s="1304"/>
      <c r="CI179" s="1304"/>
      <c r="CJ179" s="1304"/>
      <c r="CK179" s="1304"/>
      <c r="CL179" s="1304"/>
      <c r="CM179" s="1304"/>
      <c r="CN179" s="1304"/>
      <c r="CO179" s="1304"/>
      <c r="CP179" s="1304"/>
      <c r="CQ179" s="1304"/>
      <c r="CR179" s="1304"/>
      <c r="CS179" s="1665"/>
      <c r="CT179" s="86"/>
      <c r="CU179" s="1310"/>
      <c r="CV179" s="1308"/>
      <c r="CW179" s="1308"/>
      <c r="CX179" s="1308"/>
      <c r="CY179" s="1308"/>
      <c r="CZ179" s="1308"/>
      <c r="DA179" s="1308"/>
      <c r="DB179" s="1308"/>
      <c r="DC179" s="976"/>
      <c r="DD179" s="976"/>
      <c r="DE179" s="976"/>
      <c r="DF179" s="976"/>
      <c r="DG179" s="976"/>
      <c r="DH179" s="1650"/>
      <c r="DI179" s="86"/>
      <c r="DJ179" s="2"/>
    </row>
    <row r="180" spans="2:114" ht="54.65" customHeight="1" x14ac:dyDescent="0.3">
      <c r="B180" s="1412" t="s">
        <v>140</v>
      </c>
      <c r="C180" s="192" t="s">
        <v>174</v>
      </c>
      <c r="D180" s="1678"/>
      <c r="E180" s="1679"/>
      <c r="F180" s="1679"/>
      <c r="G180" s="1679"/>
      <c r="H180" s="1664"/>
      <c r="I180" s="1664"/>
      <c r="J180" s="1664"/>
      <c r="K180" s="1664"/>
      <c r="L180" s="1664"/>
      <c r="M180" s="1664"/>
      <c r="N180" s="1657"/>
      <c r="O180" s="1657"/>
      <c r="P180" s="1659"/>
      <c r="Q180" s="1659"/>
      <c r="R180" s="1654"/>
      <c r="S180" s="1678"/>
      <c r="T180" s="1679"/>
      <c r="U180" s="1679"/>
      <c r="V180" s="1679"/>
      <c r="W180" s="1664"/>
      <c r="X180" s="1664"/>
      <c r="Y180" s="1664"/>
      <c r="Z180" s="1664"/>
      <c r="AA180" s="1664"/>
      <c r="AB180" s="1664"/>
      <c r="AC180" s="1657"/>
      <c r="AD180" s="1657"/>
      <c r="AE180" s="1659"/>
      <c r="AF180" s="1659"/>
      <c r="AG180" s="1654"/>
      <c r="AH180" s="1678"/>
      <c r="AI180" s="1679"/>
      <c r="AJ180" s="1679"/>
      <c r="AK180" s="1679"/>
      <c r="AL180" s="1664"/>
      <c r="AM180" s="1664"/>
      <c r="AN180" s="1664"/>
      <c r="AO180" s="1664"/>
      <c r="AP180" s="1664"/>
      <c r="AQ180" s="1664"/>
      <c r="AR180" s="1657"/>
      <c r="AS180" s="1657"/>
      <c r="AT180" s="1659"/>
      <c r="AU180" s="1659"/>
      <c r="AV180" s="1654"/>
      <c r="AW180" s="1694"/>
      <c r="AX180" s="1383"/>
      <c r="AY180" s="1383"/>
      <c r="AZ180" s="1383"/>
      <c r="BA180" s="1383"/>
      <c r="BB180" s="1383"/>
      <c r="BC180" s="1383"/>
      <c r="BD180" s="1383"/>
      <c r="BE180" s="1383"/>
      <c r="BF180" s="1383"/>
      <c r="BG180" s="1383"/>
      <c r="BH180" s="1383"/>
      <c r="BI180" s="1383"/>
      <c r="BJ180" s="1671"/>
      <c r="BK180" s="1383"/>
      <c r="BL180" s="1590"/>
      <c r="BM180" s="1518"/>
      <c r="BN180" s="1370" t="s">
        <v>68</v>
      </c>
      <c r="BO180" s="210" t="s">
        <v>165</v>
      </c>
      <c r="BP180" s="1608" t="s">
        <v>180</v>
      </c>
      <c r="BQ180" s="1368" t="str">
        <f t="shared" ref="BQ180:DI180" si="568">IF(SUM(COUNTBLANK(D180),COUNTBLANK(D181))=0,D181/D180,"-")</f>
        <v>-</v>
      </c>
      <c r="BR180" s="1368" t="str">
        <f t="shared" si="568"/>
        <v>-</v>
      </c>
      <c r="BS180" s="1368" t="str">
        <f t="shared" si="568"/>
        <v>-</v>
      </c>
      <c r="BT180" s="1368" t="str">
        <f t="shared" si="568"/>
        <v>-</v>
      </c>
      <c r="BU180" s="1368" t="str">
        <f t="shared" si="568"/>
        <v>-</v>
      </c>
      <c r="BV180" s="1368" t="str">
        <f t="shared" si="568"/>
        <v>-</v>
      </c>
      <c r="BW180" s="1368" t="str">
        <f t="shared" si="568"/>
        <v>-</v>
      </c>
      <c r="BX180" s="1368" t="str">
        <f t="shared" si="568"/>
        <v>-</v>
      </c>
      <c r="BY180" s="1368" t="str">
        <f t="shared" si="568"/>
        <v>-</v>
      </c>
      <c r="BZ180" s="1368" t="str">
        <f t="shared" si="568"/>
        <v>-</v>
      </c>
      <c r="CA180" s="1368" t="str">
        <f t="shared" si="568"/>
        <v>-</v>
      </c>
      <c r="CB180" s="1368" t="str">
        <f t="shared" si="568"/>
        <v>-</v>
      </c>
      <c r="CC180" s="1368" t="str">
        <f t="shared" si="568"/>
        <v>-</v>
      </c>
      <c r="CD180" s="1368" t="str">
        <f t="shared" si="568"/>
        <v>-</v>
      </c>
      <c r="CE180" s="1369" t="str">
        <f t="shared" si="568"/>
        <v>-</v>
      </c>
      <c r="CF180" s="1368" t="str">
        <f t="shared" si="568"/>
        <v>-</v>
      </c>
      <c r="CG180" s="1368" t="str">
        <f t="shared" si="568"/>
        <v>-</v>
      </c>
      <c r="CH180" s="1368" t="str">
        <f t="shared" si="568"/>
        <v>-</v>
      </c>
      <c r="CI180" s="1368" t="str">
        <f t="shared" si="568"/>
        <v>-</v>
      </c>
      <c r="CJ180" s="1368" t="str">
        <f t="shared" si="568"/>
        <v>-</v>
      </c>
      <c r="CK180" s="1368" t="str">
        <f t="shared" si="568"/>
        <v>-</v>
      </c>
      <c r="CL180" s="1368" t="str">
        <f t="shared" si="568"/>
        <v>-</v>
      </c>
      <c r="CM180" s="1368" t="str">
        <f t="shared" si="568"/>
        <v>-</v>
      </c>
      <c r="CN180" s="1368" t="str">
        <f t="shared" si="568"/>
        <v>-</v>
      </c>
      <c r="CO180" s="1368" t="str">
        <f t="shared" si="568"/>
        <v>-</v>
      </c>
      <c r="CP180" s="1368" t="str">
        <f t="shared" si="568"/>
        <v>-</v>
      </c>
      <c r="CQ180" s="1368" t="str">
        <f t="shared" si="568"/>
        <v>-</v>
      </c>
      <c r="CR180" s="1368" t="str">
        <f t="shared" si="568"/>
        <v>-</v>
      </c>
      <c r="CS180" s="1368" t="str">
        <f t="shared" si="568"/>
        <v>-</v>
      </c>
      <c r="CT180" s="1369" t="str">
        <f t="shared" si="568"/>
        <v>-</v>
      </c>
      <c r="CU180" s="1368" t="str">
        <f t="shared" si="568"/>
        <v>-</v>
      </c>
      <c r="CV180" s="1368" t="str">
        <f t="shared" si="568"/>
        <v>-</v>
      </c>
      <c r="CW180" s="1368" t="str">
        <f t="shared" si="568"/>
        <v>-</v>
      </c>
      <c r="CX180" s="1368" t="str">
        <f t="shared" si="568"/>
        <v>-</v>
      </c>
      <c r="CY180" s="1368" t="str">
        <f t="shared" si="568"/>
        <v>-</v>
      </c>
      <c r="CZ180" s="1368" t="str">
        <f t="shared" si="568"/>
        <v>-</v>
      </c>
      <c r="DA180" s="1368" t="str">
        <f t="shared" si="568"/>
        <v>-</v>
      </c>
      <c r="DB180" s="1368" t="str">
        <f t="shared" si="568"/>
        <v>-</v>
      </c>
      <c r="DC180" s="1368" t="str">
        <f t="shared" si="568"/>
        <v>-</v>
      </c>
      <c r="DD180" s="1368" t="str">
        <f t="shared" si="568"/>
        <v>-</v>
      </c>
      <c r="DE180" s="1368" t="str">
        <f t="shared" si="568"/>
        <v>-</v>
      </c>
      <c r="DF180" s="1368" t="str">
        <f t="shared" si="568"/>
        <v>-</v>
      </c>
      <c r="DG180" s="1368" t="str">
        <f t="shared" si="568"/>
        <v>-</v>
      </c>
      <c r="DH180" s="1368" t="str">
        <f t="shared" si="568"/>
        <v>-</v>
      </c>
      <c r="DI180" s="1369" t="str">
        <f t="shared" si="568"/>
        <v>-</v>
      </c>
      <c r="DJ180" s="2"/>
    </row>
    <row r="181" spans="2:114" ht="27.75" customHeight="1" x14ac:dyDescent="0.3">
      <c r="B181" s="1412" t="s">
        <v>141</v>
      </c>
      <c r="C181" s="192" t="s">
        <v>175</v>
      </c>
      <c r="D181" s="1678"/>
      <c r="E181" s="1679"/>
      <c r="F181" s="1679"/>
      <c r="G181" s="1679"/>
      <c r="H181" s="1664"/>
      <c r="I181" s="1664"/>
      <c r="J181" s="1664"/>
      <c r="K181" s="1664"/>
      <c r="L181" s="1664"/>
      <c r="M181" s="1664"/>
      <c r="N181" s="1657"/>
      <c r="O181" s="1657"/>
      <c r="P181" s="1659"/>
      <c r="Q181" s="1659"/>
      <c r="R181" s="1654"/>
      <c r="S181" s="1678"/>
      <c r="T181" s="1679"/>
      <c r="U181" s="1679"/>
      <c r="V181" s="1679"/>
      <c r="W181" s="1664"/>
      <c r="X181" s="1664"/>
      <c r="Y181" s="1664"/>
      <c r="Z181" s="1664"/>
      <c r="AA181" s="1664"/>
      <c r="AB181" s="1664"/>
      <c r="AC181" s="1657"/>
      <c r="AD181" s="1657"/>
      <c r="AE181" s="1659"/>
      <c r="AF181" s="1659"/>
      <c r="AG181" s="1654"/>
      <c r="AH181" s="1678"/>
      <c r="AI181" s="1679"/>
      <c r="AJ181" s="1679"/>
      <c r="AK181" s="1679"/>
      <c r="AL181" s="1664"/>
      <c r="AM181" s="1664"/>
      <c r="AN181" s="1664"/>
      <c r="AO181" s="1664"/>
      <c r="AP181" s="1664"/>
      <c r="AQ181" s="1664"/>
      <c r="AR181" s="1657"/>
      <c r="AS181" s="1657"/>
      <c r="AT181" s="1659"/>
      <c r="AU181" s="1659"/>
      <c r="AV181" s="1654"/>
      <c r="AW181" s="1694"/>
      <c r="AX181" s="1383"/>
      <c r="AY181" s="1383"/>
      <c r="AZ181" s="1383"/>
      <c r="BA181" s="1383"/>
      <c r="BB181" s="1383"/>
      <c r="BC181" s="1383"/>
      <c r="BD181" s="1383"/>
      <c r="BE181" s="1383"/>
      <c r="BF181" s="1383"/>
      <c r="BG181" s="1383"/>
      <c r="BH181" s="1383"/>
      <c r="BI181" s="1383"/>
      <c r="BJ181" s="1671"/>
      <c r="BK181" s="1383"/>
      <c r="BL181" s="1383"/>
      <c r="BM181" s="1518"/>
      <c r="BN181" s="1370" t="s">
        <v>70</v>
      </c>
      <c r="BO181" s="210" t="s">
        <v>163</v>
      </c>
      <c r="BP181" s="1608" t="s">
        <v>181</v>
      </c>
      <c r="BQ181" s="1368" t="str">
        <f t="shared" ref="BQ181:DI181" si="569">IF(SUM(COUNTBLANK(D180),COUNTBLANK(D182))=0,D182/D180,"-")</f>
        <v>-</v>
      </c>
      <c r="BR181" s="1368" t="str">
        <f t="shared" si="569"/>
        <v>-</v>
      </c>
      <c r="BS181" s="1368" t="str">
        <f t="shared" si="569"/>
        <v>-</v>
      </c>
      <c r="BT181" s="1368" t="str">
        <f t="shared" si="569"/>
        <v>-</v>
      </c>
      <c r="BU181" s="1368" t="str">
        <f t="shared" si="569"/>
        <v>-</v>
      </c>
      <c r="BV181" s="1368" t="str">
        <f t="shared" si="569"/>
        <v>-</v>
      </c>
      <c r="BW181" s="1368" t="str">
        <f t="shared" si="569"/>
        <v>-</v>
      </c>
      <c r="BX181" s="1368" t="str">
        <f t="shared" si="569"/>
        <v>-</v>
      </c>
      <c r="BY181" s="1368" t="str">
        <f t="shared" si="569"/>
        <v>-</v>
      </c>
      <c r="BZ181" s="1368" t="str">
        <f t="shared" si="569"/>
        <v>-</v>
      </c>
      <c r="CA181" s="1368" t="str">
        <f t="shared" si="569"/>
        <v>-</v>
      </c>
      <c r="CB181" s="1368" t="str">
        <f t="shared" si="569"/>
        <v>-</v>
      </c>
      <c r="CC181" s="1368" t="str">
        <f t="shared" si="569"/>
        <v>-</v>
      </c>
      <c r="CD181" s="1368" t="str">
        <f t="shared" si="569"/>
        <v>-</v>
      </c>
      <c r="CE181" s="1369" t="str">
        <f t="shared" si="569"/>
        <v>-</v>
      </c>
      <c r="CF181" s="1368" t="str">
        <f t="shared" si="569"/>
        <v>-</v>
      </c>
      <c r="CG181" s="1368" t="str">
        <f t="shared" si="569"/>
        <v>-</v>
      </c>
      <c r="CH181" s="1368" t="str">
        <f t="shared" si="569"/>
        <v>-</v>
      </c>
      <c r="CI181" s="1368" t="str">
        <f t="shared" si="569"/>
        <v>-</v>
      </c>
      <c r="CJ181" s="1368" t="str">
        <f t="shared" si="569"/>
        <v>-</v>
      </c>
      <c r="CK181" s="1368" t="str">
        <f t="shared" si="569"/>
        <v>-</v>
      </c>
      <c r="CL181" s="1368" t="str">
        <f t="shared" si="569"/>
        <v>-</v>
      </c>
      <c r="CM181" s="1368" t="str">
        <f t="shared" si="569"/>
        <v>-</v>
      </c>
      <c r="CN181" s="1368" t="str">
        <f t="shared" si="569"/>
        <v>-</v>
      </c>
      <c r="CO181" s="1368" t="str">
        <f t="shared" si="569"/>
        <v>-</v>
      </c>
      <c r="CP181" s="1368" t="str">
        <f t="shared" si="569"/>
        <v>-</v>
      </c>
      <c r="CQ181" s="1368" t="str">
        <f t="shared" si="569"/>
        <v>-</v>
      </c>
      <c r="CR181" s="1368" t="str">
        <f t="shared" si="569"/>
        <v>-</v>
      </c>
      <c r="CS181" s="1368" t="str">
        <f t="shared" si="569"/>
        <v>-</v>
      </c>
      <c r="CT181" s="1369" t="str">
        <f t="shared" si="569"/>
        <v>-</v>
      </c>
      <c r="CU181" s="1368" t="str">
        <f t="shared" si="569"/>
        <v>-</v>
      </c>
      <c r="CV181" s="1368" t="str">
        <f t="shared" si="569"/>
        <v>-</v>
      </c>
      <c r="CW181" s="1368" t="str">
        <f t="shared" si="569"/>
        <v>-</v>
      </c>
      <c r="CX181" s="1368" t="str">
        <f t="shared" si="569"/>
        <v>-</v>
      </c>
      <c r="CY181" s="1368" t="str">
        <f t="shared" si="569"/>
        <v>-</v>
      </c>
      <c r="CZ181" s="1368" t="str">
        <f t="shared" si="569"/>
        <v>-</v>
      </c>
      <c r="DA181" s="1368" t="str">
        <f t="shared" si="569"/>
        <v>-</v>
      </c>
      <c r="DB181" s="1368" t="str">
        <f t="shared" si="569"/>
        <v>-</v>
      </c>
      <c r="DC181" s="1368" t="str">
        <f t="shared" si="569"/>
        <v>-</v>
      </c>
      <c r="DD181" s="1368" t="str">
        <f t="shared" si="569"/>
        <v>-</v>
      </c>
      <c r="DE181" s="1368" t="str">
        <f t="shared" si="569"/>
        <v>-</v>
      </c>
      <c r="DF181" s="1368" t="str">
        <f t="shared" si="569"/>
        <v>-</v>
      </c>
      <c r="DG181" s="1368" t="str">
        <f t="shared" si="569"/>
        <v>-</v>
      </c>
      <c r="DH181" s="1368" t="str">
        <f t="shared" si="569"/>
        <v>-</v>
      </c>
      <c r="DI181" s="1369" t="str">
        <f t="shared" si="569"/>
        <v>-</v>
      </c>
      <c r="DJ181" s="2"/>
    </row>
    <row r="182" spans="2:114" ht="27.75" customHeight="1" x14ac:dyDescent="0.3">
      <c r="B182" s="1412" t="s">
        <v>142</v>
      </c>
      <c r="C182" s="218" t="s">
        <v>179</v>
      </c>
      <c r="D182" s="1678"/>
      <c r="E182" s="1679"/>
      <c r="F182" s="1679"/>
      <c r="G182" s="1679"/>
      <c r="H182" s="1664"/>
      <c r="I182" s="1664"/>
      <c r="J182" s="1664"/>
      <c r="K182" s="1664"/>
      <c r="L182" s="1664"/>
      <c r="M182" s="1664"/>
      <c r="N182" s="1657"/>
      <c r="O182" s="1657"/>
      <c r="P182" s="1659"/>
      <c r="Q182" s="1659"/>
      <c r="R182" s="1654"/>
      <c r="S182" s="1678"/>
      <c r="T182" s="1679"/>
      <c r="U182" s="1679"/>
      <c r="V182" s="1679"/>
      <c r="W182" s="1664"/>
      <c r="X182" s="1664"/>
      <c r="Y182" s="1664"/>
      <c r="Z182" s="1664"/>
      <c r="AA182" s="1664"/>
      <c r="AB182" s="1664"/>
      <c r="AC182" s="1657"/>
      <c r="AD182" s="1657"/>
      <c r="AE182" s="1659"/>
      <c r="AF182" s="1659"/>
      <c r="AG182" s="1654"/>
      <c r="AH182" s="1678"/>
      <c r="AI182" s="1679"/>
      <c r="AJ182" s="1679"/>
      <c r="AK182" s="1679"/>
      <c r="AL182" s="1664"/>
      <c r="AM182" s="1664"/>
      <c r="AN182" s="1664"/>
      <c r="AO182" s="1664"/>
      <c r="AP182" s="1664"/>
      <c r="AQ182" s="1664"/>
      <c r="AR182" s="1657"/>
      <c r="AS182" s="1657"/>
      <c r="AT182" s="1659"/>
      <c r="AU182" s="1659"/>
      <c r="AV182" s="1654"/>
      <c r="AW182" s="1694"/>
      <c r="AX182" s="1383"/>
      <c r="AY182" s="1383"/>
      <c r="AZ182" s="1383"/>
      <c r="BA182" s="1383"/>
      <c r="BB182" s="1383"/>
      <c r="BC182" s="1383"/>
      <c r="BD182" s="1383"/>
      <c r="BE182" s="1383"/>
      <c r="BF182" s="1383"/>
      <c r="BG182" s="1383"/>
      <c r="BH182" s="1383"/>
      <c r="BI182" s="1383"/>
      <c r="BJ182" s="1671"/>
      <c r="BK182" s="1383"/>
      <c r="BL182" s="1383"/>
      <c r="BM182" s="1518"/>
      <c r="BN182" s="1357" t="s">
        <v>69</v>
      </c>
      <c r="BO182" s="213" t="s">
        <v>166</v>
      </c>
      <c r="BP182" s="1607" t="s">
        <v>190</v>
      </c>
      <c r="BQ182" s="1358" t="str">
        <f t="shared" ref="BQ182:DI182" si="570">IF(SUM(COUNTBLANK(D180),COUNTBLANK(D181),COUNTBLANK(D194),COUNTBLANK(D195))=0,(D181+D195)/(D180+D194),"-")</f>
        <v>-</v>
      </c>
      <c r="BR182" s="1358" t="str">
        <f t="shared" si="570"/>
        <v>-</v>
      </c>
      <c r="BS182" s="1358" t="str">
        <f t="shared" si="570"/>
        <v>-</v>
      </c>
      <c r="BT182" s="1358" t="str">
        <f t="shared" si="570"/>
        <v>-</v>
      </c>
      <c r="BU182" s="1358" t="str">
        <f t="shared" si="570"/>
        <v>-</v>
      </c>
      <c r="BV182" s="1358" t="str">
        <f t="shared" si="570"/>
        <v>-</v>
      </c>
      <c r="BW182" s="1358" t="str">
        <f t="shared" si="570"/>
        <v>-</v>
      </c>
      <c r="BX182" s="1358" t="str">
        <f t="shared" si="570"/>
        <v>-</v>
      </c>
      <c r="BY182" s="1358" t="str">
        <f t="shared" si="570"/>
        <v>-</v>
      </c>
      <c r="BZ182" s="1358" t="str">
        <f t="shared" si="570"/>
        <v>-</v>
      </c>
      <c r="CA182" s="1358" t="str">
        <f t="shared" si="570"/>
        <v>-</v>
      </c>
      <c r="CB182" s="1358" t="str">
        <f t="shared" si="570"/>
        <v>-</v>
      </c>
      <c r="CC182" s="1358" t="str">
        <f t="shared" si="570"/>
        <v>-</v>
      </c>
      <c r="CD182" s="1358" t="str">
        <f t="shared" si="570"/>
        <v>-</v>
      </c>
      <c r="CE182" s="1359" t="str">
        <f t="shared" si="570"/>
        <v>-</v>
      </c>
      <c r="CF182" s="1358" t="str">
        <f t="shared" si="570"/>
        <v>-</v>
      </c>
      <c r="CG182" s="1358" t="str">
        <f t="shared" si="570"/>
        <v>-</v>
      </c>
      <c r="CH182" s="1358" t="str">
        <f t="shared" si="570"/>
        <v>-</v>
      </c>
      <c r="CI182" s="1358" t="str">
        <f t="shared" si="570"/>
        <v>-</v>
      </c>
      <c r="CJ182" s="1358" t="str">
        <f t="shared" si="570"/>
        <v>-</v>
      </c>
      <c r="CK182" s="1358" t="str">
        <f t="shared" si="570"/>
        <v>-</v>
      </c>
      <c r="CL182" s="1358" t="str">
        <f t="shared" si="570"/>
        <v>-</v>
      </c>
      <c r="CM182" s="1358" t="str">
        <f t="shared" si="570"/>
        <v>-</v>
      </c>
      <c r="CN182" s="1358" t="str">
        <f t="shared" si="570"/>
        <v>-</v>
      </c>
      <c r="CO182" s="1358" t="str">
        <f t="shared" si="570"/>
        <v>-</v>
      </c>
      <c r="CP182" s="1358" t="str">
        <f t="shared" si="570"/>
        <v>-</v>
      </c>
      <c r="CQ182" s="1358" t="str">
        <f t="shared" si="570"/>
        <v>-</v>
      </c>
      <c r="CR182" s="1358" t="str">
        <f t="shared" si="570"/>
        <v>-</v>
      </c>
      <c r="CS182" s="1358" t="str">
        <f t="shared" si="570"/>
        <v>-</v>
      </c>
      <c r="CT182" s="1359" t="str">
        <f t="shared" si="570"/>
        <v>-</v>
      </c>
      <c r="CU182" s="1358" t="str">
        <f t="shared" si="570"/>
        <v>-</v>
      </c>
      <c r="CV182" s="1358" t="str">
        <f t="shared" si="570"/>
        <v>-</v>
      </c>
      <c r="CW182" s="1358" t="str">
        <f t="shared" si="570"/>
        <v>-</v>
      </c>
      <c r="CX182" s="1358" t="str">
        <f t="shared" si="570"/>
        <v>-</v>
      </c>
      <c r="CY182" s="1358" t="str">
        <f t="shared" si="570"/>
        <v>-</v>
      </c>
      <c r="CZ182" s="1358" t="str">
        <f t="shared" si="570"/>
        <v>-</v>
      </c>
      <c r="DA182" s="1358" t="str">
        <f t="shared" si="570"/>
        <v>-</v>
      </c>
      <c r="DB182" s="1358" t="str">
        <f t="shared" si="570"/>
        <v>-</v>
      </c>
      <c r="DC182" s="1358" t="str">
        <f t="shared" si="570"/>
        <v>-</v>
      </c>
      <c r="DD182" s="1358" t="str">
        <f t="shared" si="570"/>
        <v>-</v>
      </c>
      <c r="DE182" s="1358" t="str">
        <f t="shared" si="570"/>
        <v>-</v>
      </c>
      <c r="DF182" s="1358" t="str">
        <f t="shared" si="570"/>
        <v>-</v>
      </c>
      <c r="DG182" s="1358" t="str">
        <f t="shared" si="570"/>
        <v>-</v>
      </c>
      <c r="DH182" s="1358" t="str">
        <f t="shared" si="570"/>
        <v>-</v>
      </c>
      <c r="DI182" s="1359" t="str">
        <f t="shared" si="570"/>
        <v>-</v>
      </c>
      <c r="DJ182" s="2"/>
    </row>
    <row r="183" spans="2:114" ht="27.75" customHeight="1" x14ac:dyDescent="0.3">
      <c r="B183" s="1618" t="s">
        <v>143</v>
      </c>
      <c r="C183" s="1619" t="s">
        <v>176</v>
      </c>
      <c r="D183" s="1678"/>
      <c r="E183" s="1679"/>
      <c r="F183" s="1679"/>
      <c r="G183" s="1679"/>
      <c r="H183" s="1664"/>
      <c r="I183" s="1664"/>
      <c r="J183" s="1664"/>
      <c r="K183" s="1664"/>
      <c r="L183" s="1664"/>
      <c r="M183" s="1664"/>
      <c r="N183" s="1664"/>
      <c r="O183" s="1664"/>
      <c r="P183" s="1677"/>
      <c r="Q183" s="1677"/>
      <c r="R183" s="1654"/>
      <c r="S183" s="1678"/>
      <c r="T183" s="1679"/>
      <c r="U183" s="1679"/>
      <c r="V183" s="1679"/>
      <c r="W183" s="1664"/>
      <c r="X183" s="1664"/>
      <c r="Y183" s="1664"/>
      <c r="Z183" s="1664"/>
      <c r="AA183" s="1664"/>
      <c r="AB183" s="1664"/>
      <c r="AC183" s="1664"/>
      <c r="AD183" s="1664"/>
      <c r="AE183" s="1677"/>
      <c r="AF183" s="1677"/>
      <c r="AG183" s="1654"/>
      <c r="AH183" s="1678"/>
      <c r="AI183" s="1679"/>
      <c r="AJ183" s="1679"/>
      <c r="AK183" s="1679"/>
      <c r="AL183" s="1664"/>
      <c r="AM183" s="1664"/>
      <c r="AN183" s="1664"/>
      <c r="AO183" s="1664"/>
      <c r="AP183" s="1664"/>
      <c r="AQ183" s="1664"/>
      <c r="AR183" s="1664"/>
      <c r="AS183" s="1664"/>
      <c r="AT183" s="1677"/>
      <c r="AU183" s="1677"/>
      <c r="AV183" s="1654"/>
      <c r="AW183" s="1432"/>
      <c r="AX183" s="1383"/>
      <c r="AY183" s="1383"/>
      <c r="AZ183" s="1383"/>
      <c r="BA183" s="1383"/>
      <c r="BB183" s="1383"/>
      <c r="BC183" s="1383"/>
      <c r="BD183" s="1383"/>
      <c r="BE183" s="1383"/>
      <c r="BF183" s="1383"/>
      <c r="BG183" s="1383"/>
      <c r="BH183" s="1383"/>
      <c r="BI183" s="1383"/>
      <c r="BJ183" s="1671"/>
      <c r="BK183" s="1383"/>
      <c r="BL183" s="1383"/>
      <c r="BM183" s="1518"/>
      <c r="BN183" s="1331" t="s">
        <v>79</v>
      </c>
      <c r="BO183" s="207"/>
      <c r="BP183" s="1601"/>
      <c r="BQ183" s="1311"/>
      <c r="BR183" s="1311"/>
      <c r="BS183" s="1311"/>
      <c r="BT183" s="1311"/>
      <c r="BU183" s="1311"/>
      <c r="BV183" s="1311"/>
      <c r="BW183" s="1311"/>
      <c r="BX183" s="1311"/>
      <c r="BY183" s="1311"/>
      <c r="BZ183" s="1311"/>
      <c r="CA183" s="1311"/>
      <c r="CB183" s="1311"/>
      <c r="CC183" s="1311"/>
      <c r="CD183" s="1311"/>
      <c r="CE183" s="1807"/>
      <c r="CF183" s="1311"/>
      <c r="CG183" s="1311"/>
      <c r="CH183" s="1311"/>
      <c r="CI183" s="1311"/>
      <c r="CJ183" s="1311"/>
      <c r="CK183" s="1311"/>
      <c r="CL183" s="1311"/>
      <c r="CM183" s="1311"/>
      <c r="CN183" s="1311"/>
      <c r="CO183" s="1311"/>
      <c r="CP183" s="1311"/>
      <c r="CQ183" s="1311"/>
      <c r="CR183" s="1311"/>
      <c r="CS183" s="1311"/>
      <c r="CT183" s="1807"/>
      <c r="CU183" s="1311"/>
      <c r="CV183" s="1311"/>
      <c r="CW183" s="1311"/>
      <c r="CX183" s="1311"/>
      <c r="CY183" s="1311"/>
      <c r="CZ183" s="1311"/>
      <c r="DA183" s="1311"/>
      <c r="DB183" s="1311"/>
      <c r="DC183" s="1311"/>
      <c r="DD183" s="1311"/>
      <c r="DE183" s="1311"/>
      <c r="DF183" s="1311"/>
      <c r="DG183" s="1311"/>
      <c r="DH183" s="1311"/>
      <c r="DI183" s="1807"/>
      <c r="DJ183" s="2"/>
    </row>
    <row r="184" spans="2:114" ht="27.75" customHeight="1" x14ac:dyDescent="0.3">
      <c r="B184" s="1412" t="s">
        <v>144</v>
      </c>
      <c r="C184" s="1640" t="s">
        <v>177</v>
      </c>
      <c r="D184" s="1678"/>
      <c r="E184" s="1679"/>
      <c r="F184" s="1679"/>
      <c r="G184" s="1679"/>
      <c r="H184" s="1664"/>
      <c r="I184" s="1664"/>
      <c r="J184" s="1664"/>
      <c r="K184" s="1664"/>
      <c r="L184" s="1664"/>
      <c r="M184" s="1664"/>
      <c r="N184" s="1657"/>
      <c r="O184" s="1657"/>
      <c r="P184" s="1659"/>
      <c r="Q184" s="1659"/>
      <c r="R184" s="1654"/>
      <c r="S184" s="1678"/>
      <c r="T184" s="1679"/>
      <c r="U184" s="1679"/>
      <c r="V184" s="1679"/>
      <c r="W184" s="1664"/>
      <c r="X184" s="1664"/>
      <c r="Y184" s="1664"/>
      <c r="Z184" s="1664"/>
      <c r="AA184" s="1664"/>
      <c r="AB184" s="1664"/>
      <c r="AC184" s="1657"/>
      <c r="AD184" s="1657"/>
      <c r="AE184" s="1659"/>
      <c r="AF184" s="1659"/>
      <c r="AG184" s="1654"/>
      <c r="AH184" s="1678"/>
      <c r="AI184" s="1679"/>
      <c r="AJ184" s="1679"/>
      <c r="AK184" s="1679"/>
      <c r="AL184" s="1664"/>
      <c r="AM184" s="1664"/>
      <c r="AN184" s="1664"/>
      <c r="AO184" s="1664"/>
      <c r="AP184" s="1664"/>
      <c r="AQ184" s="1664"/>
      <c r="AR184" s="1657"/>
      <c r="AS184" s="1657"/>
      <c r="AT184" s="1659"/>
      <c r="AU184" s="1659"/>
      <c r="AV184" s="1654"/>
      <c r="AW184" s="1694"/>
      <c r="AX184" s="1383"/>
      <c r="AY184" s="1383"/>
      <c r="AZ184" s="1383"/>
      <c r="BA184" s="1383"/>
      <c r="BB184" s="1383"/>
      <c r="BC184" s="1383"/>
      <c r="BD184" s="1383"/>
      <c r="BE184" s="1383"/>
      <c r="BF184" s="1383"/>
      <c r="BG184" s="1383"/>
      <c r="BH184" s="1383"/>
      <c r="BI184" s="1383"/>
      <c r="BJ184" s="1671"/>
      <c r="BK184" s="1383"/>
      <c r="BL184" s="1383"/>
      <c r="BM184" s="1518"/>
      <c r="BN184" s="1354" t="s">
        <v>71</v>
      </c>
      <c r="BO184" s="211" t="s">
        <v>167</v>
      </c>
      <c r="BP184" s="1606" t="s">
        <v>261</v>
      </c>
      <c r="BQ184" s="1355" t="str">
        <f t="shared" ref="BQ184:DI184" si="571">IF(SUM(COUNTBLANK(D180),COUNTBLANK(D183),COUNTBLANK(D189),COUNTBLANK(D192))=0,(D183-D189-D192)/D180,"-")</f>
        <v>-</v>
      </c>
      <c r="BR184" s="1355" t="str">
        <f t="shared" si="571"/>
        <v>-</v>
      </c>
      <c r="BS184" s="1355" t="str">
        <f t="shared" si="571"/>
        <v>-</v>
      </c>
      <c r="BT184" s="1355" t="str">
        <f t="shared" si="571"/>
        <v>-</v>
      </c>
      <c r="BU184" s="1355" t="str">
        <f t="shared" si="571"/>
        <v>-</v>
      </c>
      <c r="BV184" s="1355" t="str">
        <f t="shared" si="571"/>
        <v>-</v>
      </c>
      <c r="BW184" s="1355" t="str">
        <f t="shared" si="571"/>
        <v>-</v>
      </c>
      <c r="BX184" s="1355" t="str">
        <f t="shared" si="571"/>
        <v>-</v>
      </c>
      <c r="BY184" s="1355" t="str">
        <f t="shared" si="571"/>
        <v>-</v>
      </c>
      <c r="BZ184" s="1355" t="str">
        <f t="shared" si="571"/>
        <v>-</v>
      </c>
      <c r="CA184" s="1355" t="str">
        <f t="shared" si="571"/>
        <v>-</v>
      </c>
      <c r="CB184" s="1355" t="str">
        <f t="shared" si="571"/>
        <v>-</v>
      </c>
      <c r="CC184" s="1355" t="str">
        <f t="shared" si="571"/>
        <v>-</v>
      </c>
      <c r="CD184" s="1355" t="str">
        <f t="shared" si="571"/>
        <v>-</v>
      </c>
      <c r="CE184" s="1356" t="str">
        <f t="shared" si="571"/>
        <v>-</v>
      </c>
      <c r="CF184" s="1355" t="str">
        <f t="shared" si="571"/>
        <v>-</v>
      </c>
      <c r="CG184" s="1355" t="str">
        <f t="shared" si="571"/>
        <v>-</v>
      </c>
      <c r="CH184" s="1355" t="str">
        <f t="shared" si="571"/>
        <v>-</v>
      </c>
      <c r="CI184" s="1355" t="str">
        <f t="shared" si="571"/>
        <v>-</v>
      </c>
      <c r="CJ184" s="1355" t="str">
        <f t="shared" si="571"/>
        <v>-</v>
      </c>
      <c r="CK184" s="1355" t="str">
        <f t="shared" si="571"/>
        <v>-</v>
      </c>
      <c r="CL184" s="1355" t="str">
        <f t="shared" si="571"/>
        <v>-</v>
      </c>
      <c r="CM184" s="1355" t="str">
        <f t="shared" si="571"/>
        <v>-</v>
      </c>
      <c r="CN184" s="1355" t="str">
        <f t="shared" si="571"/>
        <v>-</v>
      </c>
      <c r="CO184" s="1355" t="str">
        <f t="shared" si="571"/>
        <v>-</v>
      </c>
      <c r="CP184" s="1355" t="str">
        <f t="shared" si="571"/>
        <v>-</v>
      </c>
      <c r="CQ184" s="1355" t="str">
        <f t="shared" si="571"/>
        <v>-</v>
      </c>
      <c r="CR184" s="1355" t="str">
        <f t="shared" si="571"/>
        <v>-</v>
      </c>
      <c r="CS184" s="1355" t="str">
        <f t="shared" si="571"/>
        <v>-</v>
      </c>
      <c r="CT184" s="1356" t="str">
        <f t="shared" si="571"/>
        <v>-</v>
      </c>
      <c r="CU184" s="1355" t="str">
        <f t="shared" si="571"/>
        <v>-</v>
      </c>
      <c r="CV184" s="1355" t="str">
        <f t="shared" si="571"/>
        <v>-</v>
      </c>
      <c r="CW184" s="1355" t="str">
        <f t="shared" si="571"/>
        <v>-</v>
      </c>
      <c r="CX184" s="1355" t="str">
        <f t="shared" si="571"/>
        <v>-</v>
      </c>
      <c r="CY184" s="1355" t="str">
        <f t="shared" si="571"/>
        <v>-</v>
      </c>
      <c r="CZ184" s="1355" t="str">
        <f t="shared" si="571"/>
        <v>-</v>
      </c>
      <c r="DA184" s="1355" t="str">
        <f t="shared" si="571"/>
        <v>-</v>
      </c>
      <c r="DB184" s="1355" t="str">
        <f t="shared" si="571"/>
        <v>-</v>
      </c>
      <c r="DC184" s="1355" t="str">
        <f t="shared" si="571"/>
        <v>-</v>
      </c>
      <c r="DD184" s="1355" t="str">
        <f t="shared" si="571"/>
        <v>-</v>
      </c>
      <c r="DE184" s="1355" t="str">
        <f t="shared" si="571"/>
        <v>-</v>
      </c>
      <c r="DF184" s="1355" t="str">
        <f t="shared" si="571"/>
        <v>-</v>
      </c>
      <c r="DG184" s="1355" t="str">
        <f t="shared" si="571"/>
        <v>-</v>
      </c>
      <c r="DH184" s="1355" t="str">
        <f t="shared" si="571"/>
        <v>-</v>
      </c>
      <c r="DI184" s="1356" t="str">
        <f t="shared" si="571"/>
        <v>-</v>
      </c>
      <c r="DJ184" s="2"/>
    </row>
    <row r="185" spans="2:114" ht="27.75" customHeight="1" x14ac:dyDescent="0.3">
      <c r="B185" s="1618" t="s">
        <v>145</v>
      </c>
      <c r="C185" s="1619" t="s">
        <v>178</v>
      </c>
      <c r="D185" s="1678"/>
      <c r="E185" s="1679"/>
      <c r="F185" s="1679"/>
      <c r="G185" s="1679"/>
      <c r="H185" s="1664"/>
      <c r="I185" s="1664"/>
      <c r="J185" s="1664"/>
      <c r="K185" s="1664"/>
      <c r="L185" s="1664"/>
      <c r="M185" s="1664"/>
      <c r="N185" s="1664"/>
      <c r="O185" s="1664"/>
      <c r="P185" s="1677"/>
      <c r="Q185" s="1677"/>
      <c r="R185" s="1654"/>
      <c r="S185" s="1678"/>
      <c r="T185" s="1679"/>
      <c r="U185" s="1679"/>
      <c r="V185" s="1679"/>
      <c r="W185" s="1664"/>
      <c r="X185" s="1664"/>
      <c r="Y185" s="1664"/>
      <c r="Z185" s="1664"/>
      <c r="AA185" s="1664"/>
      <c r="AB185" s="1664"/>
      <c r="AC185" s="1664"/>
      <c r="AD185" s="1664"/>
      <c r="AE185" s="1677"/>
      <c r="AF185" s="1677"/>
      <c r="AG185" s="1654"/>
      <c r="AH185" s="1678"/>
      <c r="AI185" s="1679"/>
      <c r="AJ185" s="1679"/>
      <c r="AK185" s="1679"/>
      <c r="AL185" s="1664"/>
      <c r="AM185" s="1664"/>
      <c r="AN185" s="1664"/>
      <c r="AO185" s="1664"/>
      <c r="AP185" s="1664"/>
      <c r="AQ185" s="1664"/>
      <c r="AR185" s="1664"/>
      <c r="AS185" s="1664"/>
      <c r="AT185" s="1677"/>
      <c r="AU185" s="1677"/>
      <c r="AV185" s="1654"/>
      <c r="AW185" s="1694"/>
      <c r="AX185" s="1383"/>
      <c r="AY185" s="1383"/>
      <c r="AZ185" s="1383"/>
      <c r="BA185" s="1383"/>
      <c r="BB185" s="1383"/>
      <c r="BC185" s="1383"/>
      <c r="BD185" s="1383"/>
      <c r="BE185" s="1383"/>
      <c r="BF185" s="1383"/>
      <c r="BG185" s="1383"/>
      <c r="BH185" s="1383"/>
      <c r="BI185" s="1383"/>
      <c r="BJ185" s="1671"/>
      <c r="BK185" s="1383"/>
      <c r="BL185" s="1383"/>
      <c r="BM185" s="1518"/>
      <c r="BN185" s="1370" t="s">
        <v>72</v>
      </c>
      <c r="BO185" s="210" t="s">
        <v>168</v>
      </c>
      <c r="BP185" s="1608" t="s">
        <v>270</v>
      </c>
      <c r="BQ185" s="1368" t="str">
        <f t="shared" ref="BQ185:CF186" si="572">IF(SUM(COUNTBLANK(D184),COUNTBLANK(D190))=0,D190/D184,"-")</f>
        <v>-</v>
      </c>
      <c r="BR185" s="1368" t="str">
        <f t="shared" si="572"/>
        <v>-</v>
      </c>
      <c r="BS185" s="1368" t="str">
        <f t="shared" si="572"/>
        <v>-</v>
      </c>
      <c r="BT185" s="1368" t="str">
        <f t="shared" si="572"/>
        <v>-</v>
      </c>
      <c r="BU185" s="1368" t="str">
        <f t="shared" si="572"/>
        <v>-</v>
      </c>
      <c r="BV185" s="1368" t="str">
        <f t="shared" si="572"/>
        <v>-</v>
      </c>
      <c r="BW185" s="1368" t="str">
        <f t="shared" si="572"/>
        <v>-</v>
      </c>
      <c r="BX185" s="1368" t="str">
        <f t="shared" si="572"/>
        <v>-</v>
      </c>
      <c r="BY185" s="1368" t="str">
        <f t="shared" si="572"/>
        <v>-</v>
      </c>
      <c r="BZ185" s="1368" t="str">
        <f t="shared" si="572"/>
        <v>-</v>
      </c>
      <c r="CA185" s="1368" t="str">
        <f t="shared" si="572"/>
        <v>-</v>
      </c>
      <c r="CB185" s="1368" t="str">
        <f t="shared" si="572"/>
        <v>-</v>
      </c>
      <c r="CC185" s="1368" t="str">
        <f t="shared" si="572"/>
        <v>-</v>
      </c>
      <c r="CD185" s="1368" t="str">
        <f t="shared" si="572"/>
        <v>-</v>
      </c>
      <c r="CE185" s="1369" t="str">
        <f t="shared" si="572"/>
        <v>-</v>
      </c>
      <c r="CF185" s="1368" t="str">
        <f t="shared" si="572"/>
        <v>-</v>
      </c>
      <c r="CG185" s="1368" t="str">
        <f t="shared" ref="CG185:CV186" si="573">IF(SUM(COUNTBLANK(T184),COUNTBLANK(T190))=0,T190/T184,"-")</f>
        <v>-</v>
      </c>
      <c r="CH185" s="1368" t="str">
        <f t="shared" si="573"/>
        <v>-</v>
      </c>
      <c r="CI185" s="1368" t="str">
        <f t="shared" si="573"/>
        <v>-</v>
      </c>
      <c r="CJ185" s="1368" t="str">
        <f t="shared" si="573"/>
        <v>-</v>
      </c>
      <c r="CK185" s="1368" t="str">
        <f t="shared" si="573"/>
        <v>-</v>
      </c>
      <c r="CL185" s="1368" t="str">
        <f t="shared" si="573"/>
        <v>-</v>
      </c>
      <c r="CM185" s="1368" t="str">
        <f t="shared" si="573"/>
        <v>-</v>
      </c>
      <c r="CN185" s="1368" t="str">
        <f t="shared" si="573"/>
        <v>-</v>
      </c>
      <c r="CO185" s="1368" t="str">
        <f t="shared" si="573"/>
        <v>-</v>
      </c>
      <c r="CP185" s="1368" t="str">
        <f t="shared" si="573"/>
        <v>-</v>
      </c>
      <c r="CQ185" s="1368" t="str">
        <f t="shared" si="573"/>
        <v>-</v>
      </c>
      <c r="CR185" s="1368" t="str">
        <f t="shared" si="573"/>
        <v>-</v>
      </c>
      <c r="CS185" s="1368" t="str">
        <f t="shared" si="573"/>
        <v>-</v>
      </c>
      <c r="CT185" s="1369" t="str">
        <f t="shared" si="573"/>
        <v>-</v>
      </c>
      <c r="CU185" s="1368" t="str">
        <f t="shared" si="573"/>
        <v>-</v>
      </c>
      <c r="CV185" s="1368" t="str">
        <f t="shared" si="573"/>
        <v>-</v>
      </c>
      <c r="CW185" s="1368" t="str">
        <f t="shared" ref="CW185:DI186" si="574">IF(SUM(COUNTBLANK(AJ184),COUNTBLANK(AJ190))=0,AJ190/AJ184,"-")</f>
        <v>-</v>
      </c>
      <c r="CX185" s="1368" t="str">
        <f t="shared" si="574"/>
        <v>-</v>
      </c>
      <c r="CY185" s="1368" t="str">
        <f t="shared" si="574"/>
        <v>-</v>
      </c>
      <c r="CZ185" s="1368" t="str">
        <f t="shared" si="574"/>
        <v>-</v>
      </c>
      <c r="DA185" s="1368" t="str">
        <f t="shared" si="574"/>
        <v>-</v>
      </c>
      <c r="DB185" s="1368" t="str">
        <f t="shared" si="574"/>
        <v>-</v>
      </c>
      <c r="DC185" s="1368" t="str">
        <f t="shared" si="574"/>
        <v>-</v>
      </c>
      <c r="DD185" s="1368" t="str">
        <f t="shared" si="574"/>
        <v>-</v>
      </c>
      <c r="DE185" s="1368" t="str">
        <f t="shared" si="574"/>
        <v>-</v>
      </c>
      <c r="DF185" s="1368" t="str">
        <f t="shared" si="574"/>
        <v>-</v>
      </c>
      <c r="DG185" s="1368" t="str">
        <f t="shared" si="574"/>
        <v>-</v>
      </c>
      <c r="DH185" s="1368" t="str">
        <f t="shared" si="574"/>
        <v>-</v>
      </c>
      <c r="DI185" s="1369" t="str">
        <f t="shared" si="574"/>
        <v>-</v>
      </c>
      <c r="DJ185" s="2"/>
    </row>
    <row r="186" spans="2:114" ht="27.75" customHeight="1" x14ac:dyDescent="0.3">
      <c r="B186" s="1618" t="s">
        <v>146</v>
      </c>
      <c r="C186" s="1619" t="s">
        <v>249</v>
      </c>
      <c r="D186" s="1678"/>
      <c r="E186" s="1679"/>
      <c r="F186" s="1679"/>
      <c r="G186" s="1679"/>
      <c r="H186" s="1664"/>
      <c r="I186" s="1664"/>
      <c r="J186" s="1664"/>
      <c r="K186" s="1664"/>
      <c r="L186" s="1664"/>
      <c r="M186" s="1664"/>
      <c r="N186" s="1664"/>
      <c r="O186" s="1664"/>
      <c r="P186" s="1677"/>
      <c r="Q186" s="1677"/>
      <c r="R186" s="1654"/>
      <c r="S186" s="1678"/>
      <c r="T186" s="1679"/>
      <c r="U186" s="1679"/>
      <c r="V186" s="1679"/>
      <c r="W186" s="1664"/>
      <c r="X186" s="1664"/>
      <c r="Y186" s="1664"/>
      <c r="Z186" s="1664"/>
      <c r="AA186" s="1664"/>
      <c r="AB186" s="1664"/>
      <c r="AC186" s="1664"/>
      <c r="AD186" s="1664"/>
      <c r="AE186" s="1677"/>
      <c r="AF186" s="1677"/>
      <c r="AG186" s="1654"/>
      <c r="AH186" s="1678"/>
      <c r="AI186" s="1679"/>
      <c r="AJ186" s="1679"/>
      <c r="AK186" s="1679"/>
      <c r="AL186" s="1664"/>
      <c r="AM186" s="1664"/>
      <c r="AN186" s="1664"/>
      <c r="AO186" s="1664"/>
      <c r="AP186" s="1664"/>
      <c r="AQ186" s="1664"/>
      <c r="AR186" s="1664"/>
      <c r="AS186" s="1664"/>
      <c r="AT186" s="1677"/>
      <c r="AU186" s="1677"/>
      <c r="AV186" s="1654"/>
      <c r="AW186" s="1694"/>
      <c r="AX186" s="1383"/>
      <c r="AY186" s="1383"/>
      <c r="AZ186" s="1383"/>
      <c r="BA186" s="1383"/>
      <c r="BB186" s="1383"/>
      <c r="BC186" s="1383"/>
      <c r="BD186" s="1383"/>
      <c r="BE186" s="1383"/>
      <c r="BF186" s="1383"/>
      <c r="BG186" s="1383"/>
      <c r="BH186" s="1383"/>
      <c r="BI186" s="1383"/>
      <c r="BJ186" s="1671"/>
      <c r="BK186" s="1383"/>
      <c r="BL186" s="1383"/>
      <c r="BM186" s="1518"/>
      <c r="BN186" s="1357" t="s">
        <v>73</v>
      </c>
      <c r="BO186" s="213" t="s">
        <v>264</v>
      </c>
      <c r="BP186" s="1607" t="s">
        <v>271</v>
      </c>
      <c r="BQ186" s="1358" t="str">
        <f t="shared" si="572"/>
        <v>-</v>
      </c>
      <c r="BR186" s="1358" t="str">
        <f t="shared" si="572"/>
        <v>-</v>
      </c>
      <c r="BS186" s="1358" t="str">
        <f t="shared" si="572"/>
        <v>-</v>
      </c>
      <c r="BT186" s="1358" t="str">
        <f t="shared" si="572"/>
        <v>-</v>
      </c>
      <c r="BU186" s="1358" t="str">
        <f t="shared" si="572"/>
        <v>-</v>
      </c>
      <c r="BV186" s="1358" t="str">
        <f t="shared" si="572"/>
        <v>-</v>
      </c>
      <c r="BW186" s="1358" t="str">
        <f t="shared" si="572"/>
        <v>-</v>
      </c>
      <c r="BX186" s="1358" t="str">
        <f t="shared" si="572"/>
        <v>-</v>
      </c>
      <c r="BY186" s="1358" t="str">
        <f t="shared" si="572"/>
        <v>-</v>
      </c>
      <c r="BZ186" s="1358" t="str">
        <f t="shared" si="572"/>
        <v>-</v>
      </c>
      <c r="CA186" s="1358" t="str">
        <f t="shared" si="572"/>
        <v>-</v>
      </c>
      <c r="CB186" s="1358" t="str">
        <f t="shared" si="572"/>
        <v>-</v>
      </c>
      <c r="CC186" s="1358" t="str">
        <f t="shared" si="572"/>
        <v>-</v>
      </c>
      <c r="CD186" s="1358" t="str">
        <f t="shared" si="572"/>
        <v>-</v>
      </c>
      <c r="CE186" s="1359" t="str">
        <f t="shared" si="572"/>
        <v>-</v>
      </c>
      <c r="CF186" s="1358" t="str">
        <f t="shared" si="572"/>
        <v>-</v>
      </c>
      <c r="CG186" s="1358" t="str">
        <f t="shared" si="573"/>
        <v>-</v>
      </c>
      <c r="CH186" s="1358" t="str">
        <f t="shared" si="573"/>
        <v>-</v>
      </c>
      <c r="CI186" s="1358" t="str">
        <f t="shared" si="573"/>
        <v>-</v>
      </c>
      <c r="CJ186" s="1358" t="str">
        <f t="shared" si="573"/>
        <v>-</v>
      </c>
      <c r="CK186" s="1358" t="str">
        <f t="shared" si="573"/>
        <v>-</v>
      </c>
      <c r="CL186" s="1358" t="str">
        <f t="shared" si="573"/>
        <v>-</v>
      </c>
      <c r="CM186" s="1358" t="str">
        <f t="shared" si="573"/>
        <v>-</v>
      </c>
      <c r="CN186" s="1358" t="str">
        <f t="shared" si="573"/>
        <v>-</v>
      </c>
      <c r="CO186" s="1358" t="str">
        <f t="shared" si="573"/>
        <v>-</v>
      </c>
      <c r="CP186" s="1358" t="str">
        <f t="shared" si="573"/>
        <v>-</v>
      </c>
      <c r="CQ186" s="1358" t="str">
        <f t="shared" si="573"/>
        <v>-</v>
      </c>
      <c r="CR186" s="1358" t="str">
        <f t="shared" si="573"/>
        <v>-</v>
      </c>
      <c r="CS186" s="1358" t="str">
        <f t="shared" si="573"/>
        <v>-</v>
      </c>
      <c r="CT186" s="1359" t="str">
        <f t="shared" si="573"/>
        <v>-</v>
      </c>
      <c r="CU186" s="1358" t="str">
        <f t="shared" si="573"/>
        <v>-</v>
      </c>
      <c r="CV186" s="1358" t="str">
        <f t="shared" si="573"/>
        <v>-</v>
      </c>
      <c r="CW186" s="1358" t="str">
        <f t="shared" si="574"/>
        <v>-</v>
      </c>
      <c r="CX186" s="1358" t="str">
        <f t="shared" si="574"/>
        <v>-</v>
      </c>
      <c r="CY186" s="1358" t="str">
        <f t="shared" si="574"/>
        <v>-</v>
      </c>
      <c r="CZ186" s="1358" t="str">
        <f t="shared" si="574"/>
        <v>-</v>
      </c>
      <c r="DA186" s="1358" t="str">
        <f t="shared" si="574"/>
        <v>-</v>
      </c>
      <c r="DB186" s="1358" t="str">
        <f t="shared" si="574"/>
        <v>-</v>
      </c>
      <c r="DC186" s="1358" t="str">
        <f t="shared" si="574"/>
        <v>-</v>
      </c>
      <c r="DD186" s="1358" t="str">
        <f t="shared" si="574"/>
        <v>-</v>
      </c>
      <c r="DE186" s="1358" t="str">
        <f t="shared" si="574"/>
        <v>-</v>
      </c>
      <c r="DF186" s="1358" t="str">
        <f t="shared" si="574"/>
        <v>-</v>
      </c>
      <c r="DG186" s="1358" t="str">
        <f t="shared" si="574"/>
        <v>-</v>
      </c>
      <c r="DH186" s="1358" t="str">
        <f t="shared" si="574"/>
        <v>-</v>
      </c>
      <c r="DI186" s="1359" t="str">
        <f t="shared" si="574"/>
        <v>-</v>
      </c>
      <c r="DJ186" s="2"/>
    </row>
    <row r="187" spans="2:114" ht="27.75" customHeight="1" thickBot="1" x14ac:dyDescent="0.35">
      <c r="B187" s="1620" t="s">
        <v>147</v>
      </c>
      <c r="C187" s="1621" t="s">
        <v>254</v>
      </c>
      <c r="D187" s="1686"/>
      <c r="E187" s="1687"/>
      <c r="F187" s="1687"/>
      <c r="G187" s="1687"/>
      <c r="H187" s="1688"/>
      <c r="I187" s="1688"/>
      <c r="J187" s="1688"/>
      <c r="K187" s="1688"/>
      <c r="L187" s="1688"/>
      <c r="M187" s="1688"/>
      <c r="N187" s="1688"/>
      <c r="O187" s="1688"/>
      <c r="P187" s="1697"/>
      <c r="Q187" s="1697"/>
      <c r="R187" s="1690"/>
      <c r="S187" s="1686"/>
      <c r="T187" s="1687"/>
      <c r="U187" s="1687"/>
      <c r="V187" s="1687"/>
      <c r="W187" s="1688"/>
      <c r="X187" s="1688"/>
      <c r="Y187" s="1688"/>
      <c r="Z187" s="1688"/>
      <c r="AA187" s="1688"/>
      <c r="AB187" s="1688"/>
      <c r="AC187" s="1688"/>
      <c r="AD187" s="1688"/>
      <c r="AE187" s="1697"/>
      <c r="AF187" s="1697"/>
      <c r="AG187" s="1690"/>
      <c r="AH187" s="1686"/>
      <c r="AI187" s="1687"/>
      <c r="AJ187" s="1687"/>
      <c r="AK187" s="1687"/>
      <c r="AL187" s="1688"/>
      <c r="AM187" s="1688"/>
      <c r="AN187" s="1688"/>
      <c r="AO187" s="1688"/>
      <c r="AP187" s="1688"/>
      <c r="AQ187" s="1688"/>
      <c r="AR187" s="1688"/>
      <c r="AS187" s="1688"/>
      <c r="AT187" s="1697"/>
      <c r="AU187" s="1697"/>
      <c r="AV187" s="1690"/>
      <c r="AW187" s="1693"/>
      <c r="AX187" s="1383"/>
      <c r="AY187" s="1383"/>
      <c r="AZ187" s="1383"/>
      <c r="BA187" s="1383"/>
      <c r="BB187" s="1383"/>
      <c r="BC187" s="1383"/>
      <c r="BD187" s="1383"/>
      <c r="BE187" s="1383"/>
      <c r="BF187" s="1383"/>
      <c r="BG187" s="1383"/>
      <c r="BH187" s="1383"/>
      <c r="BI187" s="1383"/>
      <c r="BJ187" s="1671"/>
      <c r="BK187" s="1383"/>
      <c r="BL187" s="1383"/>
      <c r="BM187" s="1518"/>
      <c r="BN187" s="1331" t="s">
        <v>77</v>
      </c>
      <c r="BO187" s="207"/>
      <c r="BP187" s="1601"/>
      <c r="BQ187" s="1311"/>
      <c r="BR187" s="1311"/>
      <c r="BS187" s="1311"/>
      <c r="BT187" s="1311"/>
      <c r="BU187" s="1311"/>
      <c r="BV187" s="1311"/>
      <c r="BW187" s="1311"/>
      <c r="BX187" s="1311"/>
      <c r="BY187" s="1311"/>
      <c r="BZ187" s="1311"/>
      <c r="CA187" s="1311"/>
      <c r="CB187" s="1311"/>
      <c r="CC187" s="1311"/>
      <c r="CD187" s="1311"/>
      <c r="CE187" s="1807"/>
      <c r="CF187" s="1311"/>
      <c r="CG187" s="1311"/>
      <c r="CH187" s="1311"/>
      <c r="CI187" s="1311"/>
      <c r="CJ187" s="1311"/>
      <c r="CK187" s="1311"/>
      <c r="CL187" s="1311"/>
      <c r="CM187" s="1311"/>
      <c r="CN187" s="1311"/>
      <c r="CO187" s="1311"/>
      <c r="CP187" s="1311"/>
      <c r="CQ187" s="1311"/>
      <c r="CR187" s="1311"/>
      <c r="CS187" s="1311"/>
      <c r="CT187" s="1807"/>
      <c r="CU187" s="1311"/>
      <c r="CV187" s="1311"/>
      <c r="CW187" s="1311"/>
      <c r="CX187" s="1311"/>
      <c r="CY187" s="1311"/>
      <c r="CZ187" s="1311"/>
      <c r="DA187" s="1311"/>
      <c r="DB187" s="1311"/>
      <c r="DC187" s="1311"/>
      <c r="DD187" s="1311"/>
      <c r="DE187" s="1311"/>
      <c r="DF187" s="1311"/>
      <c r="DG187" s="1311"/>
      <c r="DH187" s="1311"/>
      <c r="DI187" s="1807"/>
      <c r="DJ187" s="2"/>
    </row>
    <row r="188" spans="2:114" ht="27.75" customHeight="1" x14ac:dyDescent="0.3">
      <c r="B188" s="1423" t="s">
        <v>48</v>
      </c>
      <c r="C188" s="163"/>
      <c r="D188" s="1424"/>
      <c r="E188" s="1425"/>
      <c r="F188" s="1425"/>
      <c r="G188" s="1425"/>
      <c r="H188" s="1425"/>
      <c r="I188" s="1425"/>
      <c r="J188" s="1425"/>
      <c r="K188" s="1425"/>
      <c r="L188" s="1425"/>
      <c r="M188" s="1425"/>
      <c r="N188" s="1426"/>
      <c r="O188" s="1426"/>
      <c r="P188" s="1427"/>
      <c r="Q188" s="1692"/>
      <c r="R188" s="1428"/>
      <c r="S188" s="1424"/>
      <c r="T188" s="1425"/>
      <c r="U188" s="1425"/>
      <c r="V188" s="1425"/>
      <c r="W188" s="1425"/>
      <c r="X188" s="1425"/>
      <c r="Y188" s="1425"/>
      <c r="Z188" s="1425"/>
      <c r="AA188" s="1425"/>
      <c r="AB188" s="1425"/>
      <c r="AC188" s="1426"/>
      <c r="AD188" s="1426"/>
      <c r="AE188" s="1427"/>
      <c r="AF188" s="1692"/>
      <c r="AG188" s="1428"/>
      <c r="AH188" s="1424"/>
      <c r="AI188" s="1425"/>
      <c r="AJ188" s="1425"/>
      <c r="AK188" s="1425"/>
      <c r="AL188" s="1425"/>
      <c r="AM188" s="1425"/>
      <c r="AN188" s="1425"/>
      <c r="AO188" s="1425"/>
      <c r="AP188" s="1425"/>
      <c r="AQ188" s="1425"/>
      <c r="AR188" s="1426"/>
      <c r="AS188" s="1426"/>
      <c r="AT188" s="1427"/>
      <c r="AU188" s="1692"/>
      <c r="AV188" s="1428"/>
      <c r="AW188" s="1706"/>
      <c r="AX188" s="1591"/>
      <c r="AY188" s="1591"/>
      <c r="AZ188" s="1591"/>
      <c r="BA188" s="1591"/>
      <c r="BB188" s="1591"/>
      <c r="BC188" s="1591"/>
      <c r="BD188" s="1591"/>
      <c r="BE188" s="1591"/>
      <c r="BF188" s="1591"/>
      <c r="BG188" s="1591"/>
      <c r="BH188" s="1591"/>
      <c r="BI188" s="1591"/>
      <c r="BJ188" s="1591"/>
      <c r="BK188" s="1591"/>
      <c r="BL188" s="1383"/>
      <c r="BM188" s="1518"/>
      <c r="BN188" s="1354" t="s">
        <v>158</v>
      </c>
      <c r="BO188" s="211" t="s">
        <v>267</v>
      </c>
      <c r="BP188" s="1607" t="s">
        <v>265</v>
      </c>
      <c r="BQ188" s="1355" t="str">
        <f t="shared" ref="BQ188:DI188" si="575">IF(SUM(COUNTBLANK(D180),COUNTBLANK(D187),COUNTBLANK(D191))=0,(D180-D187+D191)/D180,"-")</f>
        <v>-</v>
      </c>
      <c r="BR188" s="1355" t="str">
        <f t="shared" si="575"/>
        <v>-</v>
      </c>
      <c r="BS188" s="1355" t="str">
        <f t="shared" si="575"/>
        <v>-</v>
      </c>
      <c r="BT188" s="1355" t="str">
        <f t="shared" si="575"/>
        <v>-</v>
      </c>
      <c r="BU188" s="1355" t="str">
        <f t="shared" si="575"/>
        <v>-</v>
      </c>
      <c r="BV188" s="1355" t="str">
        <f t="shared" si="575"/>
        <v>-</v>
      </c>
      <c r="BW188" s="1355" t="str">
        <f t="shared" si="575"/>
        <v>-</v>
      </c>
      <c r="BX188" s="1355" t="str">
        <f t="shared" si="575"/>
        <v>-</v>
      </c>
      <c r="BY188" s="1355" t="str">
        <f t="shared" si="575"/>
        <v>-</v>
      </c>
      <c r="BZ188" s="1355" t="str">
        <f t="shared" si="575"/>
        <v>-</v>
      </c>
      <c r="CA188" s="1355" t="str">
        <f t="shared" si="575"/>
        <v>-</v>
      </c>
      <c r="CB188" s="1355" t="str">
        <f t="shared" si="575"/>
        <v>-</v>
      </c>
      <c r="CC188" s="1355" t="str">
        <f t="shared" si="575"/>
        <v>-</v>
      </c>
      <c r="CD188" s="1355" t="str">
        <f t="shared" si="575"/>
        <v>-</v>
      </c>
      <c r="CE188" s="1356" t="str">
        <f t="shared" si="575"/>
        <v>-</v>
      </c>
      <c r="CF188" s="1355" t="str">
        <f t="shared" si="575"/>
        <v>-</v>
      </c>
      <c r="CG188" s="1355" t="str">
        <f t="shared" si="575"/>
        <v>-</v>
      </c>
      <c r="CH188" s="1355" t="str">
        <f t="shared" si="575"/>
        <v>-</v>
      </c>
      <c r="CI188" s="1355" t="str">
        <f t="shared" si="575"/>
        <v>-</v>
      </c>
      <c r="CJ188" s="1355" t="str">
        <f t="shared" si="575"/>
        <v>-</v>
      </c>
      <c r="CK188" s="1355" t="str">
        <f t="shared" si="575"/>
        <v>-</v>
      </c>
      <c r="CL188" s="1355" t="str">
        <f t="shared" si="575"/>
        <v>-</v>
      </c>
      <c r="CM188" s="1355" t="str">
        <f t="shared" si="575"/>
        <v>-</v>
      </c>
      <c r="CN188" s="1355" t="str">
        <f t="shared" si="575"/>
        <v>-</v>
      </c>
      <c r="CO188" s="1355" t="str">
        <f t="shared" si="575"/>
        <v>-</v>
      </c>
      <c r="CP188" s="1355" t="str">
        <f t="shared" si="575"/>
        <v>-</v>
      </c>
      <c r="CQ188" s="1355" t="str">
        <f t="shared" si="575"/>
        <v>-</v>
      </c>
      <c r="CR188" s="1355" t="str">
        <f t="shared" si="575"/>
        <v>-</v>
      </c>
      <c r="CS188" s="1355" t="str">
        <f t="shared" si="575"/>
        <v>-</v>
      </c>
      <c r="CT188" s="1356" t="str">
        <f t="shared" si="575"/>
        <v>-</v>
      </c>
      <c r="CU188" s="1355" t="str">
        <f t="shared" si="575"/>
        <v>-</v>
      </c>
      <c r="CV188" s="1355" t="str">
        <f t="shared" si="575"/>
        <v>-</v>
      </c>
      <c r="CW188" s="1355" t="str">
        <f t="shared" si="575"/>
        <v>-</v>
      </c>
      <c r="CX188" s="1355" t="str">
        <f t="shared" si="575"/>
        <v>-</v>
      </c>
      <c r="CY188" s="1355" t="str">
        <f t="shared" si="575"/>
        <v>-</v>
      </c>
      <c r="CZ188" s="1355" t="str">
        <f t="shared" si="575"/>
        <v>-</v>
      </c>
      <c r="DA188" s="1355" t="str">
        <f t="shared" si="575"/>
        <v>-</v>
      </c>
      <c r="DB188" s="1355" t="str">
        <f t="shared" si="575"/>
        <v>-</v>
      </c>
      <c r="DC188" s="1355" t="str">
        <f t="shared" si="575"/>
        <v>-</v>
      </c>
      <c r="DD188" s="1355" t="str">
        <f t="shared" si="575"/>
        <v>-</v>
      </c>
      <c r="DE188" s="1355" t="str">
        <f t="shared" si="575"/>
        <v>-</v>
      </c>
      <c r="DF188" s="1355" t="str">
        <f t="shared" si="575"/>
        <v>-</v>
      </c>
      <c r="DG188" s="1355" t="str">
        <f t="shared" si="575"/>
        <v>-</v>
      </c>
      <c r="DH188" s="1355" t="str">
        <f t="shared" si="575"/>
        <v>-</v>
      </c>
      <c r="DI188" s="1356" t="str">
        <f t="shared" si="575"/>
        <v>-</v>
      </c>
      <c r="DJ188" s="2"/>
    </row>
    <row r="189" spans="2:114" ht="27.75" customHeight="1" x14ac:dyDescent="0.3">
      <c r="B189" s="1618" t="s">
        <v>148</v>
      </c>
      <c r="C189" s="1619" t="s">
        <v>255</v>
      </c>
      <c r="D189" s="1678"/>
      <c r="E189" s="1679"/>
      <c r="F189" s="1679"/>
      <c r="G189" s="1679"/>
      <c r="H189" s="1679"/>
      <c r="I189" s="1679"/>
      <c r="J189" s="1679"/>
      <c r="K189" s="1679"/>
      <c r="L189" s="1679"/>
      <c r="M189" s="1679"/>
      <c r="N189" s="1664"/>
      <c r="O189" s="1664"/>
      <c r="P189" s="1677"/>
      <c r="Q189" s="1677"/>
      <c r="R189" s="1654"/>
      <c r="S189" s="1678"/>
      <c r="T189" s="1679"/>
      <c r="U189" s="1679"/>
      <c r="V189" s="1679"/>
      <c r="W189" s="1679"/>
      <c r="X189" s="1679"/>
      <c r="Y189" s="1679"/>
      <c r="Z189" s="1679"/>
      <c r="AA189" s="1679"/>
      <c r="AB189" s="1679"/>
      <c r="AC189" s="1664"/>
      <c r="AD189" s="1664"/>
      <c r="AE189" s="1677"/>
      <c r="AF189" s="1677"/>
      <c r="AG189" s="1654"/>
      <c r="AH189" s="1678"/>
      <c r="AI189" s="1679"/>
      <c r="AJ189" s="1679"/>
      <c r="AK189" s="1679"/>
      <c r="AL189" s="1679"/>
      <c r="AM189" s="1679"/>
      <c r="AN189" s="1679"/>
      <c r="AO189" s="1679"/>
      <c r="AP189" s="1679"/>
      <c r="AQ189" s="1679"/>
      <c r="AR189" s="1664"/>
      <c r="AS189" s="1664"/>
      <c r="AT189" s="1677"/>
      <c r="AU189" s="1677"/>
      <c r="AV189" s="1654"/>
      <c r="AW189" s="1694"/>
      <c r="AX189" s="1383"/>
      <c r="AY189" s="1383"/>
      <c r="AZ189" s="1383"/>
      <c r="BA189" s="1383"/>
      <c r="BB189" s="1383"/>
      <c r="BC189" s="1383"/>
      <c r="BD189" s="1383"/>
      <c r="BE189" s="1383"/>
      <c r="BF189" s="1383"/>
      <c r="BG189" s="1383"/>
      <c r="BH189" s="1383"/>
      <c r="BI189" s="1383"/>
      <c r="BJ189" s="1671"/>
      <c r="BK189" s="1383"/>
      <c r="BL189" s="1591"/>
      <c r="BM189" s="55"/>
      <c r="BN189" s="1354" t="s">
        <v>250</v>
      </c>
      <c r="BO189" s="211" t="s">
        <v>268</v>
      </c>
      <c r="BP189" s="1607" t="s">
        <v>266</v>
      </c>
      <c r="BQ189" s="1355" t="str">
        <f t="shared" ref="BQ189:DI189" si="576">IF(SUM(COUNTBLANK(D180),COUNTBLANK(D186),COUNTBLANK(D191))=0,(D180-D186+D191)/D180,"-")</f>
        <v>-</v>
      </c>
      <c r="BR189" s="1355" t="str">
        <f t="shared" si="576"/>
        <v>-</v>
      </c>
      <c r="BS189" s="1355" t="str">
        <f t="shared" si="576"/>
        <v>-</v>
      </c>
      <c r="BT189" s="1355" t="str">
        <f t="shared" si="576"/>
        <v>-</v>
      </c>
      <c r="BU189" s="1355" t="str">
        <f t="shared" si="576"/>
        <v>-</v>
      </c>
      <c r="BV189" s="1355" t="str">
        <f t="shared" si="576"/>
        <v>-</v>
      </c>
      <c r="BW189" s="1355" t="str">
        <f t="shared" si="576"/>
        <v>-</v>
      </c>
      <c r="BX189" s="1355" t="str">
        <f t="shared" si="576"/>
        <v>-</v>
      </c>
      <c r="BY189" s="1355" t="str">
        <f t="shared" si="576"/>
        <v>-</v>
      </c>
      <c r="BZ189" s="1355" t="str">
        <f t="shared" si="576"/>
        <v>-</v>
      </c>
      <c r="CA189" s="1355" t="str">
        <f t="shared" si="576"/>
        <v>-</v>
      </c>
      <c r="CB189" s="1355" t="str">
        <f t="shared" si="576"/>
        <v>-</v>
      </c>
      <c r="CC189" s="1355" t="str">
        <f t="shared" si="576"/>
        <v>-</v>
      </c>
      <c r="CD189" s="1355" t="str">
        <f t="shared" si="576"/>
        <v>-</v>
      </c>
      <c r="CE189" s="1356" t="str">
        <f t="shared" si="576"/>
        <v>-</v>
      </c>
      <c r="CF189" s="1355" t="str">
        <f t="shared" si="576"/>
        <v>-</v>
      </c>
      <c r="CG189" s="1355" t="str">
        <f t="shared" si="576"/>
        <v>-</v>
      </c>
      <c r="CH189" s="1355" t="str">
        <f t="shared" si="576"/>
        <v>-</v>
      </c>
      <c r="CI189" s="1355" t="str">
        <f t="shared" si="576"/>
        <v>-</v>
      </c>
      <c r="CJ189" s="1355" t="str">
        <f t="shared" si="576"/>
        <v>-</v>
      </c>
      <c r="CK189" s="1355" t="str">
        <f t="shared" si="576"/>
        <v>-</v>
      </c>
      <c r="CL189" s="1355" t="str">
        <f t="shared" si="576"/>
        <v>-</v>
      </c>
      <c r="CM189" s="1355" t="str">
        <f t="shared" si="576"/>
        <v>-</v>
      </c>
      <c r="CN189" s="1355" t="str">
        <f t="shared" si="576"/>
        <v>-</v>
      </c>
      <c r="CO189" s="1355" t="str">
        <f t="shared" si="576"/>
        <v>-</v>
      </c>
      <c r="CP189" s="1355" t="str">
        <f t="shared" si="576"/>
        <v>-</v>
      </c>
      <c r="CQ189" s="1355" t="str">
        <f t="shared" si="576"/>
        <v>-</v>
      </c>
      <c r="CR189" s="1355" t="str">
        <f t="shared" si="576"/>
        <v>-</v>
      </c>
      <c r="CS189" s="1355" t="str">
        <f t="shared" si="576"/>
        <v>-</v>
      </c>
      <c r="CT189" s="1356" t="str">
        <f t="shared" si="576"/>
        <v>-</v>
      </c>
      <c r="CU189" s="1355" t="str">
        <f t="shared" si="576"/>
        <v>-</v>
      </c>
      <c r="CV189" s="1355" t="str">
        <f t="shared" si="576"/>
        <v>-</v>
      </c>
      <c r="CW189" s="1355" t="str">
        <f t="shared" si="576"/>
        <v>-</v>
      </c>
      <c r="CX189" s="1355" t="str">
        <f t="shared" si="576"/>
        <v>-</v>
      </c>
      <c r="CY189" s="1355" t="str">
        <f t="shared" si="576"/>
        <v>-</v>
      </c>
      <c r="CZ189" s="1355" t="str">
        <f t="shared" si="576"/>
        <v>-</v>
      </c>
      <c r="DA189" s="1355" t="str">
        <f t="shared" si="576"/>
        <v>-</v>
      </c>
      <c r="DB189" s="1355" t="str">
        <f t="shared" si="576"/>
        <v>-</v>
      </c>
      <c r="DC189" s="1355" t="str">
        <f t="shared" si="576"/>
        <v>-</v>
      </c>
      <c r="DD189" s="1355" t="str">
        <f t="shared" si="576"/>
        <v>-</v>
      </c>
      <c r="DE189" s="1355" t="str">
        <f t="shared" si="576"/>
        <v>-</v>
      </c>
      <c r="DF189" s="1355" t="str">
        <f t="shared" si="576"/>
        <v>-</v>
      </c>
      <c r="DG189" s="1355" t="str">
        <f t="shared" si="576"/>
        <v>-</v>
      </c>
      <c r="DH189" s="1355" t="str">
        <f t="shared" si="576"/>
        <v>-</v>
      </c>
      <c r="DI189" s="1356" t="str">
        <f t="shared" si="576"/>
        <v>-</v>
      </c>
      <c r="DJ189" s="2"/>
    </row>
    <row r="190" spans="2:114" ht="27.75" customHeight="1" x14ac:dyDescent="0.3">
      <c r="B190" s="1412" t="s">
        <v>149</v>
      </c>
      <c r="C190" s="1640" t="s">
        <v>256</v>
      </c>
      <c r="D190" s="1678"/>
      <c r="E190" s="1679"/>
      <c r="F190" s="1679"/>
      <c r="G190" s="1679"/>
      <c r="H190" s="1679"/>
      <c r="I190" s="1679"/>
      <c r="J190" s="1679"/>
      <c r="K190" s="1679"/>
      <c r="L190" s="1679"/>
      <c r="M190" s="1679"/>
      <c r="N190" s="1657"/>
      <c r="O190" s="1657"/>
      <c r="P190" s="1659"/>
      <c r="Q190" s="1659"/>
      <c r="R190" s="1654"/>
      <c r="S190" s="1678"/>
      <c r="T190" s="1679"/>
      <c r="U190" s="1679"/>
      <c r="V190" s="1679"/>
      <c r="W190" s="1679"/>
      <c r="X190" s="1679"/>
      <c r="Y190" s="1679"/>
      <c r="Z190" s="1679"/>
      <c r="AA190" s="1679"/>
      <c r="AB190" s="1679"/>
      <c r="AC190" s="1657"/>
      <c r="AD190" s="1657"/>
      <c r="AE190" s="1659"/>
      <c r="AF190" s="1659"/>
      <c r="AG190" s="1654"/>
      <c r="AH190" s="1678"/>
      <c r="AI190" s="1679"/>
      <c r="AJ190" s="1679"/>
      <c r="AK190" s="1679"/>
      <c r="AL190" s="1679"/>
      <c r="AM190" s="1679"/>
      <c r="AN190" s="1679"/>
      <c r="AO190" s="1679"/>
      <c r="AP190" s="1679"/>
      <c r="AQ190" s="1679"/>
      <c r="AR190" s="1657"/>
      <c r="AS190" s="1657"/>
      <c r="AT190" s="1659"/>
      <c r="AU190" s="1659"/>
      <c r="AV190" s="1654"/>
      <c r="AW190" s="1694"/>
      <c r="AX190" s="1383"/>
      <c r="AY190" s="1383"/>
      <c r="AZ190" s="1383"/>
      <c r="BA190" s="1383"/>
      <c r="BB190" s="1383"/>
      <c r="BC190" s="1383"/>
      <c r="BD190" s="1383"/>
      <c r="BE190" s="1383"/>
      <c r="BF190" s="1383"/>
      <c r="BG190" s="1383"/>
      <c r="BH190" s="1383"/>
      <c r="BI190" s="1383"/>
      <c r="BJ190" s="1671"/>
      <c r="BK190" s="1383"/>
      <c r="BL190" s="1383"/>
      <c r="BM190" s="1518"/>
      <c r="BN190" s="1354" t="s">
        <v>251</v>
      </c>
      <c r="BO190" s="211" t="s">
        <v>169</v>
      </c>
      <c r="BP190" s="1607" t="s">
        <v>272</v>
      </c>
      <c r="BQ190" s="1358" t="str">
        <f t="shared" ref="BQ190:DI190" si="577">IF(SUM(COUNTBLANK(D186),COUNTBLANK(D191))=0,D191/D186,"-")</f>
        <v>-</v>
      </c>
      <c r="BR190" s="1358" t="str">
        <f t="shared" si="577"/>
        <v>-</v>
      </c>
      <c r="BS190" s="1358" t="str">
        <f t="shared" si="577"/>
        <v>-</v>
      </c>
      <c r="BT190" s="1358" t="str">
        <f t="shared" si="577"/>
        <v>-</v>
      </c>
      <c r="BU190" s="1358" t="str">
        <f t="shared" si="577"/>
        <v>-</v>
      </c>
      <c r="BV190" s="1358" t="str">
        <f t="shared" si="577"/>
        <v>-</v>
      </c>
      <c r="BW190" s="1358" t="str">
        <f t="shared" si="577"/>
        <v>-</v>
      </c>
      <c r="BX190" s="1358" t="str">
        <f t="shared" si="577"/>
        <v>-</v>
      </c>
      <c r="BY190" s="1358" t="str">
        <f t="shared" si="577"/>
        <v>-</v>
      </c>
      <c r="BZ190" s="1358" t="str">
        <f t="shared" si="577"/>
        <v>-</v>
      </c>
      <c r="CA190" s="1358" t="str">
        <f t="shared" si="577"/>
        <v>-</v>
      </c>
      <c r="CB190" s="1358" t="str">
        <f t="shared" si="577"/>
        <v>-</v>
      </c>
      <c r="CC190" s="1358" t="str">
        <f t="shared" si="577"/>
        <v>-</v>
      </c>
      <c r="CD190" s="1358" t="str">
        <f t="shared" si="577"/>
        <v>-</v>
      </c>
      <c r="CE190" s="1359" t="str">
        <f t="shared" si="577"/>
        <v>-</v>
      </c>
      <c r="CF190" s="1358" t="str">
        <f t="shared" si="577"/>
        <v>-</v>
      </c>
      <c r="CG190" s="1358" t="str">
        <f t="shared" si="577"/>
        <v>-</v>
      </c>
      <c r="CH190" s="1358" t="str">
        <f t="shared" si="577"/>
        <v>-</v>
      </c>
      <c r="CI190" s="1358" t="str">
        <f t="shared" si="577"/>
        <v>-</v>
      </c>
      <c r="CJ190" s="1358" t="str">
        <f t="shared" si="577"/>
        <v>-</v>
      </c>
      <c r="CK190" s="1358" t="str">
        <f t="shared" si="577"/>
        <v>-</v>
      </c>
      <c r="CL190" s="1358" t="str">
        <f t="shared" si="577"/>
        <v>-</v>
      </c>
      <c r="CM190" s="1358" t="str">
        <f t="shared" si="577"/>
        <v>-</v>
      </c>
      <c r="CN190" s="1358" t="str">
        <f t="shared" si="577"/>
        <v>-</v>
      </c>
      <c r="CO190" s="1358" t="str">
        <f t="shared" si="577"/>
        <v>-</v>
      </c>
      <c r="CP190" s="1358" t="str">
        <f t="shared" si="577"/>
        <v>-</v>
      </c>
      <c r="CQ190" s="1358" t="str">
        <f t="shared" si="577"/>
        <v>-</v>
      </c>
      <c r="CR190" s="1358" t="str">
        <f t="shared" si="577"/>
        <v>-</v>
      </c>
      <c r="CS190" s="1358" t="str">
        <f t="shared" si="577"/>
        <v>-</v>
      </c>
      <c r="CT190" s="1359" t="str">
        <f t="shared" si="577"/>
        <v>-</v>
      </c>
      <c r="CU190" s="1358" t="str">
        <f t="shared" si="577"/>
        <v>-</v>
      </c>
      <c r="CV190" s="1358" t="str">
        <f t="shared" si="577"/>
        <v>-</v>
      </c>
      <c r="CW190" s="1358" t="str">
        <f t="shared" si="577"/>
        <v>-</v>
      </c>
      <c r="CX190" s="1358" t="str">
        <f t="shared" si="577"/>
        <v>-</v>
      </c>
      <c r="CY190" s="1358" t="str">
        <f t="shared" si="577"/>
        <v>-</v>
      </c>
      <c r="CZ190" s="1358" t="str">
        <f t="shared" si="577"/>
        <v>-</v>
      </c>
      <c r="DA190" s="1358" t="str">
        <f t="shared" si="577"/>
        <v>-</v>
      </c>
      <c r="DB190" s="1358" t="str">
        <f t="shared" si="577"/>
        <v>-</v>
      </c>
      <c r="DC190" s="1358" t="str">
        <f t="shared" si="577"/>
        <v>-</v>
      </c>
      <c r="DD190" s="1358" t="str">
        <f t="shared" si="577"/>
        <v>-</v>
      </c>
      <c r="DE190" s="1358" t="str">
        <f t="shared" si="577"/>
        <v>-</v>
      </c>
      <c r="DF190" s="1358" t="str">
        <f t="shared" si="577"/>
        <v>-</v>
      </c>
      <c r="DG190" s="1358" t="str">
        <f t="shared" si="577"/>
        <v>-</v>
      </c>
      <c r="DH190" s="1358" t="str">
        <f t="shared" si="577"/>
        <v>-</v>
      </c>
      <c r="DI190" s="1359" t="str">
        <f t="shared" si="577"/>
        <v>-</v>
      </c>
      <c r="DJ190" s="2"/>
    </row>
    <row r="191" spans="2:114" ht="27.75" customHeight="1" x14ac:dyDescent="0.3">
      <c r="B191" s="1618" t="s">
        <v>150</v>
      </c>
      <c r="C191" s="1619" t="s">
        <v>257</v>
      </c>
      <c r="D191" s="1678"/>
      <c r="E191" s="1679"/>
      <c r="F191" s="1679"/>
      <c r="G191" s="1679"/>
      <c r="H191" s="1679"/>
      <c r="I191" s="1679"/>
      <c r="J191" s="1679"/>
      <c r="K191" s="1679"/>
      <c r="L191" s="1679"/>
      <c r="M191" s="1679"/>
      <c r="N191" s="1664"/>
      <c r="O191" s="1664"/>
      <c r="P191" s="1677"/>
      <c r="Q191" s="1677"/>
      <c r="R191" s="1654"/>
      <c r="S191" s="1678"/>
      <c r="T191" s="1679"/>
      <c r="U191" s="1679"/>
      <c r="V191" s="1679"/>
      <c r="W191" s="1679"/>
      <c r="X191" s="1679"/>
      <c r="Y191" s="1679"/>
      <c r="Z191" s="1679"/>
      <c r="AA191" s="1679"/>
      <c r="AB191" s="1679"/>
      <c r="AC191" s="1664"/>
      <c r="AD191" s="1664"/>
      <c r="AE191" s="1677"/>
      <c r="AF191" s="1677"/>
      <c r="AG191" s="1654"/>
      <c r="AH191" s="1678"/>
      <c r="AI191" s="1679"/>
      <c r="AJ191" s="1679"/>
      <c r="AK191" s="1679"/>
      <c r="AL191" s="1679"/>
      <c r="AM191" s="1679"/>
      <c r="AN191" s="1679"/>
      <c r="AO191" s="1679"/>
      <c r="AP191" s="1679"/>
      <c r="AQ191" s="1679"/>
      <c r="AR191" s="1664"/>
      <c r="AS191" s="1664"/>
      <c r="AT191" s="1677"/>
      <c r="AU191" s="1677"/>
      <c r="AV191" s="1654"/>
      <c r="AW191" s="1694"/>
      <c r="AX191" s="1383"/>
      <c r="AY191" s="1383"/>
      <c r="AZ191" s="1383"/>
      <c r="BA191" s="1383"/>
      <c r="BB191" s="1383"/>
      <c r="BC191" s="1383"/>
      <c r="BD191" s="1383"/>
      <c r="BE191" s="1383"/>
      <c r="BF191" s="1383"/>
      <c r="BG191" s="1383"/>
      <c r="BH191" s="1383"/>
      <c r="BI191" s="1383"/>
      <c r="BJ191" s="1671"/>
      <c r="BK191" s="1383"/>
      <c r="BL191" s="1383"/>
      <c r="BM191" s="1518"/>
      <c r="BN191" s="1331" t="s">
        <v>74</v>
      </c>
      <c r="BO191" s="207"/>
      <c r="BP191" s="1601"/>
      <c r="BQ191" s="1311"/>
      <c r="BR191" s="1311"/>
      <c r="BS191" s="1311"/>
      <c r="BT191" s="1311"/>
      <c r="BU191" s="1311"/>
      <c r="BV191" s="1311"/>
      <c r="BW191" s="1311"/>
      <c r="BX191" s="1311"/>
      <c r="BY191" s="1311"/>
      <c r="BZ191" s="1311"/>
      <c r="CA191" s="1311"/>
      <c r="CB191" s="1311"/>
      <c r="CC191" s="1311"/>
      <c r="CD191" s="1311"/>
      <c r="CE191" s="1807"/>
      <c r="CF191" s="1311"/>
      <c r="CG191" s="1311"/>
      <c r="CH191" s="1311"/>
      <c r="CI191" s="1311"/>
      <c r="CJ191" s="1311"/>
      <c r="CK191" s="1311"/>
      <c r="CL191" s="1311"/>
      <c r="CM191" s="1311"/>
      <c r="CN191" s="1311"/>
      <c r="CO191" s="1311"/>
      <c r="CP191" s="1311"/>
      <c r="CQ191" s="1311"/>
      <c r="CR191" s="1311"/>
      <c r="CS191" s="1311"/>
      <c r="CT191" s="1807"/>
      <c r="CU191" s="1311"/>
      <c r="CV191" s="1311"/>
      <c r="CW191" s="1311"/>
      <c r="CX191" s="1311"/>
      <c r="CY191" s="1311"/>
      <c r="CZ191" s="1311"/>
      <c r="DA191" s="1311"/>
      <c r="DB191" s="1311"/>
      <c r="DC191" s="1311"/>
      <c r="DD191" s="1311"/>
      <c r="DE191" s="1311"/>
      <c r="DF191" s="1311"/>
      <c r="DG191" s="1311"/>
      <c r="DH191" s="1311"/>
      <c r="DI191" s="1807"/>
      <c r="DJ191" s="2"/>
    </row>
    <row r="192" spans="2:114" ht="27.75" customHeight="1" thickBot="1" x14ac:dyDescent="0.35">
      <c r="B192" s="1620" t="s">
        <v>151</v>
      </c>
      <c r="C192" s="1621" t="s">
        <v>533</v>
      </c>
      <c r="D192" s="1686"/>
      <c r="E192" s="1687"/>
      <c r="F192" s="1687"/>
      <c r="G192" s="1687"/>
      <c r="H192" s="1687"/>
      <c r="I192" s="1687"/>
      <c r="J192" s="1687"/>
      <c r="K192" s="1687"/>
      <c r="L192" s="1687"/>
      <c r="M192" s="1687"/>
      <c r="N192" s="1688"/>
      <c r="O192" s="1688"/>
      <c r="P192" s="1697"/>
      <c r="Q192" s="1697"/>
      <c r="R192" s="1690"/>
      <c r="S192" s="1686"/>
      <c r="T192" s="1687"/>
      <c r="U192" s="1687"/>
      <c r="V192" s="1687"/>
      <c r="W192" s="1687"/>
      <c r="X192" s="1687"/>
      <c r="Y192" s="1687"/>
      <c r="Z192" s="1687"/>
      <c r="AA192" s="1687"/>
      <c r="AB192" s="1687"/>
      <c r="AC192" s="1688"/>
      <c r="AD192" s="1688"/>
      <c r="AE192" s="1697"/>
      <c r="AF192" s="1697"/>
      <c r="AG192" s="1690"/>
      <c r="AH192" s="1686"/>
      <c r="AI192" s="1687"/>
      <c r="AJ192" s="1687"/>
      <c r="AK192" s="1687"/>
      <c r="AL192" s="1687"/>
      <c r="AM192" s="1687"/>
      <c r="AN192" s="1687"/>
      <c r="AO192" s="1687"/>
      <c r="AP192" s="1687"/>
      <c r="AQ192" s="1687"/>
      <c r="AR192" s="1688"/>
      <c r="AS192" s="1688"/>
      <c r="AT192" s="1697"/>
      <c r="AU192" s="1697"/>
      <c r="AV192" s="1690"/>
      <c r="AW192" s="1693"/>
      <c r="AX192" s="1383"/>
      <c r="AY192" s="1383"/>
      <c r="AZ192" s="1383"/>
      <c r="BA192" s="1383"/>
      <c r="BB192" s="1383"/>
      <c r="BC192" s="1383"/>
      <c r="BD192" s="1383"/>
      <c r="BE192" s="1383"/>
      <c r="BF192" s="1383"/>
      <c r="BG192" s="1383"/>
      <c r="BH192" s="1383"/>
      <c r="BI192" s="1383"/>
      <c r="BJ192" s="1671"/>
      <c r="BK192" s="1383"/>
      <c r="BL192" s="1383"/>
      <c r="BM192" s="1518"/>
      <c r="BN192" s="1357" t="s">
        <v>159</v>
      </c>
      <c r="BO192" s="211" t="s">
        <v>170</v>
      </c>
      <c r="BP192" s="1607" t="s">
        <v>191</v>
      </c>
      <c r="BQ192" s="1358" t="str">
        <f t="shared" ref="BQ192:DI192" si="578">IF(SUM(COUNTBLANK(D180),COUNTBLANK(D194),COUNTBLANK(D195))=0,D195/(D180+D194),"-")</f>
        <v>-</v>
      </c>
      <c r="BR192" s="1358" t="str">
        <f t="shared" si="578"/>
        <v>-</v>
      </c>
      <c r="BS192" s="1358" t="str">
        <f t="shared" si="578"/>
        <v>-</v>
      </c>
      <c r="BT192" s="1358" t="str">
        <f t="shared" si="578"/>
        <v>-</v>
      </c>
      <c r="BU192" s="1358" t="str">
        <f t="shared" si="578"/>
        <v>-</v>
      </c>
      <c r="BV192" s="1358" t="str">
        <f t="shared" si="578"/>
        <v>-</v>
      </c>
      <c r="BW192" s="1358" t="str">
        <f t="shared" si="578"/>
        <v>-</v>
      </c>
      <c r="BX192" s="1358" t="str">
        <f t="shared" si="578"/>
        <v>-</v>
      </c>
      <c r="BY192" s="1358" t="str">
        <f t="shared" si="578"/>
        <v>-</v>
      </c>
      <c r="BZ192" s="1358" t="str">
        <f t="shared" si="578"/>
        <v>-</v>
      </c>
      <c r="CA192" s="1358" t="str">
        <f t="shared" si="578"/>
        <v>-</v>
      </c>
      <c r="CB192" s="1358" t="str">
        <f t="shared" si="578"/>
        <v>-</v>
      </c>
      <c r="CC192" s="1358" t="str">
        <f t="shared" si="578"/>
        <v>-</v>
      </c>
      <c r="CD192" s="1358" t="str">
        <f t="shared" si="578"/>
        <v>-</v>
      </c>
      <c r="CE192" s="1359" t="str">
        <f t="shared" si="578"/>
        <v>-</v>
      </c>
      <c r="CF192" s="1358" t="str">
        <f t="shared" si="578"/>
        <v>-</v>
      </c>
      <c r="CG192" s="1358" t="str">
        <f t="shared" si="578"/>
        <v>-</v>
      </c>
      <c r="CH192" s="1358" t="str">
        <f t="shared" si="578"/>
        <v>-</v>
      </c>
      <c r="CI192" s="1358" t="str">
        <f t="shared" si="578"/>
        <v>-</v>
      </c>
      <c r="CJ192" s="1358" t="str">
        <f t="shared" si="578"/>
        <v>-</v>
      </c>
      <c r="CK192" s="1358" t="str">
        <f t="shared" si="578"/>
        <v>-</v>
      </c>
      <c r="CL192" s="1358" t="str">
        <f t="shared" si="578"/>
        <v>-</v>
      </c>
      <c r="CM192" s="1358" t="str">
        <f t="shared" si="578"/>
        <v>-</v>
      </c>
      <c r="CN192" s="1358" t="str">
        <f t="shared" si="578"/>
        <v>-</v>
      </c>
      <c r="CO192" s="1358" t="str">
        <f t="shared" si="578"/>
        <v>-</v>
      </c>
      <c r="CP192" s="1358" t="str">
        <f t="shared" si="578"/>
        <v>-</v>
      </c>
      <c r="CQ192" s="1358" t="str">
        <f t="shared" si="578"/>
        <v>-</v>
      </c>
      <c r="CR192" s="1358" t="str">
        <f t="shared" si="578"/>
        <v>-</v>
      </c>
      <c r="CS192" s="1358" t="str">
        <f t="shared" si="578"/>
        <v>-</v>
      </c>
      <c r="CT192" s="1359" t="str">
        <f t="shared" si="578"/>
        <v>-</v>
      </c>
      <c r="CU192" s="1358" t="str">
        <f t="shared" si="578"/>
        <v>-</v>
      </c>
      <c r="CV192" s="1358" t="str">
        <f t="shared" si="578"/>
        <v>-</v>
      </c>
      <c r="CW192" s="1358" t="str">
        <f t="shared" si="578"/>
        <v>-</v>
      </c>
      <c r="CX192" s="1358" t="str">
        <f t="shared" si="578"/>
        <v>-</v>
      </c>
      <c r="CY192" s="1358" t="str">
        <f t="shared" si="578"/>
        <v>-</v>
      </c>
      <c r="CZ192" s="1358" t="str">
        <f t="shared" si="578"/>
        <v>-</v>
      </c>
      <c r="DA192" s="1358" t="str">
        <f t="shared" si="578"/>
        <v>-</v>
      </c>
      <c r="DB192" s="1358" t="str">
        <f t="shared" si="578"/>
        <v>-</v>
      </c>
      <c r="DC192" s="1358" t="str">
        <f t="shared" si="578"/>
        <v>-</v>
      </c>
      <c r="DD192" s="1358" t="str">
        <f t="shared" si="578"/>
        <v>-</v>
      </c>
      <c r="DE192" s="1358" t="str">
        <f t="shared" si="578"/>
        <v>-</v>
      </c>
      <c r="DF192" s="1358" t="str">
        <f t="shared" si="578"/>
        <v>-</v>
      </c>
      <c r="DG192" s="1358" t="str">
        <f t="shared" si="578"/>
        <v>-</v>
      </c>
      <c r="DH192" s="1358" t="str">
        <f t="shared" si="578"/>
        <v>-</v>
      </c>
      <c r="DI192" s="1359" t="str">
        <f t="shared" si="578"/>
        <v>-</v>
      </c>
      <c r="DJ192" s="2"/>
    </row>
    <row r="193" spans="2:114" ht="27.75" customHeight="1" x14ac:dyDescent="0.3">
      <c r="B193" s="1423" t="s">
        <v>49</v>
      </c>
      <c r="C193" s="163"/>
      <c r="D193" s="1424"/>
      <c r="E193" s="1425"/>
      <c r="F193" s="1425"/>
      <c r="G193" s="1425"/>
      <c r="H193" s="1425"/>
      <c r="I193" s="1425"/>
      <c r="J193" s="1425"/>
      <c r="K193" s="1425"/>
      <c r="L193" s="1425"/>
      <c r="M193" s="1425"/>
      <c r="N193" s="1426"/>
      <c r="O193" s="1426"/>
      <c r="P193" s="1427"/>
      <c r="Q193" s="1692"/>
      <c r="R193" s="1428"/>
      <c r="S193" s="1424"/>
      <c r="T193" s="1425"/>
      <c r="U193" s="1425"/>
      <c r="V193" s="1425"/>
      <c r="W193" s="1425"/>
      <c r="X193" s="1425"/>
      <c r="Y193" s="1425"/>
      <c r="Z193" s="1425"/>
      <c r="AA193" s="1425"/>
      <c r="AB193" s="1425"/>
      <c r="AC193" s="1426"/>
      <c r="AD193" s="1426"/>
      <c r="AE193" s="1427"/>
      <c r="AF193" s="1692"/>
      <c r="AG193" s="1428"/>
      <c r="AH193" s="1424"/>
      <c r="AI193" s="1425"/>
      <c r="AJ193" s="1425"/>
      <c r="AK193" s="1425"/>
      <c r="AL193" s="1425"/>
      <c r="AM193" s="1425"/>
      <c r="AN193" s="1425"/>
      <c r="AO193" s="1425"/>
      <c r="AP193" s="1425"/>
      <c r="AQ193" s="1425"/>
      <c r="AR193" s="1426"/>
      <c r="AS193" s="1426"/>
      <c r="AT193" s="1427"/>
      <c r="AU193" s="1692"/>
      <c r="AV193" s="1428"/>
      <c r="AW193" s="1706"/>
      <c r="AX193" s="1591"/>
      <c r="AY193" s="1591"/>
      <c r="AZ193" s="1591"/>
      <c r="BA193" s="1591"/>
      <c r="BB193" s="1591"/>
      <c r="BC193" s="1591"/>
      <c r="BD193" s="1591"/>
      <c r="BE193" s="1591"/>
      <c r="BF193" s="1591"/>
      <c r="BG193" s="1591"/>
      <c r="BH193" s="1591"/>
      <c r="BI193" s="1591"/>
      <c r="BJ193" s="1591"/>
      <c r="BK193" s="1591"/>
      <c r="BL193" s="1383"/>
      <c r="BM193" s="1518"/>
      <c r="BN193" s="1371" t="s">
        <v>78</v>
      </c>
      <c r="BO193" s="207"/>
      <c r="BP193" s="1601"/>
      <c r="BQ193" s="1311"/>
      <c r="BR193" s="1311"/>
      <c r="BS193" s="1311"/>
      <c r="BT193" s="1311"/>
      <c r="BU193" s="1311"/>
      <c r="BV193" s="1311"/>
      <c r="BW193" s="1311"/>
      <c r="BX193" s="1311"/>
      <c r="BY193" s="1311"/>
      <c r="BZ193" s="1311"/>
      <c r="CA193" s="1311"/>
      <c r="CB193" s="1311"/>
      <c r="CC193" s="1311"/>
      <c r="CD193" s="1311"/>
      <c r="CE193" s="1807"/>
      <c r="CF193" s="1311"/>
      <c r="CG193" s="1311"/>
      <c r="CH193" s="1311"/>
      <c r="CI193" s="1311"/>
      <c r="CJ193" s="1311"/>
      <c r="CK193" s="1311"/>
      <c r="CL193" s="1311"/>
      <c r="CM193" s="1311"/>
      <c r="CN193" s="1311"/>
      <c r="CO193" s="1311"/>
      <c r="CP193" s="1311"/>
      <c r="CQ193" s="1311"/>
      <c r="CR193" s="1311"/>
      <c r="CS193" s="1311"/>
      <c r="CT193" s="1807"/>
      <c r="CU193" s="1311"/>
      <c r="CV193" s="1311"/>
      <c r="CW193" s="1311"/>
      <c r="CX193" s="1311"/>
      <c r="CY193" s="1311"/>
      <c r="CZ193" s="1311"/>
      <c r="DA193" s="1311"/>
      <c r="DB193" s="1311"/>
      <c r="DC193" s="1311"/>
      <c r="DD193" s="1311"/>
      <c r="DE193" s="1311"/>
      <c r="DF193" s="1311"/>
      <c r="DG193" s="1311"/>
      <c r="DH193" s="1311"/>
      <c r="DI193" s="1807"/>
      <c r="DJ193" s="2"/>
    </row>
    <row r="194" spans="2:114" ht="27.75" customHeight="1" x14ac:dyDescent="0.3">
      <c r="B194" s="1618" t="s">
        <v>152</v>
      </c>
      <c r="C194" s="1619" t="s">
        <v>50</v>
      </c>
      <c r="D194" s="1678"/>
      <c r="E194" s="1679"/>
      <c r="F194" s="1679"/>
      <c r="G194" s="1679"/>
      <c r="H194" s="1679"/>
      <c r="I194" s="1679"/>
      <c r="J194" s="1679"/>
      <c r="K194" s="1679"/>
      <c r="L194" s="1679"/>
      <c r="M194" s="1679"/>
      <c r="N194" s="1664"/>
      <c r="O194" s="1664"/>
      <c r="P194" s="1677"/>
      <c r="Q194" s="1677"/>
      <c r="R194" s="1677"/>
      <c r="S194" s="1680"/>
      <c r="T194" s="1679"/>
      <c r="U194" s="1679"/>
      <c r="V194" s="1679"/>
      <c r="W194" s="1679"/>
      <c r="X194" s="1679"/>
      <c r="Y194" s="1679"/>
      <c r="Z194" s="1679"/>
      <c r="AA194" s="1679"/>
      <c r="AB194" s="1679"/>
      <c r="AC194" s="1664"/>
      <c r="AD194" s="1664"/>
      <c r="AE194" s="1677"/>
      <c r="AF194" s="1677"/>
      <c r="AG194" s="1677"/>
      <c r="AH194" s="1680"/>
      <c r="AI194" s="1679"/>
      <c r="AJ194" s="1679"/>
      <c r="AK194" s="1679"/>
      <c r="AL194" s="1679"/>
      <c r="AM194" s="1679"/>
      <c r="AN194" s="1679"/>
      <c r="AO194" s="1679"/>
      <c r="AP194" s="1679"/>
      <c r="AQ194" s="1679"/>
      <c r="AR194" s="1664"/>
      <c r="AS194" s="1664"/>
      <c r="AT194" s="1677"/>
      <c r="AU194" s="1677"/>
      <c r="AV194" s="1654"/>
      <c r="AW194" s="1694"/>
      <c r="AX194" s="1383"/>
      <c r="AY194" s="1383"/>
      <c r="AZ194" s="1383"/>
      <c r="BA194" s="1383"/>
      <c r="BB194" s="1383"/>
      <c r="BC194" s="1383"/>
      <c r="BD194" s="1383"/>
      <c r="BE194" s="1383"/>
      <c r="BF194" s="1383"/>
      <c r="BG194" s="1383"/>
      <c r="BH194" s="1383"/>
      <c r="BI194" s="1383"/>
      <c r="BJ194" s="1671"/>
      <c r="BK194" s="1383"/>
      <c r="BL194" s="1591"/>
      <c r="BM194" s="1518"/>
      <c r="BN194" s="1354" t="s">
        <v>75</v>
      </c>
      <c r="BO194" s="211" t="s">
        <v>172</v>
      </c>
      <c r="BP194" s="1606" t="s">
        <v>192</v>
      </c>
      <c r="BQ194" s="1355" t="str">
        <f t="shared" ref="BQ194:DI194" si="579">IF(SUM(COUNTBLANK(D180),COUNTBLANK(D192))=0,D180/D192,"-")</f>
        <v>-</v>
      </c>
      <c r="BR194" s="1355" t="str">
        <f t="shared" si="579"/>
        <v>-</v>
      </c>
      <c r="BS194" s="1355" t="str">
        <f t="shared" si="579"/>
        <v>-</v>
      </c>
      <c r="BT194" s="1355" t="str">
        <f t="shared" si="579"/>
        <v>-</v>
      </c>
      <c r="BU194" s="1355" t="str">
        <f t="shared" si="579"/>
        <v>-</v>
      </c>
      <c r="BV194" s="1355" t="str">
        <f t="shared" si="579"/>
        <v>-</v>
      </c>
      <c r="BW194" s="1355" t="str">
        <f t="shared" si="579"/>
        <v>-</v>
      </c>
      <c r="BX194" s="1355" t="str">
        <f t="shared" si="579"/>
        <v>-</v>
      </c>
      <c r="BY194" s="1355" t="str">
        <f t="shared" si="579"/>
        <v>-</v>
      </c>
      <c r="BZ194" s="1355" t="str">
        <f t="shared" si="579"/>
        <v>-</v>
      </c>
      <c r="CA194" s="1355" t="str">
        <f t="shared" si="579"/>
        <v>-</v>
      </c>
      <c r="CB194" s="1355" t="str">
        <f t="shared" si="579"/>
        <v>-</v>
      </c>
      <c r="CC194" s="1355" t="str">
        <f t="shared" si="579"/>
        <v>-</v>
      </c>
      <c r="CD194" s="1355" t="str">
        <f t="shared" si="579"/>
        <v>-</v>
      </c>
      <c r="CE194" s="1356" t="str">
        <f t="shared" si="579"/>
        <v>-</v>
      </c>
      <c r="CF194" s="1355" t="str">
        <f t="shared" si="579"/>
        <v>-</v>
      </c>
      <c r="CG194" s="1355" t="str">
        <f t="shared" si="579"/>
        <v>-</v>
      </c>
      <c r="CH194" s="1355" t="str">
        <f t="shared" si="579"/>
        <v>-</v>
      </c>
      <c r="CI194" s="1355" t="str">
        <f t="shared" si="579"/>
        <v>-</v>
      </c>
      <c r="CJ194" s="1355" t="str">
        <f t="shared" si="579"/>
        <v>-</v>
      </c>
      <c r="CK194" s="1355" t="str">
        <f t="shared" si="579"/>
        <v>-</v>
      </c>
      <c r="CL194" s="1355" t="str">
        <f t="shared" si="579"/>
        <v>-</v>
      </c>
      <c r="CM194" s="1355" t="str">
        <f t="shared" si="579"/>
        <v>-</v>
      </c>
      <c r="CN194" s="1355" t="str">
        <f t="shared" si="579"/>
        <v>-</v>
      </c>
      <c r="CO194" s="1355" t="str">
        <f t="shared" si="579"/>
        <v>-</v>
      </c>
      <c r="CP194" s="1355" t="str">
        <f t="shared" si="579"/>
        <v>-</v>
      </c>
      <c r="CQ194" s="1355" t="str">
        <f t="shared" si="579"/>
        <v>-</v>
      </c>
      <c r="CR194" s="1355" t="str">
        <f t="shared" si="579"/>
        <v>-</v>
      </c>
      <c r="CS194" s="1355" t="str">
        <f t="shared" si="579"/>
        <v>-</v>
      </c>
      <c r="CT194" s="1356" t="str">
        <f t="shared" si="579"/>
        <v>-</v>
      </c>
      <c r="CU194" s="1355" t="str">
        <f t="shared" si="579"/>
        <v>-</v>
      </c>
      <c r="CV194" s="1355" t="str">
        <f t="shared" si="579"/>
        <v>-</v>
      </c>
      <c r="CW194" s="1355" t="str">
        <f t="shared" si="579"/>
        <v>-</v>
      </c>
      <c r="CX194" s="1355" t="str">
        <f t="shared" si="579"/>
        <v>-</v>
      </c>
      <c r="CY194" s="1355" t="str">
        <f t="shared" si="579"/>
        <v>-</v>
      </c>
      <c r="CZ194" s="1355" t="str">
        <f t="shared" si="579"/>
        <v>-</v>
      </c>
      <c r="DA194" s="1355" t="str">
        <f t="shared" si="579"/>
        <v>-</v>
      </c>
      <c r="DB194" s="1355" t="str">
        <f t="shared" si="579"/>
        <v>-</v>
      </c>
      <c r="DC194" s="1355" t="str">
        <f t="shared" si="579"/>
        <v>-</v>
      </c>
      <c r="DD194" s="1355" t="str">
        <f t="shared" si="579"/>
        <v>-</v>
      </c>
      <c r="DE194" s="1355" t="str">
        <f t="shared" si="579"/>
        <v>-</v>
      </c>
      <c r="DF194" s="1355" t="str">
        <f t="shared" si="579"/>
        <v>-</v>
      </c>
      <c r="DG194" s="1355" t="str">
        <f t="shared" si="579"/>
        <v>-</v>
      </c>
      <c r="DH194" s="1355" t="str">
        <f t="shared" si="579"/>
        <v>-</v>
      </c>
      <c r="DI194" s="1356" t="str">
        <f t="shared" si="579"/>
        <v>-</v>
      </c>
      <c r="DJ194" s="2"/>
    </row>
    <row r="195" spans="2:114" ht="27.75" customHeight="1" thickBot="1" x14ac:dyDescent="0.35">
      <c r="B195" s="1620" t="s">
        <v>153</v>
      </c>
      <c r="C195" s="1621" t="s">
        <v>534</v>
      </c>
      <c r="D195" s="1695"/>
      <c r="E195" s="1696"/>
      <c r="F195" s="1696"/>
      <c r="G195" s="1696"/>
      <c r="H195" s="1696"/>
      <c r="I195" s="1696"/>
      <c r="J195" s="1696"/>
      <c r="K195" s="1696"/>
      <c r="L195" s="1696"/>
      <c r="M195" s="1696"/>
      <c r="N195" s="1688"/>
      <c r="O195" s="1688"/>
      <c r="P195" s="1697"/>
      <c r="Q195" s="1697"/>
      <c r="R195" s="1697"/>
      <c r="S195" s="1698"/>
      <c r="T195" s="1696"/>
      <c r="U195" s="1696"/>
      <c r="V195" s="1696"/>
      <c r="W195" s="1696"/>
      <c r="X195" s="1696"/>
      <c r="Y195" s="1696"/>
      <c r="Z195" s="1696"/>
      <c r="AA195" s="1696"/>
      <c r="AB195" s="1696"/>
      <c r="AC195" s="1688"/>
      <c r="AD195" s="1688"/>
      <c r="AE195" s="1697"/>
      <c r="AF195" s="1697"/>
      <c r="AG195" s="1697"/>
      <c r="AH195" s="1698"/>
      <c r="AI195" s="1696"/>
      <c r="AJ195" s="1696"/>
      <c r="AK195" s="1696"/>
      <c r="AL195" s="1696"/>
      <c r="AM195" s="1696"/>
      <c r="AN195" s="1696"/>
      <c r="AO195" s="1696"/>
      <c r="AP195" s="1696"/>
      <c r="AQ195" s="1696"/>
      <c r="AR195" s="1688"/>
      <c r="AS195" s="1688"/>
      <c r="AT195" s="1697"/>
      <c r="AU195" s="1697"/>
      <c r="AV195" s="1690"/>
      <c r="AW195" s="1693"/>
      <c r="AX195" s="1383"/>
      <c r="AY195" s="1383"/>
      <c r="AZ195" s="1383"/>
      <c r="BA195" s="1383"/>
      <c r="BB195" s="1383"/>
      <c r="BC195" s="1383"/>
      <c r="BD195" s="1383"/>
      <c r="BE195" s="1383"/>
      <c r="BF195" s="1383"/>
      <c r="BG195" s="1383"/>
      <c r="BH195" s="1383"/>
      <c r="BI195" s="1383"/>
      <c r="BJ195" s="1671"/>
      <c r="BK195" s="1383"/>
      <c r="BL195" s="1383"/>
      <c r="BM195" s="55"/>
      <c r="BN195" s="1360" t="s">
        <v>76</v>
      </c>
      <c r="BO195" s="212" t="s">
        <v>173</v>
      </c>
      <c r="BP195" s="1745" t="s">
        <v>193</v>
      </c>
      <c r="BQ195" s="1361" t="str">
        <f t="shared" ref="BQ195:DI195" si="580">IF(SUM(COUNTBLANK(D180),COUNTBLANK(D192),COUNTBLANK(D194))=0,(D180+D194)/D192,"-")</f>
        <v>-</v>
      </c>
      <c r="BR195" s="1361" t="str">
        <f t="shared" si="580"/>
        <v>-</v>
      </c>
      <c r="BS195" s="1361" t="str">
        <f t="shared" si="580"/>
        <v>-</v>
      </c>
      <c r="BT195" s="1361" t="str">
        <f t="shared" si="580"/>
        <v>-</v>
      </c>
      <c r="BU195" s="1361" t="str">
        <f t="shared" si="580"/>
        <v>-</v>
      </c>
      <c r="BV195" s="1361" t="str">
        <f t="shared" si="580"/>
        <v>-</v>
      </c>
      <c r="BW195" s="1361" t="str">
        <f t="shared" si="580"/>
        <v>-</v>
      </c>
      <c r="BX195" s="1361" t="str">
        <f t="shared" si="580"/>
        <v>-</v>
      </c>
      <c r="BY195" s="1361" t="str">
        <f t="shared" si="580"/>
        <v>-</v>
      </c>
      <c r="BZ195" s="1361" t="str">
        <f t="shared" si="580"/>
        <v>-</v>
      </c>
      <c r="CA195" s="1361" t="str">
        <f t="shared" si="580"/>
        <v>-</v>
      </c>
      <c r="CB195" s="1361" t="str">
        <f t="shared" si="580"/>
        <v>-</v>
      </c>
      <c r="CC195" s="1361" t="str">
        <f t="shared" si="580"/>
        <v>-</v>
      </c>
      <c r="CD195" s="1361" t="str">
        <f t="shared" si="580"/>
        <v>-</v>
      </c>
      <c r="CE195" s="1362" t="str">
        <f t="shared" si="580"/>
        <v>-</v>
      </c>
      <c r="CF195" s="1361" t="str">
        <f t="shared" si="580"/>
        <v>-</v>
      </c>
      <c r="CG195" s="1361" t="str">
        <f t="shared" si="580"/>
        <v>-</v>
      </c>
      <c r="CH195" s="1361" t="str">
        <f t="shared" si="580"/>
        <v>-</v>
      </c>
      <c r="CI195" s="1361" t="str">
        <f t="shared" si="580"/>
        <v>-</v>
      </c>
      <c r="CJ195" s="1361" t="str">
        <f t="shared" si="580"/>
        <v>-</v>
      </c>
      <c r="CK195" s="1361" t="str">
        <f t="shared" si="580"/>
        <v>-</v>
      </c>
      <c r="CL195" s="1361" t="str">
        <f t="shared" si="580"/>
        <v>-</v>
      </c>
      <c r="CM195" s="1361" t="str">
        <f t="shared" si="580"/>
        <v>-</v>
      </c>
      <c r="CN195" s="1361" t="str">
        <f t="shared" si="580"/>
        <v>-</v>
      </c>
      <c r="CO195" s="1361" t="str">
        <f t="shared" si="580"/>
        <v>-</v>
      </c>
      <c r="CP195" s="1361" t="str">
        <f t="shared" si="580"/>
        <v>-</v>
      </c>
      <c r="CQ195" s="1361" t="str">
        <f t="shared" si="580"/>
        <v>-</v>
      </c>
      <c r="CR195" s="1361" t="str">
        <f t="shared" si="580"/>
        <v>-</v>
      </c>
      <c r="CS195" s="1361" t="str">
        <f t="shared" si="580"/>
        <v>-</v>
      </c>
      <c r="CT195" s="1362" t="str">
        <f t="shared" si="580"/>
        <v>-</v>
      </c>
      <c r="CU195" s="1361" t="str">
        <f t="shared" si="580"/>
        <v>-</v>
      </c>
      <c r="CV195" s="1361" t="str">
        <f t="shared" si="580"/>
        <v>-</v>
      </c>
      <c r="CW195" s="1361" t="str">
        <f t="shared" si="580"/>
        <v>-</v>
      </c>
      <c r="CX195" s="1361" t="str">
        <f t="shared" si="580"/>
        <v>-</v>
      </c>
      <c r="CY195" s="1361" t="str">
        <f t="shared" si="580"/>
        <v>-</v>
      </c>
      <c r="CZ195" s="1361" t="str">
        <f t="shared" si="580"/>
        <v>-</v>
      </c>
      <c r="DA195" s="1361" t="str">
        <f t="shared" si="580"/>
        <v>-</v>
      </c>
      <c r="DB195" s="1361" t="str">
        <f t="shared" si="580"/>
        <v>-</v>
      </c>
      <c r="DC195" s="1361" t="str">
        <f t="shared" si="580"/>
        <v>-</v>
      </c>
      <c r="DD195" s="1361" t="str">
        <f t="shared" si="580"/>
        <v>-</v>
      </c>
      <c r="DE195" s="1361" t="str">
        <f t="shared" si="580"/>
        <v>-</v>
      </c>
      <c r="DF195" s="1361" t="str">
        <f t="shared" si="580"/>
        <v>-</v>
      </c>
      <c r="DG195" s="1361" t="str">
        <f t="shared" si="580"/>
        <v>-</v>
      </c>
      <c r="DH195" s="1361" t="str">
        <f t="shared" si="580"/>
        <v>-</v>
      </c>
      <c r="DI195" s="1362" t="str">
        <f t="shared" si="580"/>
        <v>-</v>
      </c>
      <c r="DJ195" s="2"/>
    </row>
    <row r="196" spans="2:114" ht="39" x14ac:dyDescent="0.3">
      <c r="B196" s="1707" t="s">
        <v>154</v>
      </c>
      <c r="C196" s="1708" t="s">
        <v>1067</v>
      </c>
      <c r="D196" s="1775" t="s">
        <v>1099</v>
      </c>
      <c r="E196" s="1776" t="s">
        <v>1099</v>
      </c>
      <c r="F196" s="1776" t="s">
        <v>1099</v>
      </c>
      <c r="G196" s="1776" t="s">
        <v>1099</v>
      </c>
      <c r="H196" s="1776" t="s">
        <v>1099</v>
      </c>
      <c r="I196" s="1776" t="s">
        <v>1099</v>
      </c>
      <c r="J196" s="1776" t="s">
        <v>1099</v>
      </c>
      <c r="K196" s="1776" t="s">
        <v>1099</v>
      </c>
      <c r="L196" s="1776" t="s">
        <v>1099</v>
      </c>
      <c r="M196" s="1776" t="s">
        <v>1099</v>
      </c>
      <c r="N196" s="1776" t="s">
        <v>1099</v>
      </c>
      <c r="O196" s="1776" t="s">
        <v>1099</v>
      </c>
      <c r="P196" s="1776" t="s">
        <v>1099</v>
      </c>
      <c r="Q196" s="1776" t="s">
        <v>1099</v>
      </c>
      <c r="R196" s="1699" t="s">
        <v>1099</v>
      </c>
      <c r="S196" s="1776" t="s">
        <v>1099</v>
      </c>
      <c r="T196" s="1776" t="s">
        <v>1099</v>
      </c>
      <c r="U196" s="1776" t="s">
        <v>1099</v>
      </c>
      <c r="V196" s="1776" t="s">
        <v>1099</v>
      </c>
      <c r="W196" s="1776" t="s">
        <v>1099</v>
      </c>
      <c r="X196" s="1776" t="s">
        <v>1099</v>
      </c>
      <c r="Y196" s="1776" t="s">
        <v>1099</v>
      </c>
      <c r="Z196" s="1776" t="s">
        <v>1099</v>
      </c>
      <c r="AA196" s="1776" t="s">
        <v>1099</v>
      </c>
      <c r="AB196" s="1776" t="s">
        <v>1099</v>
      </c>
      <c r="AC196" s="1776" t="s">
        <v>1099</v>
      </c>
      <c r="AD196" s="1776" t="s">
        <v>1099</v>
      </c>
      <c r="AE196" s="1776" t="s">
        <v>1099</v>
      </c>
      <c r="AF196" s="1776" t="s">
        <v>1099</v>
      </c>
      <c r="AG196" s="1700" t="s">
        <v>1099</v>
      </c>
      <c r="AH196" s="1777" t="s">
        <v>1099</v>
      </c>
      <c r="AI196" s="1776" t="s">
        <v>1099</v>
      </c>
      <c r="AJ196" s="1776" t="s">
        <v>1099</v>
      </c>
      <c r="AK196" s="1776" t="s">
        <v>1099</v>
      </c>
      <c r="AL196" s="1776" t="s">
        <v>1099</v>
      </c>
      <c r="AM196" s="1776" t="s">
        <v>1099</v>
      </c>
      <c r="AN196" s="1776" t="s">
        <v>1099</v>
      </c>
      <c r="AO196" s="1776" t="s">
        <v>1099</v>
      </c>
      <c r="AP196" s="1776" t="s">
        <v>1099</v>
      </c>
      <c r="AQ196" s="1776" t="s">
        <v>1099</v>
      </c>
      <c r="AR196" s="1776" t="s">
        <v>1099</v>
      </c>
      <c r="AS196" s="1776" t="s">
        <v>1099</v>
      </c>
      <c r="AT196" s="1776" t="s">
        <v>1099</v>
      </c>
      <c r="AU196" s="1776" t="s">
        <v>1099</v>
      </c>
      <c r="AV196" s="1701" t="s">
        <v>1099</v>
      </c>
      <c r="AW196" s="1671"/>
      <c r="AX196" s="1383"/>
      <c r="AY196" s="1383"/>
      <c r="AZ196" s="1383"/>
      <c r="BA196" s="1383"/>
      <c r="BB196" s="1383"/>
      <c r="BC196" s="1383"/>
      <c r="BD196" s="1383"/>
      <c r="BE196" s="1383"/>
      <c r="BF196" s="1383"/>
      <c r="BG196" s="1383"/>
      <c r="BH196" s="1383"/>
      <c r="BI196" s="1383"/>
      <c r="BJ196" s="1671"/>
      <c r="BK196" s="1383"/>
      <c r="BL196" s="1383"/>
      <c r="BM196" s="1518"/>
      <c r="BN196" s="47"/>
      <c r="BQ196" s="998" t="s">
        <v>1478</v>
      </c>
      <c r="BR196" s="998" t="s">
        <v>1479</v>
      </c>
      <c r="BS196" s="998" t="s">
        <v>1480</v>
      </c>
      <c r="BT196" s="998" t="s">
        <v>1481</v>
      </c>
      <c r="BU196" s="998" t="s">
        <v>1482</v>
      </c>
      <c r="BV196" s="998" t="s">
        <v>1483</v>
      </c>
      <c r="BW196" s="998" t="s">
        <v>1484</v>
      </c>
      <c r="BX196" s="998" t="s">
        <v>1485</v>
      </c>
      <c r="BY196" s="998" t="s">
        <v>1486</v>
      </c>
      <c r="BZ196" s="998" t="s">
        <v>1487</v>
      </c>
      <c r="CA196" s="998" t="s">
        <v>1488</v>
      </c>
      <c r="CB196" s="998" t="s">
        <v>1489</v>
      </c>
      <c r="CC196" s="998" t="s">
        <v>1490</v>
      </c>
      <c r="CD196" s="1653" t="s">
        <v>1724</v>
      </c>
      <c r="CE196" s="998" t="s">
        <v>1491</v>
      </c>
      <c r="CF196" s="998" t="s">
        <v>1492</v>
      </c>
      <c r="CG196" s="998" t="s">
        <v>1493</v>
      </c>
      <c r="CH196" s="998" t="s">
        <v>1494</v>
      </c>
      <c r="CI196" s="998" t="s">
        <v>1495</v>
      </c>
      <c r="CJ196" s="998" t="s">
        <v>1496</v>
      </c>
      <c r="CK196" s="998" t="s">
        <v>1497</v>
      </c>
      <c r="CL196" s="998" t="s">
        <v>1498</v>
      </c>
      <c r="CM196" s="998" t="s">
        <v>1499</v>
      </c>
      <c r="CN196" s="998" t="s">
        <v>1500</v>
      </c>
      <c r="CO196" s="998" t="s">
        <v>1501</v>
      </c>
      <c r="CP196" s="998" t="s">
        <v>1502</v>
      </c>
      <c r="CQ196" s="998" t="s">
        <v>1503</v>
      </c>
      <c r="CR196" s="998" t="s">
        <v>1504</v>
      </c>
      <c r="CS196" s="1653" t="s">
        <v>1725</v>
      </c>
      <c r="CT196" s="998" t="s">
        <v>1505</v>
      </c>
      <c r="CU196" s="998" t="s">
        <v>1506</v>
      </c>
      <c r="CV196" s="998" t="s">
        <v>1507</v>
      </c>
      <c r="CW196" s="998" t="s">
        <v>1508</v>
      </c>
      <c r="CX196" s="998" t="s">
        <v>1509</v>
      </c>
      <c r="CY196" s="998" t="s">
        <v>1510</v>
      </c>
      <c r="CZ196" s="998" t="s">
        <v>1511</v>
      </c>
      <c r="DA196" s="998" t="s">
        <v>1512</v>
      </c>
      <c r="DB196" s="998" t="s">
        <v>1513</v>
      </c>
      <c r="DC196" s="998" t="s">
        <v>1514</v>
      </c>
      <c r="DD196" s="998" t="s">
        <v>1515</v>
      </c>
      <c r="DE196" s="998" t="s">
        <v>1516</v>
      </c>
      <c r="DF196" s="998" t="s">
        <v>1517</v>
      </c>
      <c r="DG196" s="998" t="s">
        <v>1518</v>
      </c>
      <c r="DH196" s="1653" t="s">
        <v>1726</v>
      </c>
      <c r="DI196" s="998" t="s">
        <v>1519</v>
      </c>
      <c r="DJ196" s="2"/>
    </row>
    <row r="197" spans="2:114" ht="43.5" customHeight="1" thickBot="1" x14ac:dyDescent="0.35">
      <c r="B197" s="1620" t="s">
        <v>155</v>
      </c>
      <c r="C197" s="1621" t="s">
        <v>535</v>
      </c>
      <c r="D197" s="1778" t="s">
        <v>1099</v>
      </c>
      <c r="E197" s="1779" t="s">
        <v>1099</v>
      </c>
      <c r="F197" s="1779" t="s">
        <v>1099</v>
      </c>
      <c r="G197" s="1779" t="s">
        <v>1099</v>
      </c>
      <c r="H197" s="1779" t="s">
        <v>1099</v>
      </c>
      <c r="I197" s="1779" t="s">
        <v>1099</v>
      </c>
      <c r="J197" s="1779" t="s">
        <v>1099</v>
      </c>
      <c r="K197" s="1779" t="s">
        <v>1099</v>
      </c>
      <c r="L197" s="1779" t="s">
        <v>1099</v>
      </c>
      <c r="M197" s="1779" t="s">
        <v>1099</v>
      </c>
      <c r="N197" s="1779" t="s">
        <v>1099</v>
      </c>
      <c r="O197" s="1779" t="s">
        <v>1099</v>
      </c>
      <c r="P197" s="1779" t="s">
        <v>1099</v>
      </c>
      <c r="Q197" s="1779" t="s">
        <v>1099</v>
      </c>
      <c r="R197" s="1688" t="s">
        <v>1099</v>
      </c>
      <c r="S197" s="1779" t="s">
        <v>1099</v>
      </c>
      <c r="T197" s="1779" t="s">
        <v>1099</v>
      </c>
      <c r="U197" s="1779" t="s">
        <v>1099</v>
      </c>
      <c r="V197" s="1779" t="s">
        <v>1099</v>
      </c>
      <c r="W197" s="1779" t="s">
        <v>1099</v>
      </c>
      <c r="X197" s="1779" t="s">
        <v>1099</v>
      </c>
      <c r="Y197" s="1779" t="s">
        <v>1099</v>
      </c>
      <c r="Z197" s="1779" t="s">
        <v>1099</v>
      </c>
      <c r="AA197" s="1779" t="s">
        <v>1099</v>
      </c>
      <c r="AB197" s="1779" t="s">
        <v>1099</v>
      </c>
      <c r="AC197" s="1779" t="s">
        <v>1099</v>
      </c>
      <c r="AD197" s="1779" t="s">
        <v>1099</v>
      </c>
      <c r="AE197" s="1779" t="s">
        <v>1099</v>
      </c>
      <c r="AF197" s="1779" t="s">
        <v>1099</v>
      </c>
      <c r="AG197" s="1697" t="s">
        <v>1099</v>
      </c>
      <c r="AH197" s="1780" t="s">
        <v>1099</v>
      </c>
      <c r="AI197" s="1779" t="s">
        <v>1099</v>
      </c>
      <c r="AJ197" s="1779" t="s">
        <v>1099</v>
      </c>
      <c r="AK197" s="1779" t="s">
        <v>1099</v>
      </c>
      <c r="AL197" s="1779" t="s">
        <v>1099</v>
      </c>
      <c r="AM197" s="1779" t="s">
        <v>1099</v>
      </c>
      <c r="AN197" s="1779" t="s">
        <v>1099</v>
      </c>
      <c r="AO197" s="1779" t="s">
        <v>1099</v>
      </c>
      <c r="AP197" s="1779" t="s">
        <v>1099</v>
      </c>
      <c r="AQ197" s="1779" t="s">
        <v>1099</v>
      </c>
      <c r="AR197" s="1779" t="s">
        <v>1099</v>
      </c>
      <c r="AS197" s="1779" t="s">
        <v>1099</v>
      </c>
      <c r="AT197" s="1779" t="s">
        <v>1099</v>
      </c>
      <c r="AU197" s="1779" t="s">
        <v>1099</v>
      </c>
      <c r="AV197" s="1702" t="s">
        <v>1099</v>
      </c>
      <c r="AW197" s="1671"/>
      <c r="AX197" s="1383"/>
      <c r="AY197" s="1383"/>
      <c r="AZ197" s="1383"/>
      <c r="BA197" s="1383"/>
      <c r="BB197" s="1383"/>
      <c r="BC197" s="1383"/>
      <c r="BD197" s="1383"/>
      <c r="BE197" s="1383"/>
      <c r="BF197" s="1383"/>
      <c r="BG197" s="1383"/>
      <c r="BH197" s="1383"/>
      <c r="BI197" s="1383"/>
      <c r="BJ197" s="1671"/>
      <c r="BK197" s="1383"/>
      <c r="BL197" s="1383"/>
      <c r="BM197" s="1518"/>
      <c r="BN197" s="2"/>
      <c r="BO197" s="2"/>
      <c r="BP197" s="2"/>
      <c r="BQ197" s="2"/>
      <c r="BR197" s="2"/>
      <c r="BS197" s="2"/>
      <c r="BT197" s="2"/>
      <c r="BU197" s="2"/>
      <c r="BV197" s="2"/>
      <c r="BW197" s="2"/>
      <c r="BX197" s="2"/>
      <c r="BY197" s="2"/>
      <c r="BZ197" s="2"/>
      <c r="CA197" s="2"/>
      <c r="CB197" s="2"/>
      <c r="CC197" s="2"/>
      <c r="CD197" s="1624"/>
      <c r="CE197" s="2"/>
      <c r="CF197" s="2"/>
      <c r="CG197" s="2"/>
      <c r="CH197" s="2"/>
      <c r="CI197" s="2"/>
      <c r="CJ197" s="2"/>
      <c r="CK197" s="2"/>
      <c r="CL197" s="2"/>
      <c r="CM197" s="2"/>
      <c r="CN197" s="2"/>
      <c r="CO197" s="2"/>
      <c r="CP197" s="2"/>
      <c r="CQ197" s="2"/>
      <c r="CR197" s="2"/>
      <c r="CS197" s="1624"/>
      <c r="CT197" s="2"/>
      <c r="CU197" s="2"/>
      <c r="CV197" s="2"/>
      <c r="CW197" s="2"/>
      <c r="CX197" s="2"/>
      <c r="CY197" s="2"/>
      <c r="CZ197" s="2"/>
      <c r="DA197" s="2"/>
      <c r="DB197" s="2"/>
      <c r="DC197" s="2"/>
      <c r="DD197" s="2"/>
      <c r="DE197" s="2"/>
      <c r="DF197" s="2"/>
      <c r="DG197" s="2"/>
      <c r="DH197" s="1624"/>
      <c r="DI197" s="2"/>
      <c r="DJ197" s="2"/>
    </row>
    <row r="198" spans="2:114" ht="43" customHeight="1" x14ac:dyDescent="0.3">
      <c r="B198" s="2112" t="s">
        <v>1093</v>
      </c>
      <c r="C198" s="2113"/>
      <c r="D198" s="1281" t="str">
        <f>IF(NOT(D180=D183+D184),"Please check ","")</f>
        <v/>
      </c>
      <c r="E198" s="1297" t="str">
        <f t="shared" ref="E198:AV198" si="581">IF(NOT(E180=E183+E184),"Please check ","")</f>
        <v/>
      </c>
      <c r="F198" s="1297" t="str">
        <f t="shared" si="581"/>
        <v/>
      </c>
      <c r="G198" s="1297" t="str">
        <f t="shared" si="581"/>
        <v/>
      </c>
      <c r="H198" s="1297" t="str">
        <f t="shared" si="581"/>
        <v/>
      </c>
      <c r="I198" s="1297" t="str">
        <f t="shared" si="581"/>
        <v/>
      </c>
      <c r="J198" s="1297" t="str">
        <f t="shared" si="581"/>
        <v/>
      </c>
      <c r="K198" s="1297" t="str">
        <f t="shared" si="581"/>
        <v/>
      </c>
      <c r="L198" s="1297" t="str">
        <f t="shared" si="581"/>
        <v/>
      </c>
      <c r="M198" s="1297" t="str">
        <f t="shared" si="581"/>
        <v/>
      </c>
      <c r="N198" s="1297" t="str">
        <f t="shared" si="581"/>
        <v/>
      </c>
      <c r="O198" s="1297" t="str">
        <f t="shared" si="581"/>
        <v/>
      </c>
      <c r="P198" s="1297" t="str">
        <f t="shared" si="581"/>
        <v/>
      </c>
      <c r="Q198" s="1663"/>
      <c r="R198" s="1297" t="str">
        <f t="shared" si="581"/>
        <v/>
      </c>
      <c r="S198" s="1297" t="str">
        <f t="shared" si="581"/>
        <v/>
      </c>
      <c r="T198" s="1297" t="str">
        <f t="shared" si="581"/>
        <v/>
      </c>
      <c r="U198" s="1297" t="str">
        <f t="shared" si="581"/>
        <v/>
      </c>
      <c r="V198" s="1297" t="str">
        <f t="shared" si="581"/>
        <v/>
      </c>
      <c r="W198" s="1297" t="str">
        <f t="shared" si="581"/>
        <v/>
      </c>
      <c r="X198" s="1297" t="str">
        <f t="shared" si="581"/>
        <v/>
      </c>
      <c r="Y198" s="1297" t="str">
        <f t="shared" si="581"/>
        <v/>
      </c>
      <c r="Z198" s="1297" t="str">
        <f t="shared" si="581"/>
        <v/>
      </c>
      <c r="AA198" s="1297" t="str">
        <f t="shared" si="581"/>
        <v/>
      </c>
      <c r="AB198" s="1297" t="str">
        <f t="shared" si="581"/>
        <v/>
      </c>
      <c r="AC198" s="1297" t="str">
        <f t="shared" si="581"/>
        <v/>
      </c>
      <c r="AD198" s="1297" t="str">
        <f t="shared" si="581"/>
        <v/>
      </c>
      <c r="AE198" s="1297" t="str">
        <f t="shared" si="581"/>
        <v/>
      </c>
      <c r="AF198" s="1663"/>
      <c r="AG198" s="1297" t="str">
        <f t="shared" si="581"/>
        <v/>
      </c>
      <c r="AH198" s="1297" t="str">
        <f t="shared" si="581"/>
        <v/>
      </c>
      <c r="AI198" s="1297" t="str">
        <f t="shared" si="581"/>
        <v/>
      </c>
      <c r="AJ198" s="1297" t="str">
        <f t="shared" si="581"/>
        <v/>
      </c>
      <c r="AK198" s="1297" t="str">
        <f t="shared" si="581"/>
        <v/>
      </c>
      <c r="AL198" s="1297" t="str">
        <f t="shared" si="581"/>
        <v/>
      </c>
      <c r="AM198" s="1297" t="str">
        <f t="shared" si="581"/>
        <v/>
      </c>
      <c r="AN198" s="1297" t="str">
        <f t="shared" si="581"/>
        <v/>
      </c>
      <c r="AO198" s="1297" t="str">
        <f t="shared" si="581"/>
        <v/>
      </c>
      <c r="AP198" s="1297" t="str">
        <f t="shared" si="581"/>
        <v/>
      </c>
      <c r="AQ198" s="1297" t="str">
        <f t="shared" si="581"/>
        <v/>
      </c>
      <c r="AR198" s="1298" t="str">
        <f t="shared" si="581"/>
        <v/>
      </c>
      <c r="AS198" s="1298" t="str">
        <f t="shared" si="581"/>
        <v/>
      </c>
      <c r="AT198" s="1298" t="str">
        <f t="shared" si="581"/>
        <v/>
      </c>
      <c r="AU198" s="1713"/>
      <c r="AV198" s="1437" t="str">
        <f t="shared" si="581"/>
        <v/>
      </c>
      <c r="AW198" s="1382"/>
      <c r="AX198" s="1382"/>
      <c r="AY198" s="1382"/>
      <c r="AZ198" s="1382"/>
      <c r="BA198" s="1382"/>
      <c r="BB198" s="1382"/>
      <c r="BC198" s="1382"/>
      <c r="BD198" s="1382"/>
      <c r="BE198" s="1382"/>
      <c r="BF198" s="1382"/>
      <c r="BG198" s="1382"/>
      <c r="BH198" s="1382"/>
      <c r="BI198" s="1382"/>
      <c r="BJ198" s="1670"/>
      <c r="BK198" s="1382"/>
      <c r="BL198" s="1383"/>
      <c r="BM198" s="1518"/>
      <c r="BN198" s="2"/>
      <c r="BO198" s="2"/>
      <c r="BP198" s="2"/>
      <c r="BQ198" s="2"/>
      <c r="BR198" s="2"/>
      <c r="BS198" s="2"/>
      <c r="BT198" s="2"/>
      <c r="BU198" s="2"/>
      <c r="BV198" s="2"/>
      <c r="BW198" s="2"/>
      <c r="BX198" s="2"/>
      <c r="BY198" s="2"/>
      <c r="BZ198" s="2"/>
      <c r="CA198" s="2"/>
      <c r="CB198" s="2"/>
      <c r="CC198" s="2"/>
      <c r="CD198" s="1624"/>
      <c r="CE198" s="2"/>
      <c r="CF198" s="2"/>
      <c r="CG198" s="2"/>
      <c r="CH198" s="2"/>
      <c r="CI198" s="2"/>
      <c r="CJ198" s="2"/>
      <c r="CK198" s="2"/>
      <c r="CL198" s="2"/>
      <c r="CM198" s="2"/>
      <c r="CN198" s="2"/>
      <c r="CO198" s="2"/>
      <c r="CP198" s="2"/>
      <c r="CQ198" s="2"/>
      <c r="CR198" s="2"/>
      <c r="CS198" s="1624"/>
      <c r="CT198" s="2"/>
      <c r="CU198" s="2"/>
      <c r="CV198" s="2"/>
      <c r="CW198" s="2"/>
      <c r="CX198" s="2"/>
      <c r="CY198" s="2"/>
      <c r="CZ198" s="2"/>
      <c r="DA198" s="2"/>
      <c r="DB198" s="2"/>
      <c r="DC198" s="2"/>
      <c r="DD198" s="2"/>
      <c r="DE198" s="2"/>
      <c r="DF198" s="2"/>
      <c r="DG198" s="2"/>
      <c r="DH198" s="1624"/>
      <c r="DI198" s="2"/>
      <c r="DJ198" s="2"/>
    </row>
    <row r="199" spans="2:114" ht="33" customHeight="1" x14ac:dyDescent="0.3">
      <c r="B199" s="2110" t="s">
        <v>1094</v>
      </c>
      <c r="C199" s="2111"/>
      <c r="D199" s="1280" t="str">
        <f>IF(D184&lt;D185,"Please check","")</f>
        <v/>
      </c>
      <c r="E199" s="1296" t="str">
        <f t="shared" ref="E199:AV199" si="582">IF(E184&lt;E185,"Please check","")</f>
        <v/>
      </c>
      <c r="F199" s="1296" t="str">
        <f t="shared" si="582"/>
        <v/>
      </c>
      <c r="G199" s="1296" t="str">
        <f t="shared" si="582"/>
        <v/>
      </c>
      <c r="H199" s="1296" t="str">
        <f t="shared" si="582"/>
        <v/>
      </c>
      <c r="I199" s="1296" t="str">
        <f t="shared" si="582"/>
        <v/>
      </c>
      <c r="J199" s="1296" t="str">
        <f t="shared" si="582"/>
        <v/>
      </c>
      <c r="K199" s="1296" t="str">
        <f t="shared" si="582"/>
        <v/>
      </c>
      <c r="L199" s="1296" t="str">
        <f t="shared" si="582"/>
        <v/>
      </c>
      <c r="M199" s="1296" t="str">
        <f t="shared" si="582"/>
        <v/>
      </c>
      <c r="N199" s="1296" t="str">
        <f t="shared" si="582"/>
        <v/>
      </c>
      <c r="O199" s="1296" t="str">
        <f t="shared" si="582"/>
        <v/>
      </c>
      <c r="P199" s="1296" t="str">
        <f t="shared" si="582"/>
        <v/>
      </c>
      <c r="Q199" s="1662"/>
      <c r="R199" s="1296" t="str">
        <f t="shared" si="582"/>
        <v/>
      </c>
      <c r="S199" s="1296" t="str">
        <f t="shared" si="582"/>
        <v/>
      </c>
      <c r="T199" s="1296" t="str">
        <f t="shared" si="582"/>
        <v/>
      </c>
      <c r="U199" s="1296" t="str">
        <f t="shared" si="582"/>
        <v/>
      </c>
      <c r="V199" s="1296" t="str">
        <f t="shared" si="582"/>
        <v/>
      </c>
      <c r="W199" s="1296" t="str">
        <f t="shared" si="582"/>
        <v/>
      </c>
      <c r="X199" s="1296" t="str">
        <f t="shared" si="582"/>
        <v/>
      </c>
      <c r="Y199" s="1296" t="str">
        <f t="shared" si="582"/>
        <v/>
      </c>
      <c r="Z199" s="1296" t="str">
        <f t="shared" si="582"/>
        <v/>
      </c>
      <c r="AA199" s="1296" t="str">
        <f t="shared" si="582"/>
        <v/>
      </c>
      <c r="AB199" s="1296" t="str">
        <f t="shared" si="582"/>
        <v/>
      </c>
      <c r="AC199" s="1296" t="str">
        <f t="shared" si="582"/>
        <v/>
      </c>
      <c r="AD199" s="1296" t="str">
        <f t="shared" si="582"/>
        <v/>
      </c>
      <c r="AE199" s="1296" t="str">
        <f t="shared" si="582"/>
        <v/>
      </c>
      <c r="AF199" s="1662"/>
      <c r="AG199" s="1296" t="str">
        <f t="shared" si="582"/>
        <v/>
      </c>
      <c r="AH199" s="1296" t="str">
        <f t="shared" si="582"/>
        <v/>
      </c>
      <c r="AI199" s="1296" t="str">
        <f t="shared" si="582"/>
        <v/>
      </c>
      <c r="AJ199" s="1296" t="str">
        <f t="shared" si="582"/>
        <v/>
      </c>
      <c r="AK199" s="1296" t="str">
        <f t="shared" si="582"/>
        <v/>
      </c>
      <c r="AL199" s="1296" t="str">
        <f t="shared" si="582"/>
        <v/>
      </c>
      <c r="AM199" s="1296" t="str">
        <f t="shared" si="582"/>
        <v/>
      </c>
      <c r="AN199" s="1296" t="str">
        <f t="shared" si="582"/>
        <v/>
      </c>
      <c r="AO199" s="1296" t="str">
        <f t="shared" si="582"/>
        <v/>
      </c>
      <c r="AP199" s="1296" t="str">
        <f t="shared" si="582"/>
        <v/>
      </c>
      <c r="AQ199" s="1296" t="str">
        <f t="shared" si="582"/>
        <v/>
      </c>
      <c r="AR199" s="1294" t="str">
        <f t="shared" si="582"/>
        <v/>
      </c>
      <c r="AS199" s="1294" t="str">
        <f t="shared" si="582"/>
        <v/>
      </c>
      <c r="AT199" s="1294" t="str">
        <f t="shared" si="582"/>
        <v/>
      </c>
      <c r="AU199" s="1711"/>
      <c r="AV199" s="1300" t="str">
        <f t="shared" si="582"/>
        <v/>
      </c>
      <c r="AW199" s="1382"/>
      <c r="AX199" s="1382"/>
      <c r="AY199" s="1382"/>
      <c r="AZ199" s="1382"/>
      <c r="BA199" s="1382"/>
      <c r="BB199" s="1382"/>
      <c r="BC199" s="1382"/>
      <c r="BD199" s="1382"/>
      <c r="BE199" s="1382"/>
      <c r="BF199" s="1382"/>
      <c r="BG199" s="1382"/>
      <c r="BH199" s="1382"/>
      <c r="BI199" s="1382"/>
      <c r="BJ199" s="1670"/>
      <c r="BK199" s="1382"/>
      <c r="BL199" s="1382"/>
      <c r="BM199" s="997"/>
      <c r="BN199" s="2"/>
      <c r="BO199" s="2"/>
      <c r="BP199" s="2"/>
      <c r="BQ199" s="2"/>
      <c r="BR199" s="2"/>
      <c r="BS199" s="2"/>
      <c r="BT199" s="2"/>
      <c r="BU199" s="2"/>
      <c r="BV199" s="2"/>
      <c r="BW199" s="2"/>
      <c r="BX199" s="2"/>
      <c r="BY199" s="2"/>
      <c r="BZ199" s="2"/>
      <c r="CA199" s="2"/>
      <c r="CB199" s="2"/>
      <c r="CC199" s="2"/>
      <c r="CD199" s="1624"/>
      <c r="CE199" s="2"/>
      <c r="CF199" s="2"/>
      <c r="CG199" s="2"/>
      <c r="CH199" s="2"/>
      <c r="CI199" s="2"/>
      <c r="CJ199" s="2"/>
      <c r="CK199" s="2"/>
      <c r="CL199" s="2"/>
      <c r="CM199" s="2"/>
      <c r="CN199" s="2"/>
      <c r="CO199" s="2"/>
      <c r="CP199" s="2"/>
      <c r="CQ199" s="2"/>
      <c r="CR199" s="2"/>
      <c r="CS199" s="1624"/>
      <c r="CT199" s="2"/>
      <c r="CU199" s="2"/>
      <c r="CV199" s="2"/>
      <c r="CW199" s="2"/>
      <c r="CX199" s="2"/>
      <c r="CY199" s="2"/>
      <c r="CZ199" s="2"/>
      <c r="DA199" s="2"/>
      <c r="DB199" s="2"/>
      <c r="DC199" s="2"/>
      <c r="DD199" s="2"/>
      <c r="DE199" s="2"/>
      <c r="DF199" s="2"/>
      <c r="DG199" s="2"/>
      <c r="DH199" s="1624"/>
      <c r="DI199" s="2"/>
      <c r="DJ199" s="2"/>
    </row>
    <row r="200" spans="2:114" ht="39" customHeight="1" x14ac:dyDescent="0.3">
      <c r="B200" s="2110" t="s">
        <v>1095</v>
      </c>
      <c r="C200" s="2111"/>
      <c r="D200" s="1280" t="str">
        <f>IF(NOT(D180=D189+D190+D192),"Please check","")</f>
        <v/>
      </c>
      <c r="E200" s="1296" t="str">
        <f t="shared" ref="E200:AV200" si="583">IF(NOT(E180=E189+E190+E192),"Please check","")</f>
        <v/>
      </c>
      <c r="F200" s="1296" t="str">
        <f t="shared" si="583"/>
        <v/>
      </c>
      <c r="G200" s="1296" t="str">
        <f t="shared" si="583"/>
        <v/>
      </c>
      <c r="H200" s="1296" t="str">
        <f t="shared" si="583"/>
        <v/>
      </c>
      <c r="I200" s="1296" t="str">
        <f t="shared" si="583"/>
        <v/>
      </c>
      <c r="J200" s="1296" t="str">
        <f t="shared" si="583"/>
        <v/>
      </c>
      <c r="K200" s="1296" t="str">
        <f t="shared" si="583"/>
        <v/>
      </c>
      <c r="L200" s="1296" t="str">
        <f t="shared" si="583"/>
        <v/>
      </c>
      <c r="M200" s="1296" t="str">
        <f t="shared" si="583"/>
        <v/>
      </c>
      <c r="N200" s="1296" t="str">
        <f t="shared" si="583"/>
        <v/>
      </c>
      <c r="O200" s="1296" t="str">
        <f t="shared" si="583"/>
        <v/>
      </c>
      <c r="P200" s="1296" t="str">
        <f t="shared" si="583"/>
        <v/>
      </c>
      <c r="Q200" s="1662"/>
      <c r="R200" s="1296" t="str">
        <f t="shared" si="583"/>
        <v/>
      </c>
      <c r="S200" s="1296" t="str">
        <f t="shared" si="583"/>
        <v/>
      </c>
      <c r="T200" s="1296" t="str">
        <f t="shared" si="583"/>
        <v/>
      </c>
      <c r="U200" s="1296" t="str">
        <f t="shared" si="583"/>
        <v/>
      </c>
      <c r="V200" s="1296" t="str">
        <f t="shared" si="583"/>
        <v/>
      </c>
      <c r="W200" s="1296" t="str">
        <f t="shared" si="583"/>
        <v/>
      </c>
      <c r="X200" s="1296" t="str">
        <f t="shared" si="583"/>
        <v/>
      </c>
      <c r="Y200" s="1296" t="str">
        <f t="shared" si="583"/>
        <v/>
      </c>
      <c r="Z200" s="1296" t="str">
        <f t="shared" si="583"/>
        <v/>
      </c>
      <c r="AA200" s="1296" t="str">
        <f t="shared" si="583"/>
        <v/>
      </c>
      <c r="AB200" s="1296" t="str">
        <f t="shared" si="583"/>
        <v/>
      </c>
      <c r="AC200" s="1296" t="str">
        <f t="shared" si="583"/>
        <v/>
      </c>
      <c r="AD200" s="1296" t="str">
        <f t="shared" si="583"/>
        <v/>
      </c>
      <c r="AE200" s="1296" t="str">
        <f t="shared" si="583"/>
        <v/>
      </c>
      <c r="AF200" s="1662"/>
      <c r="AG200" s="1296" t="str">
        <f t="shared" si="583"/>
        <v/>
      </c>
      <c r="AH200" s="1296" t="str">
        <f t="shared" si="583"/>
        <v/>
      </c>
      <c r="AI200" s="1296" t="str">
        <f t="shared" si="583"/>
        <v/>
      </c>
      <c r="AJ200" s="1296" t="str">
        <f t="shared" si="583"/>
        <v/>
      </c>
      <c r="AK200" s="1296" t="str">
        <f t="shared" si="583"/>
        <v/>
      </c>
      <c r="AL200" s="1296" t="str">
        <f t="shared" si="583"/>
        <v/>
      </c>
      <c r="AM200" s="1296" t="str">
        <f t="shared" si="583"/>
        <v/>
      </c>
      <c r="AN200" s="1296" t="str">
        <f t="shared" si="583"/>
        <v/>
      </c>
      <c r="AO200" s="1296" t="str">
        <f t="shared" si="583"/>
        <v/>
      </c>
      <c r="AP200" s="1296" t="str">
        <f t="shared" si="583"/>
        <v/>
      </c>
      <c r="AQ200" s="1296" t="str">
        <f t="shared" si="583"/>
        <v/>
      </c>
      <c r="AR200" s="1294" t="str">
        <f t="shared" si="583"/>
        <v/>
      </c>
      <c r="AS200" s="1294" t="str">
        <f t="shared" si="583"/>
        <v/>
      </c>
      <c r="AT200" s="1294" t="str">
        <f t="shared" si="583"/>
        <v/>
      </c>
      <c r="AU200" s="1711"/>
      <c r="AV200" s="1300" t="str">
        <f t="shared" si="583"/>
        <v/>
      </c>
      <c r="AW200" s="1382"/>
      <c r="AX200" s="1382"/>
      <c r="AY200" s="1382"/>
      <c r="AZ200" s="1382"/>
      <c r="BA200" s="1382"/>
      <c r="BB200" s="1382"/>
      <c r="BC200" s="1382"/>
      <c r="BD200" s="1382"/>
      <c r="BE200" s="1382"/>
      <c r="BF200" s="1382"/>
      <c r="BG200" s="1382"/>
      <c r="BH200" s="1382"/>
      <c r="BI200" s="1382"/>
      <c r="BJ200" s="1670"/>
      <c r="BK200" s="1382"/>
      <c r="BL200" s="1382"/>
      <c r="BM200" s="997"/>
      <c r="BN200" s="2"/>
      <c r="BO200" s="2"/>
      <c r="BP200" s="2"/>
      <c r="BQ200" s="2"/>
      <c r="BR200" s="2"/>
      <c r="BS200" s="2"/>
      <c r="BT200" s="2"/>
      <c r="BU200" s="2"/>
      <c r="BV200" s="2"/>
      <c r="BW200" s="2"/>
      <c r="BX200" s="2"/>
      <c r="BY200" s="2"/>
      <c r="BZ200" s="2"/>
      <c r="CA200" s="2"/>
      <c r="CB200" s="2"/>
      <c r="CC200" s="2"/>
      <c r="CD200" s="1624"/>
      <c r="CE200" s="2"/>
      <c r="CF200" s="2"/>
      <c r="CG200" s="2"/>
      <c r="CH200" s="2"/>
      <c r="CI200" s="2"/>
      <c r="CJ200" s="2"/>
      <c r="CK200" s="2"/>
      <c r="CL200" s="2"/>
      <c r="CM200" s="2"/>
      <c r="CN200" s="2"/>
      <c r="CO200" s="2"/>
      <c r="CP200" s="2"/>
      <c r="CQ200" s="2"/>
      <c r="CR200" s="2"/>
      <c r="CS200" s="1624"/>
      <c r="CT200" s="2"/>
      <c r="CU200" s="2"/>
      <c r="CV200" s="2"/>
      <c r="CW200" s="2"/>
      <c r="CX200" s="2"/>
      <c r="CY200" s="2"/>
      <c r="CZ200" s="2"/>
      <c r="DA200" s="2"/>
      <c r="DB200" s="2"/>
      <c r="DC200" s="2"/>
      <c r="DD200" s="2"/>
      <c r="DE200" s="2"/>
      <c r="DF200" s="2"/>
      <c r="DG200" s="2"/>
      <c r="DH200" s="1624"/>
      <c r="DI200" s="2"/>
      <c r="DJ200" s="2"/>
    </row>
    <row r="201" spans="2:114" ht="36.75" customHeight="1" x14ac:dyDescent="0.3">
      <c r="B201" s="2110" t="s">
        <v>1096</v>
      </c>
      <c r="C201" s="2111"/>
      <c r="D201" s="1280" t="str">
        <f>IF(D190&lt;D191,"Please check ","")</f>
        <v/>
      </c>
      <c r="E201" s="1279" t="str">
        <f t="shared" ref="E201:AV201" si="584">IF(E190&lt;E191,"Please check ","")</f>
        <v/>
      </c>
      <c r="F201" s="1279" t="str">
        <f t="shared" si="584"/>
        <v/>
      </c>
      <c r="G201" s="1279" t="str">
        <f t="shared" si="584"/>
        <v/>
      </c>
      <c r="H201" s="1279" t="str">
        <f t="shared" si="584"/>
        <v/>
      </c>
      <c r="I201" s="1279" t="str">
        <f t="shared" si="584"/>
        <v/>
      </c>
      <c r="J201" s="1279" t="str">
        <f t="shared" si="584"/>
        <v/>
      </c>
      <c r="K201" s="1279" t="str">
        <f t="shared" si="584"/>
        <v/>
      </c>
      <c r="L201" s="1279" t="str">
        <f t="shared" si="584"/>
        <v/>
      </c>
      <c r="M201" s="1279" t="str">
        <f t="shared" si="584"/>
        <v/>
      </c>
      <c r="N201" s="1279" t="str">
        <f t="shared" si="584"/>
        <v/>
      </c>
      <c r="O201" s="1279" t="str">
        <f t="shared" si="584"/>
        <v/>
      </c>
      <c r="P201" s="1279" t="str">
        <f t="shared" si="584"/>
        <v/>
      </c>
      <c r="Q201" s="1655"/>
      <c r="R201" s="1279" t="str">
        <f t="shared" si="584"/>
        <v/>
      </c>
      <c r="S201" s="1279" t="str">
        <f t="shared" si="584"/>
        <v/>
      </c>
      <c r="T201" s="1279" t="str">
        <f t="shared" si="584"/>
        <v/>
      </c>
      <c r="U201" s="1279" t="str">
        <f t="shared" si="584"/>
        <v/>
      </c>
      <c r="V201" s="1279" t="str">
        <f t="shared" si="584"/>
        <v/>
      </c>
      <c r="W201" s="1279" t="str">
        <f t="shared" si="584"/>
        <v/>
      </c>
      <c r="X201" s="1279" t="str">
        <f t="shared" si="584"/>
        <v/>
      </c>
      <c r="Y201" s="1279" t="str">
        <f t="shared" si="584"/>
        <v/>
      </c>
      <c r="Z201" s="1279" t="str">
        <f t="shared" si="584"/>
        <v/>
      </c>
      <c r="AA201" s="1279" t="str">
        <f t="shared" si="584"/>
        <v/>
      </c>
      <c r="AB201" s="1279" t="str">
        <f t="shared" si="584"/>
        <v/>
      </c>
      <c r="AC201" s="1279" t="str">
        <f t="shared" si="584"/>
        <v/>
      </c>
      <c r="AD201" s="1279" t="str">
        <f t="shared" si="584"/>
        <v/>
      </c>
      <c r="AE201" s="1279" t="str">
        <f t="shared" si="584"/>
        <v/>
      </c>
      <c r="AF201" s="1655"/>
      <c r="AG201" s="1279" t="str">
        <f t="shared" si="584"/>
        <v/>
      </c>
      <c r="AH201" s="1279" t="str">
        <f t="shared" si="584"/>
        <v/>
      </c>
      <c r="AI201" s="1279" t="str">
        <f t="shared" si="584"/>
        <v/>
      </c>
      <c r="AJ201" s="1279" t="str">
        <f t="shared" si="584"/>
        <v/>
      </c>
      <c r="AK201" s="1279" t="str">
        <f t="shared" si="584"/>
        <v/>
      </c>
      <c r="AL201" s="1279" t="str">
        <f t="shared" si="584"/>
        <v/>
      </c>
      <c r="AM201" s="1279" t="str">
        <f t="shared" si="584"/>
        <v/>
      </c>
      <c r="AN201" s="1279" t="str">
        <f t="shared" si="584"/>
        <v/>
      </c>
      <c r="AO201" s="1279" t="str">
        <f t="shared" si="584"/>
        <v/>
      </c>
      <c r="AP201" s="1279" t="str">
        <f t="shared" si="584"/>
        <v/>
      </c>
      <c r="AQ201" s="1279" t="str">
        <f t="shared" si="584"/>
        <v/>
      </c>
      <c r="AR201" s="1294" t="str">
        <f t="shared" si="584"/>
        <v/>
      </c>
      <c r="AS201" s="1294" t="str">
        <f t="shared" si="584"/>
        <v/>
      </c>
      <c r="AT201" s="1294" t="str">
        <f t="shared" si="584"/>
        <v/>
      </c>
      <c r="AU201" s="1711"/>
      <c r="AV201" s="1300" t="str">
        <f t="shared" si="584"/>
        <v/>
      </c>
      <c r="AW201" s="1382"/>
      <c r="AX201" s="1382"/>
      <c r="AY201" s="1382"/>
      <c r="AZ201" s="1382"/>
      <c r="BA201" s="1382"/>
      <c r="BB201" s="1382"/>
      <c r="BC201" s="1382"/>
      <c r="BD201" s="1382"/>
      <c r="BE201" s="1382"/>
      <c r="BF201" s="1382"/>
      <c r="BG201" s="1382"/>
      <c r="BH201" s="1382"/>
      <c r="BI201" s="1382"/>
      <c r="BJ201" s="1670"/>
      <c r="BK201" s="1382"/>
      <c r="BL201" s="1382"/>
      <c r="BM201" s="997"/>
      <c r="BN201" s="2"/>
      <c r="BO201" s="2"/>
      <c r="BP201" s="2"/>
      <c r="BQ201" s="2"/>
      <c r="BR201" s="2"/>
      <c r="BS201" s="2"/>
      <c r="BT201" s="2"/>
      <c r="BU201" s="2"/>
      <c r="BV201" s="2"/>
      <c r="BW201" s="2"/>
      <c r="BX201" s="2"/>
      <c r="BY201" s="2"/>
      <c r="BZ201" s="2"/>
      <c r="CA201" s="2"/>
      <c r="CB201" s="2"/>
      <c r="CC201" s="2"/>
      <c r="CD201" s="1624"/>
      <c r="CE201" s="2"/>
      <c r="CF201" s="2"/>
      <c r="CG201" s="2"/>
      <c r="CH201" s="2"/>
      <c r="CI201" s="2"/>
      <c r="CJ201" s="2"/>
      <c r="CK201" s="2"/>
      <c r="CL201" s="2"/>
      <c r="CM201" s="2"/>
      <c r="CN201" s="2"/>
      <c r="CO201" s="2"/>
      <c r="CP201" s="2"/>
      <c r="CQ201" s="2"/>
      <c r="CR201" s="2"/>
      <c r="CS201" s="1624"/>
      <c r="CT201" s="2"/>
      <c r="CU201" s="2"/>
      <c r="CV201" s="2"/>
      <c r="CW201" s="2"/>
      <c r="CX201" s="2"/>
      <c r="CY201" s="2"/>
      <c r="CZ201" s="2"/>
      <c r="DA201" s="2"/>
      <c r="DB201" s="2"/>
      <c r="DC201" s="2"/>
      <c r="DD201" s="2"/>
      <c r="DE201" s="2"/>
      <c r="DF201" s="2"/>
      <c r="DG201" s="2"/>
      <c r="DH201" s="1624"/>
      <c r="DI201" s="2"/>
      <c r="DJ201" s="2"/>
    </row>
    <row r="202" spans="2:114" ht="48.75" customHeight="1" x14ac:dyDescent="0.3">
      <c r="B202" s="2110" t="s">
        <v>1097</v>
      </c>
      <c r="C202" s="2111"/>
      <c r="D202" s="1281" t="str">
        <f>IF(D186&lt;D187,"Please check","")</f>
        <v/>
      </c>
      <c r="E202" s="1280" t="str">
        <f t="shared" ref="E202:AV202" si="585">IF(E186&lt;E187,"Please check","")</f>
        <v/>
      </c>
      <c r="F202" s="1280" t="str">
        <f t="shared" si="585"/>
        <v/>
      </c>
      <c r="G202" s="1280" t="str">
        <f t="shared" si="585"/>
        <v/>
      </c>
      <c r="H202" s="1280" t="str">
        <f t="shared" si="585"/>
        <v/>
      </c>
      <c r="I202" s="1280" t="str">
        <f t="shared" si="585"/>
        <v/>
      </c>
      <c r="J202" s="1280" t="str">
        <f t="shared" si="585"/>
        <v/>
      </c>
      <c r="K202" s="1280" t="str">
        <f t="shared" si="585"/>
        <v/>
      </c>
      <c r="L202" s="1280" t="str">
        <f t="shared" si="585"/>
        <v/>
      </c>
      <c r="M202" s="1280" t="str">
        <f t="shared" si="585"/>
        <v/>
      </c>
      <c r="N202" s="1280" t="str">
        <f t="shared" si="585"/>
        <v/>
      </c>
      <c r="O202" s="1280" t="str">
        <f t="shared" si="585"/>
        <v/>
      </c>
      <c r="P202" s="1280" t="str">
        <f t="shared" si="585"/>
        <v/>
      </c>
      <c r="Q202" s="1656"/>
      <c r="R202" s="1280" t="str">
        <f t="shared" si="585"/>
        <v/>
      </c>
      <c r="S202" s="1280" t="str">
        <f t="shared" si="585"/>
        <v/>
      </c>
      <c r="T202" s="1280" t="str">
        <f t="shared" si="585"/>
        <v/>
      </c>
      <c r="U202" s="1280" t="str">
        <f t="shared" si="585"/>
        <v/>
      </c>
      <c r="V202" s="1280" t="str">
        <f t="shared" si="585"/>
        <v/>
      </c>
      <c r="W202" s="1280" t="str">
        <f t="shared" si="585"/>
        <v/>
      </c>
      <c r="X202" s="1280" t="str">
        <f t="shared" si="585"/>
        <v/>
      </c>
      <c r="Y202" s="1280" t="str">
        <f t="shared" si="585"/>
        <v/>
      </c>
      <c r="Z202" s="1280" t="str">
        <f t="shared" si="585"/>
        <v/>
      </c>
      <c r="AA202" s="1280" t="str">
        <f t="shared" si="585"/>
        <v/>
      </c>
      <c r="AB202" s="1280" t="str">
        <f t="shared" si="585"/>
        <v/>
      </c>
      <c r="AC202" s="1280" t="str">
        <f t="shared" si="585"/>
        <v/>
      </c>
      <c r="AD202" s="1280" t="str">
        <f t="shared" si="585"/>
        <v/>
      </c>
      <c r="AE202" s="1280" t="str">
        <f t="shared" si="585"/>
        <v/>
      </c>
      <c r="AF202" s="1656"/>
      <c r="AG202" s="1280" t="str">
        <f t="shared" si="585"/>
        <v/>
      </c>
      <c r="AH202" s="1280" t="str">
        <f t="shared" si="585"/>
        <v/>
      </c>
      <c r="AI202" s="1280" t="str">
        <f t="shared" si="585"/>
        <v/>
      </c>
      <c r="AJ202" s="1280" t="str">
        <f t="shared" si="585"/>
        <v/>
      </c>
      <c r="AK202" s="1280" t="str">
        <f t="shared" si="585"/>
        <v/>
      </c>
      <c r="AL202" s="1280" t="str">
        <f t="shared" si="585"/>
        <v/>
      </c>
      <c r="AM202" s="1280" t="str">
        <f t="shared" si="585"/>
        <v/>
      </c>
      <c r="AN202" s="1280" t="str">
        <f t="shared" si="585"/>
        <v/>
      </c>
      <c r="AO202" s="1280" t="str">
        <f t="shared" si="585"/>
        <v/>
      </c>
      <c r="AP202" s="1280" t="str">
        <f t="shared" si="585"/>
        <v/>
      </c>
      <c r="AQ202" s="1280" t="str">
        <f t="shared" si="585"/>
        <v/>
      </c>
      <c r="AR202" s="1294" t="str">
        <f t="shared" si="585"/>
        <v/>
      </c>
      <c r="AS202" s="1294" t="str">
        <f t="shared" si="585"/>
        <v/>
      </c>
      <c r="AT202" s="1294" t="str">
        <f t="shared" si="585"/>
        <v/>
      </c>
      <c r="AU202" s="1711"/>
      <c r="AV202" s="1300" t="str">
        <f t="shared" si="585"/>
        <v/>
      </c>
      <c r="AW202" s="1382"/>
      <c r="AX202" s="1382"/>
      <c r="AY202" s="1382"/>
      <c r="AZ202" s="1382"/>
      <c r="BA202" s="1382"/>
      <c r="BB202" s="1382"/>
      <c r="BC202" s="1382"/>
      <c r="BD202" s="1382"/>
      <c r="BE202" s="1382"/>
      <c r="BF202" s="1382"/>
      <c r="BG202" s="1382"/>
      <c r="BH202" s="1382"/>
      <c r="BI202" s="1382"/>
      <c r="BJ202" s="1670"/>
      <c r="BK202" s="1382"/>
      <c r="BL202" s="1382"/>
      <c r="BM202" s="997"/>
      <c r="BN202" s="2"/>
      <c r="BO202" s="2"/>
      <c r="BP202" s="2"/>
      <c r="BQ202" s="2"/>
      <c r="BR202" s="2"/>
      <c r="BS202" s="2"/>
      <c r="BT202" s="2"/>
      <c r="BU202" s="2"/>
      <c r="BV202" s="2"/>
      <c r="BW202" s="2"/>
      <c r="BX202" s="2"/>
      <c r="BY202" s="2"/>
      <c r="BZ202" s="2"/>
      <c r="CA202" s="2"/>
      <c r="CB202" s="2"/>
      <c r="CC202" s="2"/>
      <c r="CD202" s="1624"/>
      <c r="CE202" s="2"/>
      <c r="CF202" s="2"/>
      <c r="CG202" s="2"/>
      <c r="CH202" s="2"/>
      <c r="CI202" s="2"/>
      <c r="CJ202" s="2"/>
      <c r="CK202" s="2"/>
      <c r="CL202" s="2"/>
      <c r="CM202" s="2"/>
      <c r="CN202" s="2"/>
      <c r="CO202" s="2"/>
      <c r="CP202" s="2"/>
      <c r="CQ202" s="2"/>
      <c r="CR202" s="2"/>
      <c r="CS202" s="1624"/>
      <c r="CT202" s="2"/>
      <c r="CU202" s="2"/>
      <c r="CV202" s="2"/>
      <c r="CW202" s="2"/>
      <c r="CX202" s="2"/>
      <c r="CY202" s="2"/>
      <c r="CZ202" s="2"/>
      <c r="DA202" s="2"/>
      <c r="DB202" s="2"/>
      <c r="DC202" s="2"/>
      <c r="DD202" s="2"/>
      <c r="DE202" s="2"/>
      <c r="DF202" s="2"/>
      <c r="DG202" s="2"/>
      <c r="DH202" s="1624"/>
      <c r="DI202" s="2"/>
      <c r="DJ202" s="2"/>
    </row>
    <row r="203" spans="2:114" ht="51.75" customHeight="1" x14ac:dyDescent="0.3">
      <c r="B203" s="2098"/>
      <c r="C203" s="2099"/>
      <c r="D203" s="1448"/>
      <c r="E203" s="1448"/>
      <c r="F203" s="1448"/>
      <c r="G203" s="1448"/>
      <c r="H203" s="1448"/>
      <c r="I203" s="1448"/>
      <c r="J203" s="1448"/>
      <c r="K203" s="1448"/>
      <c r="L203" s="1448"/>
      <c r="M203" s="1448"/>
      <c r="N203" s="1448"/>
      <c r="O203" s="1448"/>
      <c r="P203" s="1448"/>
      <c r="Q203" s="1703"/>
      <c r="R203" s="1448"/>
      <c r="S203" s="1448"/>
      <c r="T203" s="1448"/>
      <c r="U203" s="1448"/>
      <c r="V203" s="1448"/>
      <c r="W203" s="1448"/>
      <c r="X203" s="1448"/>
      <c r="Y203" s="1448"/>
      <c r="Z203" s="1448"/>
      <c r="AA203" s="1448"/>
      <c r="AB203" s="1448"/>
      <c r="AC203" s="1448"/>
      <c r="AD203" s="1448"/>
      <c r="AE203" s="1448"/>
      <c r="AF203" s="1703"/>
      <c r="AG203" s="1448"/>
      <c r="AH203" s="1448"/>
      <c r="AI203" s="1448"/>
      <c r="AJ203" s="1448"/>
      <c r="AK203" s="1448"/>
      <c r="AL203" s="1448"/>
      <c r="AM203" s="1448"/>
      <c r="AN203" s="1448"/>
      <c r="AO203" s="1448"/>
      <c r="AP203" s="1448"/>
      <c r="AQ203" s="1448"/>
      <c r="AR203" s="1449"/>
      <c r="AS203" s="1449"/>
      <c r="AT203" s="1449"/>
      <c r="AU203" s="1712"/>
      <c r="AV203" s="1450"/>
      <c r="AW203" s="1382"/>
      <c r="AX203" s="1382"/>
      <c r="AY203" s="1382"/>
      <c r="AZ203" s="1382"/>
      <c r="BA203" s="1382"/>
      <c r="BB203" s="1382"/>
      <c r="BC203" s="1382"/>
      <c r="BD203" s="1382"/>
      <c r="BE203" s="1382"/>
      <c r="BF203" s="1382"/>
      <c r="BG203" s="1382"/>
      <c r="BH203" s="1382"/>
      <c r="BI203" s="1382"/>
      <c r="BJ203" s="1670"/>
      <c r="BK203" s="1382"/>
      <c r="BL203" s="1382"/>
      <c r="BM203" s="997"/>
      <c r="BN203" s="2"/>
      <c r="BO203" s="2"/>
      <c r="BP203" s="2"/>
      <c r="BQ203" s="2"/>
      <c r="BR203" s="2"/>
      <c r="BS203" s="2"/>
      <c r="BT203" s="2"/>
      <c r="BU203" s="2"/>
      <c r="BV203" s="2"/>
      <c r="BW203" s="2"/>
      <c r="BX203" s="2"/>
      <c r="BY203" s="2"/>
      <c r="BZ203" s="2"/>
      <c r="CA203" s="2"/>
      <c r="CB203" s="2"/>
      <c r="CC203" s="2"/>
      <c r="CD203" s="1624"/>
      <c r="CE203" s="2"/>
      <c r="CF203" s="2"/>
      <c r="CG203" s="2"/>
      <c r="CH203" s="2"/>
      <c r="CI203" s="2"/>
      <c r="CJ203" s="2"/>
      <c r="CK203" s="2"/>
      <c r="CL203" s="2"/>
      <c r="CM203" s="2"/>
      <c r="CN203" s="2"/>
      <c r="CO203" s="2"/>
      <c r="CP203" s="2"/>
      <c r="CQ203" s="2"/>
      <c r="CR203" s="2"/>
      <c r="CS203" s="1624"/>
      <c r="CT203" s="2"/>
      <c r="CU203" s="2"/>
      <c r="CV203" s="2"/>
      <c r="CW203" s="2"/>
      <c r="CX203" s="2"/>
      <c r="CY203" s="2"/>
      <c r="CZ203" s="2"/>
      <c r="DA203" s="2"/>
      <c r="DB203" s="2"/>
      <c r="DC203" s="2"/>
      <c r="DD203" s="2"/>
      <c r="DE203" s="2"/>
      <c r="DF203" s="2"/>
      <c r="DG203" s="2"/>
      <c r="DH203" s="1624"/>
      <c r="DI203" s="2"/>
      <c r="DJ203" s="2"/>
    </row>
    <row r="204" spans="2:114" ht="27.75" customHeight="1" x14ac:dyDescent="0.3">
      <c r="B204" s="2098"/>
      <c r="C204" s="2099"/>
      <c r="D204" s="1451"/>
      <c r="E204" s="1451"/>
      <c r="F204" s="1451"/>
      <c r="G204" s="1451"/>
      <c r="H204" s="1451"/>
      <c r="I204" s="1451"/>
      <c r="J204" s="1451"/>
      <c r="K204" s="1451"/>
      <c r="L204" s="1451"/>
      <c r="M204" s="1451"/>
      <c r="N204" s="1451"/>
      <c r="O204" s="1451"/>
      <c r="P204" s="1451"/>
      <c r="Q204" s="1704"/>
      <c r="R204" s="1451"/>
      <c r="S204" s="1451"/>
      <c r="T204" s="1451"/>
      <c r="U204" s="1451"/>
      <c r="V204" s="1451"/>
      <c r="W204" s="1451"/>
      <c r="X204" s="1451"/>
      <c r="Y204" s="1451"/>
      <c r="Z204" s="1451"/>
      <c r="AA204" s="1451"/>
      <c r="AB204" s="1451"/>
      <c r="AC204" s="1451"/>
      <c r="AD204" s="1451"/>
      <c r="AE204" s="1451"/>
      <c r="AF204" s="1704"/>
      <c r="AG204" s="1451"/>
      <c r="AH204" s="1451"/>
      <c r="AI204" s="1451"/>
      <c r="AJ204" s="1451"/>
      <c r="AK204" s="1451"/>
      <c r="AL204" s="1451"/>
      <c r="AM204" s="1451"/>
      <c r="AN204" s="1451"/>
      <c r="AO204" s="1451"/>
      <c r="AP204" s="1451"/>
      <c r="AQ204" s="1451"/>
      <c r="AR204" s="1449"/>
      <c r="AS204" s="1449"/>
      <c r="AT204" s="1449"/>
      <c r="AU204" s="1712"/>
      <c r="AV204" s="1450"/>
      <c r="AW204" s="1382"/>
      <c r="AX204" s="1382"/>
      <c r="AY204" s="1382"/>
      <c r="AZ204" s="1382"/>
      <c r="BA204" s="1382"/>
      <c r="BB204" s="1382"/>
      <c r="BC204" s="1382"/>
      <c r="BD204" s="1382"/>
      <c r="BE204" s="1382"/>
      <c r="BF204" s="1382"/>
      <c r="BG204" s="1382"/>
      <c r="BH204" s="1382"/>
      <c r="BI204" s="1382"/>
      <c r="BJ204" s="1670"/>
      <c r="BK204" s="1382"/>
      <c r="BL204" s="1382"/>
      <c r="BM204" s="997"/>
      <c r="BN204" s="2"/>
      <c r="BO204" s="2"/>
      <c r="BP204" s="2"/>
      <c r="BQ204" s="2"/>
      <c r="BR204" s="2"/>
      <c r="BS204" s="2"/>
      <c r="BT204" s="2"/>
      <c r="BU204" s="2"/>
      <c r="BV204" s="2"/>
      <c r="BW204" s="2"/>
      <c r="BX204" s="2"/>
      <c r="BY204" s="2"/>
      <c r="BZ204" s="2"/>
      <c r="CA204" s="2"/>
      <c r="CB204" s="2"/>
      <c r="CC204" s="2"/>
      <c r="CD204" s="1624"/>
      <c r="CE204" s="2"/>
      <c r="CF204" s="2"/>
      <c r="CG204" s="2"/>
      <c r="CH204" s="2"/>
      <c r="CI204" s="2"/>
      <c r="CJ204" s="2"/>
      <c r="CK204" s="2"/>
      <c r="CL204" s="2"/>
      <c r="CM204" s="2"/>
      <c r="CN204" s="2"/>
      <c r="CO204" s="2"/>
      <c r="CP204" s="2"/>
      <c r="CQ204" s="2"/>
      <c r="CR204" s="2"/>
      <c r="CS204" s="1624"/>
      <c r="CT204" s="2"/>
      <c r="CU204" s="2"/>
      <c r="CV204" s="2"/>
      <c r="CW204" s="2"/>
      <c r="CX204" s="2"/>
      <c r="CY204" s="2"/>
      <c r="CZ204" s="2"/>
      <c r="DA204" s="2"/>
      <c r="DB204" s="2"/>
      <c r="DC204" s="2"/>
      <c r="DD204" s="2"/>
      <c r="DE204" s="2"/>
      <c r="DF204" s="2"/>
      <c r="DG204" s="2"/>
      <c r="DH204" s="1624"/>
      <c r="DI204" s="2"/>
      <c r="DJ204" s="2"/>
    </row>
    <row r="205" spans="2:114" ht="27.75" customHeight="1" x14ac:dyDescent="0.3">
      <c r="B205" s="2098"/>
      <c r="C205" s="2099"/>
      <c r="D205" s="1452"/>
      <c r="E205" s="1452"/>
      <c r="F205" s="1452"/>
      <c r="G205" s="1452"/>
      <c r="H205" s="1452"/>
      <c r="I205" s="1452"/>
      <c r="J205" s="1452"/>
      <c r="K205" s="1452"/>
      <c r="L205" s="1452"/>
      <c r="M205" s="1452"/>
      <c r="N205" s="1452"/>
      <c r="O205" s="1452"/>
      <c r="P205" s="1452"/>
      <c r="Q205" s="1705"/>
      <c r="R205" s="1452"/>
      <c r="S205" s="1452"/>
      <c r="T205" s="1452"/>
      <c r="U205" s="1452"/>
      <c r="V205" s="1452"/>
      <c r="W205" s="1452"/>
      <c r="X205" s="1452"/>
      <c r="Y205" s="1452"/>
      <c r="Z205" s="1452"/>
      <c r="AA205" s="1452"/>
      <c r="AB205" s="1452"/>
      <c r="AC205" s="1452"/>
      <c r="AD205" s="1452"/>
      <c r="AE205" s="1452"/>
      <c r="AF205" s="1705"/>
      <c r="AG205" s="1452"/>
      <c r="AH205" s="1452"/>
      <c r="AI205" s="1452"/>
      <c r="AJ205" s="1452"/>
      <c r="AK205" s="1452"/>
      <c r="AL205" s="1452"/>
      <c r="AM205" s="1452"/>
      <c r="AN205" s="1452"/>
      <c r="AO205" s="1452"/>
      <c r="AP205" s="1452"/>
      <c r="AQ205" s="1452"/>
      <c r="AR205" s="1449"/>
      <c r="AS205" s="1449"/>
      <c r="AT205" s="1449"/>
      <c r="AU205" s="1712"/>
      <c r="AV205" s="1450"/>
      <c r="AW205" s="1382"/>
      <c r="AX205" s="1382"/>
      <c r="AY205" s="1382"/>
      <c r="AZ205" s="1382"/>
      <c r="BA205" s="1382"/>
      <c r="BB205" s="1382"/>
      <c r="BC205" s="1382"/>
      <c r="BD205" s="1382"/>
      <c r="BE205" s="1382"/>
      <c r="BF205" s="1382"/>
      <c r="BG205" s="1382"/>
      <c r="BH205" s="1382"/>
      <c r="BI205" s="1382"/>
      <c r="BJ205" s="1670"/>
      <c r="BK205" s="1382"/>
      <c r="BL205" s="1382"/>
      <c r="BM205" s="997"/>
      <c r="BN205" s="2"/>
      <c r="BO205" s="2"/>
      <c r="BP205" s="2"/>
      <c r="BQ205" s="2"/>
      <c r="BR205" s="2"/>
      <c r="BS205" s="2"/>
      <c r="BT205" s="2"/>
      <c r="BU205" s="2"/>
      <c r="BV205" s="2"/>
      <c r="BW205" s="2"/>
      <c r="BX205" s="2"/>
      <c r="BY205" s="2"/>
      <c r="BZ205" s="2"/>
      <c r="CA205" s="2"/>
      <c r="CB205" s="2"/>
      <c r="CC205" s="2"/>
      <c r="CD205" s="1624"/>
      <c r="CE205" s="2"/>
      <c r="CF205" s="2"/>
      <c r="CG205" s="2"/>
      <c r="CH205" s="2"/>
      <c r="CI205" s="2"/>
      <c r="CJ205" s="2"/>
      <c r="CK205" s="2"/>
      <c r="CL205" s="2"/>
      <c r="CM205" s="2"/>
      <c r="CN205" s="2"/>
      <c r="CO205" s="2"/>
      <c r="CP205" s="2"/>
      <c r="CQ205" s="2"/>
      <c r="CR205" s="2"/>
      <c r="CS205" s="1624"/>
      <c r="CT205" s="2"/>
      <c r="CU205" s="2"/>
      <c r="CV205" s="2"/>
      <c r="CW205" s="2"/>
      <c r="CX205" s="2"/>
      <c r="CY205" s="2"/>
      <c r="CZ205" s="2"/>
      <c r="DA205" s="2"/>
      <c r="DB205" s="2"/>
      <c r="DC205" s="2"/>
      <c r="DD205" s="2"/>
      <c r="DE205" s="2"/>
      <c r="DF205" s="2"/>
      <c r="DG205" s="2"/>
      <c r="DH205" s="1624"/>
      <c r="DI205" s="2"/>
      <c r="DJ205" s="2"/>
    </row>
    <row r="206" spans="2:114" ht="27.75" customHeight="1" x14ac:dyDescent="0.3">
      <c r="B206" s="2098"/>
      <c r="C206" s="2099"/>
      <c r="D206" s="1448"/>
      <c r="E206" s="1448"/>
      <c r="F206" s="1448"/>
      <c r="G206" s="1448"/>
      <c r="H206" s="1448"/>
      <c r="I206" s="1448"/>
      <c r="J206" s="1448"/>
      <c r="K206" s="1448"/>
      <c r="L206" s="1448"/>
      <c r="M206" s="1448"/>
      <c r="N206" s="1448"/>
      <c r="O206" s="1448"/>
      <c r="P206" s="1448"/>
      <c r="Q206" s="1703"/>
      <c r="R206" s="1448"/>
      <c r="S206" s="1448"/>
      <c r="T206" s="1448"/>
      <c r="U206" s="1448"/>
      <c r="V206" s="1448"/>
      <c r="W206" s="1448"/>
      <c r="X206" s="1448"/>
      <c r="Y206" s="1448"/>
      <c r="Z206" s="1448"/>
      <c r="AA206" s="1448"/>
      <c r="AB206" s="1448"/>
      <c r="AC206" s="1448"/>
      <c r="AD206" s="1448"/>
      <c r="AE206" s="1448"/>
      <c r="AF206" s="1703"/>
      <c r="AG206" s="1448"/>
      <c r="AH206" s="1448"/>
      <c r="AI206" s="1448"/>
      <c r="AJ206" s="1448"/>
      <c r="AK206" s="1448"/>
      <c r="AL206" s="1448"/>
      <c r="AM206" s="1448"/>
      <c r="AN206" s="1448"/>
      <c r="AO206" s="1448"/>
      <c r="AP206" s="1448"/>
      <c r="AQ206" s="1448"/>
      <c r="AR206" s="1449"/>
      <c r="AS206" s="1449"/>
      <c r="AT206" s="1449"/>
      <c r="AU206" s="1712"/>
      <c r="AV206" s="1450"/>
      <c r="AW206" s="1382"/>
      <c r="AX206" s="1382"/>
      <c r="AY206" s="1382"/>
      <c r="AZ206" s="1382"/>
      <c r="BA206" s="1382"/>
      <c r="BB206" s="1382"/>
      <c r="BC206" s="1382"/>
      <c r="BD206" s="1382"/>
      <c r="BE206" s="1382"/>
      <c r="BF206" s="1382"/>
      <c r="BG206" s="1382"/>
      <c r="BH206" s="1382"/>
      <c r="BI206" s="1382"/>
      <c r="BJ206" s="1670"/>
      <c r="BK206" s="1382"/>
      <c r="BL206" s="1382"/>
      <c r="BM206" s="997"/>
      <c r="BN206" s="2"/>
      <c r="BO206" s="2"/>
      <c r="BP206" s="2"/>
      <c r="BQ206" s="2"/>
      <c r="BR206" s="2"/>
      <c r="BS206" s="2"/>
      <c r="BT206" s="2"/>
      <c r="BU206" s="2"/>
      <c r="BV206" s="2"/>
      <c r="BW206" s="2"/>
      <c r="BX206" s="2"/>
      <c r="BY206" s="2"/>
      <c r="BZ206" s="2"/>
      <c r="CA206" s="2"/>
      <c r="CB206" s="2"/>
      <c r="CC206" s="2"/>
      <c r="CD206" s="1624"/>
      <c r="CE206" s="2"/>
      <c r="CF206" s="2"/>
      <c r="CG206" s="2"/>
      <c r="CH206" s="2"/>
      <c r="CI206" s="2"/>
      <c r="CJ206" s="2"/>
      <c r="CK206" s="2"/>
      <c r="CL206" s="2"/>
      <c r="CM206" s="2"/>
      <c r="CN206" s="2"/>
      <c r="CO206" s="2"/>
      <c r="CP206" s="2"/>
      <c r="CQ206" s="2"/>
      <c r="CR206" s="2"/>
      <c r="CS206" s="1624"/>
      <c r="CT206" s="2"/>
      <c r="CU206" s="2"/>
      <c r="CV206" s="2"/>
      <c r="CW206" s="2"/>
      <c r="CX206" s="2"/>
      <c r="CY206" s="2"/>
      <c r="CZ206" s="2"/>
      <c r="DA206" s="2"/>
      <c r="DB206" s="2"/>
      <c r="DC206" s="2"/>
      <c r="DD206" s="2"/>
      <c r="DE206" s="2"/>
      <c r="DF206" s="2"/>
      <c r="DG206" s="2"/>
      <c r="DH206" s="1624"/>
      <c r="DI206" s="2"/>
      <c r="DJ206" s="2"/>
    </row>
    <row r="207" spans="2:114" ht="27.75" customHeight="1" x14ac:dyDescent="0.3">
      <c r="B207" s="494"/>
      <c r="C207" s="998" t="s">
        <v>570</v>
      </c>
      <c r="D207" s="998" t="s">
        <v>1256</v>
      </c>
      <c r="E207" s="998" t="s">
        <v>1257</v>
      </c>
      <c r="F207" s="998" t="s">
        <v>1258</v>
      </c>
      <c r="G207" s="998" t="s">
        <v>1259</v>
      </c>
      <c r="H207" s="998" t="s">
        <v>1260</v>
      </c>
      <c r="I207" s="998" t="s">
        <v>1261</v>
      </c>
      <c r="J207" s="998" t="s">
        <v>1262</v>
      </c>
      <c r="K207" s="998" t="s">
        <v>1263</v>
      </c>
      <c r="L207" s="998" t="s">
        <v>1264</v>
      </c>
      <c r="M207" s="998" t="s">
        <v>1265</v>
      </c>
      <c r="N207" s="998" t="s">
        <v>1266</v>
      </c>
      <c r="O207" s="998" t="s">
        <v>1267</v>
      </c>
      <c r="P207" s="998" t="s">
        <v>1268</v>
      </c>
      <c r="Q207" s="1653" t="s">
        <v>1705</v>
      </c>
      <c r="R207" s="998" t="s">
        <v>1307</v>
      </c>
      <c r="S207" s="998" t="s">
        <v>1269</v>
      </c>
      <c r="T207" s="998" t="s">
        <v>1270</v>
      </c>
      <c r="U207" s="998" t="s">
        <v>1271</v>
      </c>
      <c r="V207" s="998" t="s">
        <v>1272</v>
      </c>
      <c r="W207" s="998" t="s">
        <v>1273</v>
      </c>
      <c r="X207" s="998" t="s">
        <v>1274</v>
      </c>
      <c r="Y207" s="998" t="s">
        <v>1275</v>
      </c>
      <c r="Z207" s="998" t="s">
        <v>1276</v>
      </c>
      <c r="AA207" s="998" t="s">
        <v>1277</v>
      </c>
      <c r="AB207" s="998" t="s">
        <v>1278</v>
      </c>
      <c r="AC207" s="998" t="s">
        <v>1279</v>
      </c>
      <c r="AD207" s="998" t="s">
        <v>1280</v>
      </c>
      <c r="AE207" s="998" t="s">
        <v>1281</v>
      </c>
      <c r="AF207" s="1653" t="s">
        <v>1706</v>
      </c>
      <c r="AG207" s="998" t="s">
        <v>1308</v>
      </c>
      <c r="AH207" s="998" t="s">
        <v>1282</v>
      </c>
      <c r="AI207" s="998" t="s">
        <v>1283</v>
      </c>
      <c r="AJ207" s="998" t="s">
        <v>1284</v>
      </c>
      <c r="AK207" s="998" t="s">
        <v>1285</v>
      </c>
      <c r="AL207" s="998" t="s">
        <v>1286</v>
      </c>
      <c r="AM207" s="998" t="s">
        <v>1287</v>
      </c>
      <c r="AN207" s="998" t="s">
        <v>1288</v>
      </c>
      <c r="AO207" s="998" t="s">
        <v>1289</v>
      </c>
      <c r="AP207" s="998" t="s">
        <v>1290</v>
      </c>
      <c r="AQ207" s="998" t="s">
        <v>1291</v>
      </c>
      <c r="AR207" s="998" t="s">
        <v>1292</v>
      </c>
      <c r="AS207" s="998" t="s">
        <v>1293</v>
      </c>
      <c r="AT207" s="998" t="s">
        <v>1294</v>
      </c>
      <c r="AU207" s="1653" t="s">
        <v>1707</v>
      </c>
      <c r="AV207" s="998" t="s">
        <v>1309</v>
      </c>
      <c r="AW207" s="998"/>
      <c r="AX207" s="998"/>
      <c r="AY207" s="998"/>
      <c r="AZ207" s="998"/>
      <c r="BA207" s="998"/>
      <c r="BB207" s="998"/>
      <c r="BC207" s="998"/>
      <c r="BD207" s="998"/>
      <c r="BE207" s="998"/>
      <c r="BF207" s="998"/>
      <c r="BG207" s="998"/>
      <c r="BH207" s="998"/>
      <c r="BI207" s="20"/>
      <c r="BJ207" s="1628"/>
      <c r="BK207" s="20"/>
      <c r="BL207" s="1382"/>
      <c r="BM207" s="997"/>
      <c r="BN207" s="2"/>
      <c r="BO207" s="2"/>
      <c r="BP207" s="2"/>
      <c r="BQ207" s="2"/>
      <c r="BR207" s="2"/>
      <c r="BS207" s="2"/>
      <c r="BT207" s="2"/>
      <c r="BU207" s="2"/>
      <c r="BV207" s="2"/>
      <c r="BW207" s="2"/>
      <c r="BX207" s="2"/>
      <c r="BY207" s="2"/>
      <c r="BZ207" s="2"/>
      <c r="CA207" s="2"/>
      <c r="CB207" s="2"/>
      <c r="CC207" s="2"/>
      <c r="CD207" s="1624"/>
      <c r="CE207" s="2"/>
      <c r="CF207" s="2"/>
      <c r="CG207" s="2"/>
      <c r="CH207" s="2"/>
      <c r="CI207" s="2"/>
      <c r="CJ207" s="2"/>
      <c r="CK207" s="2"/>
      <c r="CL207" s="2"/>
      <c r="CM207" s="2"/>
      <c r="CN207" s="2"/>
      <c r="CO207" s="2"/>
      <c r="CP207" s="2"/>
      <c r="CQ207" s="2"/>
      <c r="CR207" s="2"/>
      <c r="CS207" s="1624"/>
      <c r="CT207" s="2"/>
      <c r="CU207" s="2"/>
      <c r="CV207" s="2"/>
      <c r="CW207" s="2"/>
      <c r="CX207" s="2"/>
      <c r="CY207" s="2"/>
      <c r="CZ207" s="2"/>
      <c r="DA207" s="2"/>
      <c r="DB207" s="2"/>
      <c r="DC207" s="2"/>
      <c r="DD207" s="2"/>
      <c r="DE207" s="2"/>
      <c r="DF207" s="2"/>
      <c r="DG207" s="2"/>
      <c r="DH207" s="1624"/>
      <c r="DI207" s="2"/>
      <c r="DJ207" s="2"/>
    </row>
    <row r="208" spans="2:114" x14ac:dyDescent="0.3">
      <c r="B208" s="22" t="s">
        <v>89</v>
      </c>
      <c r="C208" s="22"/>
      <c r="D208" s="201"/>
      <c r="E208" s="201"/>
      <c r="F208" s="201"/>
      <c r="G208" s="201"/>
      <c r="H208" s="201"/>
      <c r="I208" s="201"/>
      <c r="J208" s="201"/>
      <c r="K208" s="201"/>
      <c r="L208" s="201"/>
      <c r="M208" s="201"/>
      <c r="N208" s="201"/>
      <c r="O208" s="201"/>
      <c r="P208" s="201"/>
      <c r="Q208" s="1642"/>
      <c r="R208" s="201"/>
      <c r="S208" s="201"/>
      <c r="T208" s="201"/>
      <c r="U208" s="201"/>
      <c r="V208" s="201"/>
      <c r="W208" s="201"/>
      <c r="X208" s="201"/>
      <c r="Y208" s="201"/>
      <c r="Z208" s="201"/>
      <c r="AA208" s="201"/>
      <c r="AB208" s="201"/>
      <c r="AC208" s="201"/>
      <c r="AD208" s="201"/>
      <c r="AE208" s="201"/>
      <c r="AF208" s="1642"/>
      <c r="AG208" s="201"/>
      <c r="AH208" s="201"/>
      <c r="AI208" s="201"/>
      <c r="AJ208" s="201"/>
      <c r="AK208" s="201"/>
      <c r="AL208" s="201"/>
      <c r="AM208" s="201"/>
      <c r="AN208" s="201"/>
      <c r="AO208" s="201"/>
      <c r="AP208" s="201"/>
      <c r="AQ208" s="201"/>
      <c r="AR208" s="1348"/>
      <c r="AS208" s="1348"/>
      <c r="AT208" s="1348"/>
      <c r="AU208" s="1668"/>
      <c r="AV208" s="1348"/>
      <c r="AW208" s="1348"/>
      <c r="AX208" s="1348"/>
      <c r="AY208" s="1348"/>
      <c r="AZ208" s="1348"/>
      <c r="BA208" s="1348"/>
      <c r="BB208" s="1348"/>
      <c r="BC208" s="1348"/>
      <c r="BD208" s="1348"/>
      <c r="BE208" s="1348"/>
      <c r="BF208" s="1348"/>
      <c r="BG208" s="1348"/>
      <c r="BH208" s="53"/>
      <c r="BI208" s="54"/>
      <c r="BJ208" s="1634"/>
      <c r="BK208" s="54"/>
      <c r="BL208" s="20"/>
      <c r="BM208" s="997"/>
      <c r="BN208" s="2"/>
      <c r="BO208" s="2"/>
      <c r="BP208" s="2"/>
      <c r="BQ208" s="2"/>
      <c r="BR208" s="2"/>
      <c r="BS208" s="2"/>
      <c r="BT208" s="2"/>
      <c r="BU208" s="2"/>
      <c r="BV208" s="2"/>
      <c r="BW208" s="2"/>
      <c r="BX208" s="2"/>
      <c r="BY208" s="2"/>
      <c r="BZ208" s="2"/>
      <c r="CA208" s="2"/>
      <c r="CB208" s="2"/>
      <c r="CC208" s="2"/>
      <c r="CD208" s="1624"/>
      <c r="CE208" s="2"/>
      <c r="CF208" s="2"/>
      <c r="CG208" s="2"/>
      <c r="CH208" s="2"/>
      <c r="CI208" s="2"/>
      <c r="CJ208" s="2"/>
      <c r="CK208" s="2"/>
      <c r="CL208" s="2"/>
      <c r="CM208" s="2"/>
      <c r="CN208" s="2"/>
      <c r="CO208" s="2"/>
      <c r="CP208" s="2"/>
      <c r="CQ208" s="2"/>
      <c r="CR208" s="2"/>
      <c r="CS208" s="1624"/>
      <c r="CT208" s="2"/>
      <c r="CU208" s="2"/>
      <c r="CV208" s="2"/>
      <c r="CW208" s="2"/>
      <c r="CX208" s="2"/>
      <c r="CY208" s="2"/>
      <c r="CZ208" s="2"/>
      <c r="DA208" s="2"/>
      <c r="DB208" s="2"/>
      <c r="DC208" s="2"/>
      <c r="DD208" s="2"/>
      <c r="DE208" s="2"/>
    </row>
    <row r="209" spans="2:109" x14ac:dyDescent="0.3">
      <c r="B209" s="1441" t="s">
        <v>1521</v>
      </c>
      <c r="C209" s="1442"/>
      <c r="D209" s="201"/>
      <c r="E209" s="201"/>
      <c r="F209" s="201"/>
      <c r="G209" s="201"/>
      <c r="H209" s="201"/>
      <c r="I209" s="201"/>
      <c r="J209" s="201"/>
      <c r="K209" s="201"/>
      <c r="L209" s="201"/>
      <c r="M209" s="201"/>
      <c r="N209" s="201"/>
      <c r="O209" s="201"/>
      <c r="P209" s="201"/>
      <c r="Q209" s="1642"/>
      <c r="R209" s="201"/>
      <c r="S209" s="201"/>
      <c r="T209" s="201"/>
      <c r="U209" s="201"/>
      <c r="V209" s="201"/>
      <c r="W209" s="201"/>
      <c r="X209" s="201"/>
      <c r="Y209" s="201"/>
      <c r="Z209" s="201"/>
      <c r="AA209" s="201"/>
      <c r="AB209" s="201"/>
      <c r="AC209" s="201"/>
      <c r="AD209" s="201"/>
      <c r="AE209" s="201"/>
      <c r="AF209" s="1642"/>
      <c r="AG209" s="201"/>
      <c r="AH209" s="201"/>
      <c r="AI209" s="201"/>
      <c r="AJ209" s="201"/>
      <c r="AK209" s="201"/>
      <c r="AL209" s="201"/>
      <c r="AM209" s="201"/>
      <c r="AN209" s="201"/>
      <c r="AO209" s="201"/>
      <c r="AP209" s="201"/>
      <c r="AQ209" s="201"/>
      <c r="AR209" s="1348"/>
      <c r="AS209" s="1348"/>
      <c r="AT209" s="1348"/>
      <c r="AU209" s="1668"/>
      <c r="AV209" s="1348"/>
      <c r="AW209" s="1348"/>
      <c r="AX209" s="1348"/>
      <c r="AY209" s="1348"/>
      <c r="AZ209" s="1348"/>
      <c r="BA209" s="1348"/>
      <c r="BB209" s="1348"/>
      <c r="BC209" s="1348"/>
      <c r="BD209" s="1348"/>
      <c r="BE209" s="1348"/>
      <c r="BF209" s="1348"/>
      <c r="BG209" s="1348"/>
      <c r="BH209" s="53"/>
      <c r="BI209" s="54"/>
      <c r="BJ209" s="1634"/>
      <c r="BK209" s="54"/>
      <c r="BL209" s="54"/>
      <c r="BM209" s="2"/>
      <c r="BN209" s="7"/>
      <c r="BO209" s="7"/>
      <c r="BP209" s="7"/>
      <c r="BQ209" s="7"/>
      <c r="BR209" s="7"/>
      <c r="BS209" s="7"/>
      <c r="BT209" s="7"/>
      <c r="BU209" s="7"/>
      <c r="BV209" s="7"/>
      <c r="BW209" s="7"/>
      <c r="BX209" s="7"/>
      <c r="BY209" s="7"/>
      <c r="BZ209" s="7"/>
      <c r="CA209" s="7"/>
      <c r="CB209" s="7"/>
      <c r="CC209" s="7"/>
      <c r="CD209" s="1627"/>
      <c r="CE209" s="7"/>
      <c r="CF209" s="7"/>
      <c r="CG209" s="7"/>
      <c r="CH209" s="7"/>
      <c r="CI209" s="7"/>
      <c r="CJ209" s="7"/>
      <c r="CK209" s="7"/>
      <c r="CL209" s="7"/>
      <c r="CM209" s="7"/>
      <c r="CN209" s="7"/>
      <c r="CO209" s="7"/>
      <c r="CP209" s="7"/>
      <c r="CQ209" s="7"/>
      <c r="CR209" s="7"/>
      <c r="CS209" s="1627"/>
      <c r="CT209" s="7"/>
      <c r="CU209" s="7"/>
      <c r="CV209" s="7"/>
      <c r="CW209" s="7"/>
      <c r="CX209" s="7"/>
      <c r="CY209" s="7"/>
      <c r="CZ209" s="7"/>
      <c r="DA209" s="7"/>
      <c r="DB209" s="7"/>
      <c r="DC209" s="7"/>
      <c r="DD209" s="7"/>
      <c r="DE209" s="2"/>
    </row>
    <row r="210" spans="2:109" x14ac:dyDescent="0.3">
      <c r="B210" s="1441" t="s">
        <v>1522</v>
      </c>
      <c r="C210" s="1442"/>
      <c r="D210" s="201"/>
      <c r="E210" s="201"/>
      <c r="F210" s="201"/>
      <c r="G210" s="201"/>
      <c r="H210" s="201"/>
      <c r="I210" s="201"/>
      <c r="J210" s="201"/>
      <c r="K210" s="201"/>
      <c r="L210" s="201"/>
      <c r="M210" s="201"/>
      <c r="N210" s="201"/>
      <c r="O210" s="201"/>
      <c r="P210" s="201"/>
      <c r="Q210" s="1642"/>
      <c r="R210" s="201"/>
      <c r="S210" s="201"/>
      <c r="T210" s="201"/>
      <c r="U210" s="201"/>
      <c r="V210" s="201"/>
      <c r="W210" s="201"/>
      <c r="X210" s="201"/>
      <c r="Y210" s="201"/>
      <c r="Z210" s="201"/>
      <c r="AA210" s="201"/>
      <c r="AB210" s="201"/>
      <c r="AC210" s="201"/>
      <c r="AD210" s="201"/>
      <c r="AE210" s="201"/>
      <c r="AF210" s="1642"/>
      <c r="AG210" s="201"/>
      <c r="AH210" s="201"/>
      <c r="AI210" s="201"/>
      <c r="AJ210" s="201"/>
      <c r="AK210" s="201"/>
      <c r="AL210" s="201"/>
      <c r="AM210" s="201"/>
      <c r="AN210" s="201"/>
      <c r="AO210" s="201"/>
      <c r="AP210" s="201"/>
      <c r="AQ210" s="201"/>
      <c r="AR210" s="1348"/>
      <c r="AS210" s="1348"/>
      <c r="AT210" s="1348"/>
      <c r="AU210" s="1668"/>
      <c r="AV210" s="1348"/>
      <c r="AW210" s="1348"/>
      <c r="AX210" s="1348"/>
      <c r="AY210" s="1348"/>
      <c r="AZ210" s="1348"/>
      <c r="BA210" s="1348"/>
      <c r="BB210" s="1348"/>
      <c r="BC210" s="1348"/>
      <c r="BD210" s="1348"/>
      <c r="BE210" s="1348"/>
      <c r="BF210" s="1348"/>
      <c r="BG210" s="1348"/>
      <c r="BH210" s="53"/>
      <c r="BI210" s="54"/>
      <c r="BJ210" s="1634"/>
      <c r="BK210" s="54"/>
      <c r="BL210" s="54"/>
      <c r="BM210" s="7"/>
      <c r="BN210" s="7"/>
      <c r="BO210" s="7"/>
      <c r="BP210" s="7"/>
      <c r="BQ210" s="7"/>
      <c r="BR210" s="7"/>
      <c r="BS210" s="7"/>
      <c r="BT210" s="7"/>
      <c r="BU210" s="7"/>
      <c r="BV210" s="7"/>
      <c r="BW210" s="7"/>
      <c r="BX210" s="7"/>
      <c r="BY210" s="7"/>
      <c r="BZ210" s="7"/>
      <c r="CA210" s="7"/>
      <c r="CB210" s="7"/>
      <c r="CC210" s="7"/>
      <c r="CD210" s="1627"/>
      <c r="CE210" s="7"/>
      <c r="CF210" s="7"/>
      <c r="CG210" s="7"/>
      <c r="CH210" s="7"/>
      <c r="CI210" s="7"/>
      <c r="CJ210" s="7"/>
      <c r="CK210" s="7"/>
      <c r="CL210" s="7"/>
      <c r="CM210" s="7"/>
      <c r="CN210" s="7"/>
      <c r="CO210" s="7"/>
      <c r="CP210" s="7"/>
      <c r="CQ210" s="7"/>
      <c r="CR210" s="7"/>
      <c r="CS210" s="1627"/>
      <c r="CT210" s="7"/>
      <c r="CU210" s="7"/>
      <c r="CV210" s="7"/>
      <c r="CW210" s="7"/>
      <c r="CX210" s="7"/>
      <c r="CY210" s="7"/>
      <c r="CZ210" s="7"/>
      <c r="DA210" s="7"/>
      <c r="DB210" s="7"/>
      <c r="DC210" s="7"/>
      <c r="DD210" s="7"/>
      <c r="DE210" s="2"/>
    </row>
    <row r="211" spans="2:109" x14ac:dyDescent="0.3">
      <c r="B211" s="29" t="s">
        <v>1523</v>
      </c>
      <c r="C211" s="1442"/>
      <c r="D211" s="201"/>
      <c r="E211" s="201"/>
      <c r="F211" s="201"/>
      <c r="G211" s="201"/>
      <c r="H211" s="201"/>
      <c r="I211" s="201"/>
      <c r="J211" s="201"/>
      <c r="K211" s="201"/>
      <c r="L211" s="201"/>
      <c r="M211" s="201"/>
      <c r="N211" s="201"/>
      <c r="O211" s="201"/>
      <c r="P211" s="201"/>
      <c r="Q211" s="1642"/>
      <c r="R211" s="201"/>
      <c r="S211" s="201"/>
      <c r="T211" s="201"/>
      <c r="U211" s="201"/>
      <c r="V211" s="201"/>
      <c r="W211" s="201"/>
      <c r="X211" s="201"/>
      <c r="Y211" s="201"/>
      <c r="Z211" s="201"/>
      <c r="AA211" s="201"/>
      <c r="AB211" s="201"/>
      <c r="AC211" s="201"/>
      <c r="AD211" s="201"/>
      <c r="AE211" s="201"/>
      <c r="AF211" s="1642"/>
      <c r="AG211" s="201"/>
      <c r="AH211" s="201"/>
      <c r="AI211" s="201"/>
      <c r="AJ211" s="201"/>
      <c r="AK211" s="201"/>
      <c r="AL211" s="201"/>
      <c r="AM211" s="201"/>
      <c r="AN211" s="201"/>
      <c r="AO211" s="201"/>
      <c r="AP211" s="201"/>
      <c r="AQ211" s="201"/>
      <c r="AR211" s="1348"/>
      <c r="AS211" s="1348"/>
      <c r="AT211" s="1348"/>
      <c r="AU211" s="1668"/>
      <c r="AV211" s="1348"/>
      <c r="AW211" s="1348"/>
      <c r="AX211" s="1348"/>
      <c r="AY211" s="1348"/>
      <c r="AZ211" s="1348"/>
      <c r="BA211" s="1348"/>
      <c r="BB211" s="1348"/>
      <c r="BC211" s="1348"/>
      <c r="BD211" s="1348"/>
      <c r="BE211" s="1348"/>
      <c r="BF211" s="1348"/>
      <c r="BG211" s="1348"/>
      <c r="BH211" s="53"/>
      <c r="BI211" s="54"/>
      <c r="BJ211" s="1634"/>
      <c r="BK211" s="54"/>
      <c r="BL211" s="54"/>
      <c r="BM211" s="7"/>
      <c r="BN211" s="7"/>
      <c r="BO211" s="7"/>
      <c r="BP211" s="7"/>
      <c r="BQ211" s="7"/>
      <c r="BR211" s="7"/>
      <c r="BS211" s="7"/>
      <c r="BT211" s="7"/>
      <c r="BU211" s="7"/>
      <c r="BV211" s="7"/>
      <c r="BW211" s="7"/>
      <c r="BX211" s="7"/>
      <c r="BY211" s="7"/>
      <c r="BZ211" s="7"/>
      <c r="CA211" s="7"/>
      <c r="CB211" s="7"/>
      <c r="CC211" s="7"/>
      <c r="CD211" s="1627"/>
      <c r="CE211" s="7"/>
      <c r="CF211" s="7"/>
      <c r="CG211" s="7"/>
      <c r="CH211" s="7"/>
      <c r="CI211" s="7"/>
      <c r="CJ211" s="7"/>
      <c r="CK211" s="7"/>
      <c r="CL211" s="7"/>
      <c r="CM211" s="7"/>
      <c r="CN211" s="7"/>
      <c r="CO211" s="7"/>
      <c r="CP211" s="7"/>
      <c r="CQ211" s="7"/>
      <c r="CR211" s="7"/>
      <c r="CS211" s="1627"/>
      <c r="CT211" s="7"/>
      <c r="CU211" s="7"/>
      <c r="CV211" s="7"/>
      <c r="CW211" s="7"/>
      <c r="CX211" s="7"/>
      <c r="CY211" s="7"/>
      <c r="CZ211" s="7"/>
      <c r="DA211" s="7"/>
      <c r="DB211" s="7"/>
      <c r="DC211" s="7"/>
      <c r="DD211" s="7"/>
      <c r="DE211" s="2"/>
    </row>
    <row r="212" spans="2:109" x14ac:dyDescent="0.3">
      <c r="B212" s="29" t="s">
        <v>1524</v>
      </c>
      <c r="C212" s="1442"/>
      <c r="D212" s="201"/>
      <c r="E212" s="201"/>
      <c r="F212" s="201"/>
      <c r="G212" s="201"/>
      <c r="H212" s="201"/>
      <c r="I212" s="201"/>
      <c r="J212" s="201"/>
      <c r="K212" s="201"/>
      <c r="L212" s="201"/>
      <c r="M212" s="201"/>
      <c r="N212" s="201"/>
      <c r="O212" s="201"/>
      <c r="P212" s="201"/>
      <c r="Q212" s="1642"/>
      <c r="R212" s="201"/>
      <c r="S212" s="201"/>
      <c r="T212" s="201"/>
      <c r="U212" s="201"/>
      <c r="V212" s="201"/>
      <c r="W212" s="201"/>
      <c r="X212" s="201"/>
      <c r="Y212" s="201"/>
      <c r="Z212" s="201"/>
      <c r="AA212" s="201"/>
      <c r="AB212" s="201"/>
      <c r="AC212" s="201"/>
      <c r="AD212" s="201"/>
      <c r="AE212" s="201"/>
      <c r="AF212" s="1642"/>
      <c r="AG212" s="201"/>
      <c r="AH212" s="201"/>
      <c r="AI212" s="201"/>
      <c r="AJ212" s="201"/>
      <c r="AK212" s="201"/>
      <c r="AL212" s="201"/>
      <c r="AM212" s="201"/>
      <c r="AN212" s="201"/>
      <c r="AO212" s="201"/>
      <c r="AP212" s="201"/>
      <c r="AQ212" s="201"/>
      <c r="AR212" s="1348"/>
      <c r="AS212" s="1348"/>
      <c r="AT212" s="1348"/>
      <c r="AU212" s="1668"/>
      <c r="AV212" s="1348"/>
      <c r="AW212" s="1348"/>
      <c r="AX212" s="1348"/>
      <c r="AY212" s="1348"/>
      <c r="AZ212" s="1348"/>
      <c r="BA212" s="1348"/>
      <c r="BB212" s="1348"/>
      <c r="BC212" s="1348"/>
      <c r="BD212" s="1348"/>
      <c r="BE212" s="1348"/>
      <c r="BF212" s="1348"/>
      <c r="BG212" s="1348"/>
      <c r="BH212" s="53"/>
      <c r="BI212" s="54"/>
      <c r="BJ212" s="1634"/>
      <c r="BK212" s="54"/>
      <c r="BL212" s="54"/>
      <c r="BM212" s="7"/>
      <c r="BN212" s="7"/>
      <c r="BO212" s="7"/>
      <c r="BP212" s="7"/>
      <c r="BQ212" s="7"/>
      <c r="BR212" s="7"/>
      <c r="BS212" s="7"/>
      <c r="BT212" s="7"/>
      <c r="BU212" s="7"/>
      <c r="BV212" s="7"/>
      <c r="BW212" s="7"/>
      <c r="BX212" s="7"/>
      <c r="BY212" s="7"/>
      <c r="BZ212" s="7"/>
      <c r="CA212" s="7"/>
      <c r="CB212" s="7"/>
      <c r="CC212" s="7"/>
      <c r="CD212" s="1627"/>
      <c r="CE212" s="7"/>
      <c r="CF212" s="7"/>
      <c r="CG212" s="7"/>
      <c r="CH212" s="7"/>
      <c r="CI212" s="7"/>
      <c r="CJ212" s="7"/>
      <c r="CK212" s="7"/>
      <c r="CL212" s="7"/>
      <c r="CM212" s="7"/>
      <c r="CN212" s="7"/>
      <c r="CO212" s="7"/>
      <c r="CP212" s="7"/>
      <c r="CQ212" s="7"/>
      <c r="CR212" s="7"/>
      <c r="CS212" s="1627"/>
      <c r="CT212" s="7"/>
      <c r="CU212" s="7"/>
      <c r="CV212" s="7"/>
      <c r="CW212" s="7"/>
      <c r="CX212" s="7"/>
      <c r="CY212" s="7"/>
      <c r="CZ212" s="7"/>
      <c r="DA212" s="7"/>
      <c r="DB212" s="7"/>
      <c r="DC212" s="7"/>
      <c r="DD212" s="7"/>
      <c r="DE212" s="2"/>
    </row>
    <row r="213" spans="2:109" x14ac:dyDescent="0.3">
      <c r="B213" s="1441" t="s">
        <v>1525</v>
      </c>
      <c r="C213" s="1442"/>
      <c r="D213" s="201"/>
      <c r="E213" s="201"/>
      <c r="F213" s="201"/>
      <c r="G213" s="201"/>
      <c r="H213" s="201"/>
      <c r="I213" s="201"/>
      <c r="J213" s="201"/>
      <c r="K213" s="201"/>
      <c r="L213" s="201"/>
      <c r="M213" s="201"/>
      <c r="N213" s="201"/>
      <c r="O213" s="201"/>
      <c r="P213" s="201"/>
      <c r="Q213" s="1642"/>
      <c r="R213" s="201"/>
      <c r="S213" s="201"/>
      <c r="T213" s="201"/>
      <c r="U213" s="201"/>
      <c r="V213" s="201"/>
      <c r="W213" s="201"/>
      <c r="X213" s="201"/>
      <c r="Y213" s="201"/>
      <c r="Z213" s="201"/>
      <c r="AA213" s="201"/>
      <c r="AB213" s="201"/>
      <c r="AC213" s="201"/>
      <c r="AD213" s="201"/>
      <c r="AE213" s="201"/>
      <c r="AF213" s="1642"/>
      <c r="AG213" s="201"/>
      <c r="AH213" s="201"/>
      <c r="AI213" s="201"/>
      <c r="AJ213" s="201"/>
      <c r="AK213" s="201"/>
      <c r="AL213" s="201"/>
      <c r="AM213" s="201"/>
      <c r="AN213" s="201"/>
      <c r="AO213" s="201"/>
      <c r="AP213" s="201"/>
      <c r="AQ213" s="201"/>
      <c r="AR213" s="1348"/>
      <c r="AS213" s="1348"/>
      <c r="AT213" s="1348"/>
      <c r="AU213" s="1668"/>
      <c r="AV213" s="1348"/>
      <c r="AW213" s="1348"/>
      <c r="AX213" s="1348"/>
      <c r="AY213" s="1348"/>
      <c r="AZ213" s="1348"/>
      <c r="BA213" s="1348"/>
      <c r="BB213" s="1348"/>
      <c r="BC213" s="1348"/>
      <c r="BD213" s="1348"/>
      <c r="BE213" s="1348"/>
      <c r="BF213" s="1348"/>
      <c r="BG213" s="1348"/>
      <c r="BH213" s="53"/>
      <c r="BI213" s="54"/>
      <c r="BJ213" s="1634"/>
      <c r="BK213" s="54"/>
      <c r="BL213" s="54"/>
      <c r="BM213" s="7"/>
      <c r="BN213" s="7"/>
      <c r="BO213" s="7"/>
      <c r="BP213" s="7"/>
      <c r="BQ213" s="7"/>
      <c r="BR213" s="7"/>
      <c r="BS213" s="7"/>
      <c r="BT213" s="7"/>
      <c r="BU213" s="7"/>
      <c r="BV213" s="7"/>
      <c r="BW213" s="7"/>
      <c r="BX213" s="7"/>
      <c r="BY213" s="7"/>
      <c r="BZ213" s="7"/>
      <c r="CA213" s="7"/>
      <c r="CB213" s="7"/>
      <c r="CC213" s="7"/>
      <c r="CD213" s="1627"/>
      <c r="CE213" s="7"/>
      <c r="CF213" s="7"/>
      <c r="CG213" s="7"/>
      <c r="CH213" s="7"/>
      <c r="CI213" s="7"/>
      <c r="CJ213" s="7"/>
      <c r="CK213" s="7"/>
      <c r="CL213" s="7"/>
      <c r="CM213" s="7"/>
      <c r="CN213" s="7"/>
      <c r="CO213" s="7"/>
      <c r="CP213" s="7"/>
      <c r="CQ213" s="7"/>
      <c r="CR213" s="7"/>
      <c r="CS213" s="1627"/>
      <c r="CT213" s="7"/>
      <c r="CU213" s="7"/>
      <c r="CV213" s="7"/>
      <c r="CW213" s="7"/>
      <c r="CX213" s="7"/>
      <c r="CY213" s="7"/>
      <c r="CZ213" s="7"/>
      <c r="DA213" s="7"/>
      <c r="DB213" s="7"/>
      <c r="DC213" s="7"/>
      <c r="DD213" s="7"/>
      <c r="DE213" s="2"/>
    </row>
    <row r="214" spans="2:109" x14ac:dyDescent="0.3">
      <c r="B214" s="1441" t="s">
        <v>1526</v>
      </c>
      <c r="C214" s="1441"/>
      <c r="D214" s="201"/>
      <c r="E214" s="201"/>
      <c r="F214" s="201"/>
      <c r="G214" s="201"/>
      <c r="H214" s="201"/>
      <c r="I214" s="201"/>
      <c r="J214" s="201"/>
      <c r="K214" s="201"/>
      <c r="L214" s="201"/>
      <c r="M214" s="201"/>
      <c r="N214" s="201"/>
      <c r="O214" s="201"/>
      <c r="P214" s="201"/>
      <c r="Q214" s="1642"/>
      <c r="R214" s="201"/>
      <c r="S214" s="201"/>
      <c r="T214" s="201"/>
      <c r="U214" s="201"/>
      <c r="V214" s="201"/>
      <c r="W214" s="201"/>
      <c r="X214" s="201"/>
      <c r="Y214" s="201"/>
      <c r="Z214" s="201"/>
      <c r="AA214" s="201"/>
      <c r="AB214" s="201"/>
      <c r="AC214" s="201"/>
      <c r="AD214" s="201"/>
      <c r="AE214" s="201"/>
      <c r="AF214" s="1642"/>
      <c r="AG214" s="201"/>
      <c r="AH214" s="201"/>
      <c r="AI214" s="201"/>
      <c r="AJ214" s="201"/>
      <c r="AK214" s="201"/>
      <c r="AL214" s="201"/>
      <c r="AM214" s="201"/>
      <c r="AN214" s="201"/>
      <c r="AO214" s="201"/>
      <c r="AP214" s="201"/>
      <c r="AQ214" s="201"/>
      <c r="AR214" s="1348"/>
      <c r="AS214" s="1348"/>
      <c r="AT214" s="1348"/>
      <c r="AU214" s="1668"/>
      <c r="AV214" s="1348"/>
      <c r="AW214" s="1348"/>
      <c r="AX214" s="1348"/>
      <c r="AY214" s="1348"/>
      <c r="AZ214" s="1348"/>
      <c r="BA214" s="1348"/>
      <c r="BB214" s="1348"/>
      <c r="BC214" s="1348"/>
      <c r="BD214" s="1348"/>
      <c r="BE214" s="1348"/>
      <c r="BF214" s="1348"/>
      <c r="BG214" s="1348"/>
      <c r="BH214" s="53"/>
      <c r="BI214" s="54"/>
      <c r="BJ214" s="1634"/>
      <c r="BK214" s="54"/>
      <c r="BL214" s="54"/>
      <c r="BM214" s="7"/>
      <c r="BN214" s="7"/>
      <c r="BO214" s="7"/>
      <c r="BP214" s="7"/>
      <c r="BQ214" s="7"/>
      <c r="BR214" s="7"/>
      <c r="BS214" s="7"/>
      <c r="BT214" s="7"/>
      <c r="BU214" s="7"/>
      <c r="BV214" s="7"/>
      <c r="BW214" s="7"/>
      <c r="BX214" s="7"/>
      <c r="BY214" s="7"/>
      <c r="BZ214" s="7"/>
      <c r="CA214" s="7"/>
      <c r="CB214" s="7"/>
      <c r="CC214" s="7"/>
      <c r="CD214" s="1627"/>
      <c r="CE214" s="7"/>
      <c r="CF214" s="7"/>
      <c r="CG214" s="7"/>
      <c r="CH214" s="7"/>
      <c r="CI214" s="7"/>
      <c r="CJ214" s="7"/>
      <c r="CK214" s="7"/>
      <c r="CL214" s="7"/>
      <c r="CM214" s="7"/>
      <c r="CN214" s="7"/>
      <c r="CO214" s="7"/>
      <c r="CP214" s="7"/>
      <c r="CQ214" s="7"/>
      <c r="CR214" s="7"/>
      <c r="CS214" s="1627"/>
      <c r="CT214" s="7"/>
      <c r="CU214" s="7"/>
      <c r="CV214" s="7"/>
      <c r="CW214" s="7"/>
      <c r="CX214" s="7"/>
      <c r="CY214" s="7"/>
      <c r="CZ214" s="7"/>
      <c r="DA214" s="7"/>
      <c r="DB214" s="7"/>
      <c r="DC214" s="7"/>
      <c r="DD214" s="7"/>
      <c r="DE214" s="2"/>
    </row>
    <row r="215" spans="2:109" x14ac:dyDescent="0.3">
      <c r="B215" s="1441" t="s">
        <v>1527</v>
      </c>
      <c r="C215" s="1441"/>
      <c r="D215" s="201"/>
      <c r="E215" s="201"/>
      <c r="F215" s="201"/>
      <c r="G215" s="201"/>
      <c r="H215" s="201"/>
      <c r="I215" s="201"/>
      <c r="J215" s="201"/>
      <c r="K215" s="201"/>
      <c r="L215" s="201"/>
      <c r="M215" s="201"/>
      <c r="N215" s="201"/>
      <c r="O215" s="201"/>
      <c r="P215" s="201"/>
      <c r="Q215" s="1642"/>
      <c r="R215" s="201"/>
      <c r="S215" s="201"/>
      <c r="T215" s="201"/>
      <c r="U215" s="201"/>
      <c r="V215" s="201"/>
      <c r="W215" s="201"/>
      <c r="X215" s="201"/>
      <c r="Y215" s="201"/>
      <c r="Z215" s="201"/>
      <c r="AA215" s="201"/>
      <c r="AB215" s="201"/>
      <c r="AC215" s="201"/>
      <c r="AD215" s="201"/>
      <c r="AE215" s="201"/>
      <c r="AF215" s="1642"/>
      <c r="AG215" s="201"/>
      <c r="AH215" s="201"/>
      <c r="AI215" s="201"/>
      <c r="AJ215" s="201"/>
      <c r="AK215" s="201"/>
      <c r="AL215" s="201"/>
      <c r="AM215" s="201"/>
      <c r="AN215" s="201"/>
      <c r="AO215" s="201"/>
      <c r="AP215" s="201"/>
      <c r="AQ215" s="201"/>
      <c r="AR215" s="1348"/>
      <c r="AS215" s="1348"/>
      <c r="AT215" s="1348"/>
      <c r="AU215" s="1668"/>
      <c r="AV215" s="1348"/>
      <c r="AW215" s="1348"/>
      <c r="AX215" s="1348"/>
      <c r="AY215" s="1348"/>
      <c r="AZ215" s="1348"/>
      <c r="BA215" s="1348"/>
      <c r="BB215" s="1348"/>
      <c r="BC215" s="1348"/>
      <c r="BD215" s="1348"/>
      <c r="BE215" s="1348"/>
      <c r="BF215" s="1348"/>
      <c r="BG215" s="1348"/>
      <c r="BH215" s="53"/>
      <c r="BI215" s="54"/>
      <c r="BJ215" s="1634"/>
      <c r="BK215" s="54"/>
      <c r="BL215" s="54"/>
      <c r="BM215" s="7"/>
      <c r="BN215" s="7"/>
      <c r="BO215" s="7"/>
      <c r="BP215" s="7"/>
      <c r="BQ215" s="7"/>
      <c r="BR215" s="7"/>
      <c r="BS215" s="7"/>
      <c r="BT215" s="7"/>
      <c r="BU215" s="7"/>
      <c r="BV215" s="7"/>
      <c r="BW215" s="7"/>
      <c r="BX215" s="7"/>
      <c r="BY215" s="7"/>
      <c r="BZ215" s="7"/>
      <c r="CA215" s="7"/>
      <c r="CB215" s="7"/>
      <c r="CC215" s="7"/>
      <c r="CD215" s="1627"/>
      <c r="CE215" s="7"/>
      <c r="CF215" s="7"/>
      <c r="CG215" s="7"/>
      <c r="CH215" s="7"/>
      <c r="CI215" s="7"/>
      <c r="CJ215" s="7"/>
      <c r="CK215" s="7"/>
      <c r="CL215" s="7"/>
      <c r="CM215" s="7"/>
      <c r="CN215" s="7"/>
      <c r="CO215" s="7"/>
      <c r="CP215" s="7"/>
      <c r="CQ215" s="7"/>
      <c r="CR215" s="7"/>
      <c r="CS215" s="1627"/>
      <c r="CT215" s="7"/>
      <c r="CU215" s="7"/>
      <c r="CV215" s="7"/>
      <c r="CW215" s="7"/>
      <c r="CX215" s="7"/>
      <c r="CY215" s="7"/>
      <c r="CZ215" s="7"/>
      <c r="DA215" s="7"/>
      <c r="DB215" s="7"/>
      <c r="DC215" s="7"/>
      <c r="DD215" s="7"/>
      <c r="DE215" s="2"/>
    </row>
    <row r="216" spans="2:109" x14ac:dyDescent="0.3">
      <c r="B216" s="1441" t="s">
        <v>1528</v>
      </c>
      <c r="C216" s="1441"/>
      <c r="D216" s="201"/>
      <c r="E216" s="201"/>
      <c r="F216" s="201"/>
      <c r="G216" s="201"/>
      <c r="H216" s="201"/>
      <c r="I216" s="201"/>
      <c r="J216" s="201"/>
      <c r="K216" s="201"/>
      <c r="L216" s="201"/>
      <c r="M216" s="201"/>
      <c r="N216" s="201"/>
      <c r="O216" s="201"/>
      <c r="P216" s="201"/>
      <c r="Q216" s="1642"/>
      <c r="R216" s="201"/>
      <c r="S216" s="201"/>
      <c r="T216" s="201"/>
      <c r="U216" s="201"/>
      <c r="V216" s="201"/>
      <c r="W216" s="201"/>
      <c r="X216" s="201"/>
      <c r="Y216" s="201"/>
      <c r="Z216" s="201"/>
      <c r="AA216" s="201"/>
      <c r="AB216" s="201"/>
      <c r="AC216" s="201"/>
      <c r="AD216" s="201"/>
      <c r="AE216" s="201"/>
      <c r="AF216" s="1642"/>
      <c r="AG216" s="201"/>
      <c r="AH216" s="201"/>
      <c r="AI216" s="201"/>
      <c r="AJ216" s="201"/>
      <c r="AK216" s="201"/>
      <c r="AL216" s="201"/>
      <c r="AM216" s="201"/>
      <c r="AN216" s="201"/>
      <c r="AO216" s="201"/>
      <c r="AP216" s="201"/>
      <c r="AQ216" s="201"/>
      <c r="AR216" s="1348"/>
      <c r="AS216" s="1348"/>
      <c r="AT216" s="1348"/>
      <c r="AU216" s="1668"/>
      <c r="AV216" s="1348"/>
      <c r="AW216" s="1348"/>
      <c r="AX216" s="1348"/>
      <c r="AY216" s="1348"/>
      <c r="AZ216" s="1348"/>
      <c r="BA216" s="1348"/>
      <c r="BB216" s="1348"/>
      <c r="BC216" s="1348"/>
      <c r="BD216" s="1348"/>
      <c r="BE216" s="1348"/>
      <c r="BF216" s="1348"/>
      <c r="BG216" s="1348"/>
      <c r="BH216" s="53"/>
      <c r="BI216" s="54"/>
      <c r="BJ216" s="1634"/>
      <c r="BK216" s="54"/>
      <c r="BL216" s="54"/>
      <c r="BM216" s="7"/>
      <c r="BN216" s="7"/>
      <c r="BO216" s="7"/>
      <c r="BP216" s="7"/>
      <c r="BQ216" s="7"/>
      <c r="BR216" s="7"/>
      <c r="BS216" s="7"/>
      <c r="BT216" s="7"/>
      <c r="BU216" s="7"/>
      <c r="BV216" s="7"/>
      <c r="BW216" s="7"/>
      <c r="BX216" s="7"/>
      <c r="BY216" s="7"/>
      <c r="BZ216" s="7"/>
      <c r="CA216" s="7"/>
      <c r="CB216" s="7"/>
      <c r="CC216" s="7"/>
      <c r="CD216" s="1627"/>
      <c r="CE216" s="7"/>
      <c r="CF216" s="7"/>
      <c r="CG216" s="7"/>
      <c r="CH216" s="7"/>
      <c r="CI216" s="7"/>
      <c r="CJ216" s="7"/>
      <c r="CK216" s="7"/>
      <c r="CL216" s="7"/>
      <c r="CM216" s="7"/>
      <c r="CN216" s="7"/>
      <c r="CO216" s="7"/>
      <c r="CP216" s="7"/>
      <c r="CQ216" s="7"/>
      <c r="CR216" s="7"/>
      <c r="CS216" s="1627"/>
      <c r="CT216" s="7"/>
      <c r="CU216" s="7"/>
      <c r="CV216" s="7"/>
      <c r="CW216" s="7"/>
      <c r="CX216" s="7"/>
      <c r="CY216" s="7"/>
      <c r="CZ216" s="7"/>
      <c r="DA216" s="7"/>
      <c r="DB216" s="7"/>
      <c r="DC216" s="7"/>
      <c r="DD216" s="7"/>
      <c r="DE216" s="2"/>
    </row>
    <row r="217" spans="2:109" x14ac:dyDescent="0.3">
      <c r="B217" s="1441" t="s">
        <v>1529</v>
      </c>
      <c r="C217" s="1442"/>
      <c r="D217" s="201"/>
      <c r="E217" s="201"/>
      <c r="F217" s="201"/>
      <c r="G217" s="201"/>
      <c r="H217" s="201"/>
      <c r="I217" s="201"/>
      <c r="J217" s="201"/>
      <c r="K217" s="201"/>
      <c r="L217" s="201"/>
      <c r="M217" s="201"/>
      <c r="N217" s="201"/>
      <c r="O217" s="201"/>
      <c r="P217" s="201"/>
      <c r="Q217" s="1642"/>
      <c r="R217" s="201"/>
      <c r="S217" s="201"/>
      <c r="T217" s="201"/>
      <c r="U217" s="201"/>
      <c r="V217" s="201"/>
      <c r="W217" s="201"/>
      <c r="X217" s="201"/>
      <c r="Y217" s="201"/>
      <c r="Z217" s="201"/>
      <c r="AA217" s="201"/>
      <c r="AB217" s="201"/>
      <c r="AC217" s="201"/>
      <c r="AD217" s="201"/>
      <c r="AE217" s="201"/>
      <c r="AF217" s="1642"/>
      <c r="AG217" s="201"/>
      <c r="AH217" s="201"/>
      <c r="AI217" s="201"/>
      <c r="AJ217" s="201"/>
      <c r="AK217" s="201"/>
      <c r="AL217" s="201"/>
      <c r="AM217" s="201"/>
      <c r="AN217" s="201"/>
      <c r="AO217" s="201"/>
      <c r="AP217" s="201"/>
      <c r="AQ217" s="201"/>
      <c r="AR217" s="1348"/>
      <c r="AS217" s="1348"/>
      <c r="AT217" s="1348"/>
      <c r="AU217" s="1668"/>
      <c r="AV217" s="1348"/>
      <c r="AW217" s="1348"/>
      <c r="AX217" s="1348"/>
      <c r="AY217" s="1348"/>
      <c r="AZ217" s="1348"/>
      <c r="BA217" s="1348"/>
      <c r="BB217" s="1348"/>
      <c r="BC217" s="1348"/>
      <c r="BD217" s="1348"/>
      <c r="BE217" s="1348"/>
      <c r="BF217" s="1348"/>
      <c r="BG217" s="1348"/>
      <c r="BH217" s="53"/>
      <c r="BI217" s="54"/>
      <c r="BJ217" s="1634"/>
      <c r="BK217" s="54"/>
      <c r="BL217" s="54"/>
      <c r="BM217" s="7"/>
      <c r="BN217" s="7"/>
      <c r="BO217" s="7"/>
      <c r="BP217" s="7"/>
      <c r="BQ217" s="7"/>
      <c r="BR217" s="7"/>
      <c r="BS217" s="7"/>
      <c r="BT217" s="7"/>
      <c r="BU217" s="7"/>
      <c r="BV217" s="7"/>
      <c r="BW217" s="7"/>
      <c r="BX217" s="7"/>
      <c r="BY217" s="7"/>
      <c r="BZ217" s="7"/>
      <c r="CA217" s="7"/>
      <c r="CB217" s="7"/>
      <c r="CC217" s="7"/>
      <c r="CD217" s="1627"/>
      <c r="CE217" s="7"/>
      <c r="CF217" s="7"/>
      <c r="CG217" s="7"/>
      <c r="CH217" s="7"/>
      <c r="CI217" s="7"/>
      <c r="CJ217" s="7"/>
      <c r="CK217" s="7"/>
      <c r="CL217" s="7"/>
      <c r="CM217" s="7"/>
      <c r="CN217" s="7"/>
      <c r="CO217" s="7"/>
      <c r="CP217" s="7"/>
      <c r="CQ217" s="7"/>
      <c r="CR217" s="7"/>
      <c r="CS217" s="1627"/>
      <c r="CT217" s="7"/>
      <c r="CU217" s="7"/>
      <c r="CV217" s="7"/>
      <c r="CW217" s="7"/>
      <c r="CX217" s="7"/>
      <c r="CY217" s="7"/>
      <c r="CZ217" s="7"/>
      <c r="DA217" s="7"/>
      <c r="DB217" s="7"/>
      <c r="DC217" s="7"/>
      <c r="DD217" s="7"/>
      <c r="DE217" s="2"/>
    </row>
    <row r="218" spans="2:109" x14ac:dyDescent="0.3">
      <c r="B218" s="1441" t="s">
        <v>1530</v>
      </c>
      <c r="C218" s="1442"/>
      <c r="D218" s="201"/>
      <c r="E218" s="201"/>
      <c r="F218" s="201"/>
      <c r="G218" s="201"/>
      <c r="H218" s="201"/>
      <c r="I218" s="201"/>
      <c r="J218" s="201"/>
      <c r="K218" s="201"/>
      <c r="L218" s="201"/>
      <c r="M218" s="201"/>
      <c r="N218" s="201"/>
      <c r="O218" s="201"/>
      <c r="P218" s="201"/>
      <c r="Q218" s="1642"/>
      <c r="R218" s="201"/>
      <c r="S218" s="201"/>
      <c r="T218" s="201"/>
      <c r="U218" s="201"/>
      <c r="V218" s="201"/>
      <c r="W218" s="201"/>
      <c r="X218" s="201"/>
      <c r="Y218" s="201"/>
      <c r="Z218" s="201"/>
      <c r="AA218" s="201"/>
      <c r="AB218" s="201"/>
      <c r="AC218" s="201"/>
      <c r="AD218" s="201"/>
      <c r="AE218" s="201"/>
      <c r="AF218" s="1642"/>
      <c r="AG218" s="201"/>
      <c r="AH218" s="201"/>
      <c r="AI218" s="201"/>
      <c r="AJ218" s="201"/>
      <c r="AK218" s="201"/>
      <c r="AL218" s="201"/>
      <c r="AM218" s="201"/>
      <c r="AN218" s="201"/>
      <c r="AO218" s="201"/>
      <c r="AP218" s="201"/>
      <c r="AQ218" s="201"/>
      <c r="AR218" s="1348"/>
      <c r="AS218" s="1348"/>
      <c r="AT218" s="1348"/>
      <c r="AU218" s="1668"/>
      <c r="AV218" s="1348"/>
      <c r="AW218" s="1348"/>
      <c r="AX218" s="1348"/>
      <c r="AY218" s="1348"/>
      <c r="AZ218" s="1348"/>
      <c r="BA218" s="1348"/>
      <c r="BB218" s="1348"/>
      <c r="BC218" s="1348"/>
      <c r="BD218" s="1348"/>
      <c r="BE218" s="1348"/>
      <c r="BF218" s="1348"/>
      <c r="BG218" s="1348"/>
      <c r="BH218" s="53"/>
      <c r="BI218" s="54"/>
      <c r="BJ218" s="1634"/>
      <c r="BK218" s="54"/>
      <c r="BL218" s="54"/>
      <c r="BM218" s="7"/>
      <c r="BN218" s="7"/>
      <c r="BO218" s="7"/>
      <c r="BP218" s="7"/>
      <c r="BQ218" s="7"/>
      <c r="BR218" s="7"/>
      <c r="BS218" s="7"/>
      <c r="BT218" s="7"/>
      <c r="BU218" s="7"/>
      <c r="BV218" s="7"/>
      <c r="BW218" s="7"/>
      <c r="BX218" s="7"/>
      <c r="BY218" s="7"/>
      <c r="BZ218" s="7"/>
      <c r="CA218" s="7"/>
      <c r="CB218" s="7"/>
      <c r="CC218" s="7"/>
      <c r="CD218" s="1627"/>
      <c r="CE218" s="7"/>
      <c r="CF218" s="7"/>
      <c r="CG218" s="7"/>
      <c r="CH218" s="7"/>
      <c r="CI218" s="7"/>
      <c r="CJ218" s="7"/>
      <c r="CK218" s="7"/>
      <c r="CL218" s="7"/>
      <c r="CM218" s="7"/>
      <c r="CN218" s="7"/>
      <c r="CO218" s="7"/>
      <c r="CP218" s="7"/>
      <c r="CQ218" s="7"/>
      <c r="CR218" s="7"/>
      <c r="CS218" s="1627"/>
      <c r="CT218" s="7"/>
      <c r="CU218" s="7"/>
      <c r="CV218" s="7"/>
      <c r="CW218" s="7"/>
      <c r="CX218" s="7"/>
      <c r="CY218" s="7"/>
      <c r="CZ218" s="7"/>
      <c r="DA218" s="7"/>
      <c r="DB218" s="7"/>
      <c r="DC218" s="7"/>
      <c r="DD218" s="7"/>
      <c r="DE218" s="2"/>
    </row>
    <row r="219" spans="2:109" x14ac:dyDescent="0.3">
      <c r="B219" s="1441" t="s">
        <v>1531</v>
      </c>
      <c r="C219" s="1442"/>
      <c r="D219" s="201"/>
      <c r="E219" s="201"/>
      <c r="F219" s="201"/>
      <c r="G219" s="201"/>
      <c r="H219" s="201"/>
      <c r="I219" s="201"/>
      <c r="J219" s="201"/>
      <c r="K219" s="201"/>
      <c r="L219" s="201"/>
      <c r="M219" s="201"/>
      <c r="N219" s="201"/>
      <c r="O219" s="201"/>
      <c r="P219" s="201"/>
      <c r="Q219" s="1642"/>
      <c r="R219" s="201"/>
      <c r="S219" s="201"/>
      <c r="T219" s="201"/>
      <c r="U219" s="201"/>
      <c r="V219" s="201"/>
      <c r="W219" s="201"/>
      <c r="X219" s="201"/>
      <c r="Y219" s="201"/>
      <c r="Z219" s="201"/>
      <c r="AA219" s="201"/>
      <c r="AB219" s="201"/>
      <c r="AC219" s="201"/>
      <c r="AD219" s="201"/>
      <c r="AE219" s="201"/>
      <c r="AF219" s="1642"/>
      <c r="AG219" s="201"/>
      <c r="AH219" s="201"/>
      <c r="AI219" s="201"/>
      <c r="AJ219" s="201"/>
      <c r="AK219" s="201"/>
      <c r="AL219" s="201"/>
      <c r="AM219" s="201"/>
      <c r="AN219" s="201"/>
      <c r="AO219" s="201"/>
      <c r="AP219" s="201"/>
      <c r="AQ219" s="201"/>
      <c r="AR219" s="1348"/>
      <c r="AS219" s="1348"/>
      <c r="AT219" s="1348"/>
      <c r="AU219" s="1668"/>
      <c r="AV219" s="1348"/>
      <c r="AW219" s="1348"/>
      <c r="AX219" s="1348"/>
      <c r="AY219" s="1348"/>
      <c r="AZ219" s="1348"/>
      <c r="BA219" s="1348"/>
      <c r="BB219" s="1348"/>
      <c r="BC219" s="1348"/>
      <c r="BD219" s="1348"/>
      <c r="BE219" s="1348"/>
      <c r="BF219" s="1348"/>
      <c r="BG219" s="1348"/>
      <c r="BH219" s="53"/>
      <c r="BI219" s="54"/>
      <c r="BJ219" s="1634"/>
      <c r="BK219" s="54"/>
      <c r="BL219" s="54"/>
      <c r="BM219" s="7"/>
      <c r="BN219" s="7"/>
      <c r="BO219" s="7"/>
      <c r="BP219" s="7"/>
      <c r="BQ219" s="7"/>
      <c r="BR219" s="7"/>
      <c r="BS219" s="7"/>
      <c r="BT219" s="7"/>
      <c r="BU219" s="7"/>
      <c r="BV219" s="7"/>
      <c r="BW219" s="7"/>
      <c r="BX219" s="7"/>
      <c r="BY219" s="7"/>
      <c r="BZ219" s="7"/>
      <c r="CA219" s="7"/>
      <c r="CB219" s="7"/>
      <c r="CC219" s="7"/>
      <c r="CD219" s="1627"/>
      <c r="CE219" s="7"/>
      <c r="CF219" s="7"/>
      <c r="CG219" s="7"/>
      <c r="CH219" s="7"/>
      <c r="CI219" s="7"/>
      <c r="CJ219" s="7"/>
      <c r="CK219" s="7"/>
      <c r="CL219" s="7"/>
      <c r="CM219" s="7"/>
      <c r="CN219" s="7"/>
      <c r="CO219" s="7"/>
      <c r="CP219" s="7"/>
      <c r="CQ219" s="7"/>
      <c r="CR219" s="7"/>
      <c r="CS219" s="1627"/>
      <c r="CT219" s="7"/>
      <c r="CU219" s="7"/>
      <c r="CV219" s="7"/>
      <c r="CW219" s="7"/>
      <c r="CX219" s="7"/>
      <c r="CY219" s="7"/>
      <c r="CZ219" s="7"/>
      <c r="DA219" s="7"/>
      <c r="DB219" s="7"/>
      <c r="DC219" s="7"/>
      <c r="DD219" s="7"/>
      <c r="DE219" s="2"/>
    </row>
    <row r="220" spans="2:109" x14ac:dyDescent="0.3">
      <c r="B220" s="1441" t="s">
        <v>1532</v>
      </c>
      <c r="C220" s="1442"/>
      <c r="D220" s="201"/>
      <c r="E220" s="201"/>
      <c r="F220" s="201"/>
      <c r="G220" s="201"/>
      <c r="H220" s="201"/>
      <c r="I220" s="201"/>
      <c r="J220" s="201"/>
      <c r="K220" s="201"/>
      <c r="L220" s="201"/>
      <c r="M220" s="201"/>
      <c r="N220" s="201"/>
      <c r="O220" s="201"/>
      <c r="P220" s="201"/>
      <c r="Q220" s="1642"/>
      <c r="R220" s="201"/>
      <c r="S220" s="201"/>
      <c r="T220" s="201"/>
      <c r="U220" s="201"/>
      <c r="V220" s="201"/>
      <c r="W220" s="201"/>
      <c r="X220" s="201"/>
      <c r="Y220" s="201"/>
      <c r="Z220" s="201"/>
      <c r="AA220" s="201"/>
      <c r="AB220" s="201"/>
      <c r="AC220" s="201"/>
      <c r="AD220" s="201"/>
      <c r="AE220" s="201"/>
      <c r="AF220" s="1642"/>
      <c r="AG220" s="201"/>
      <c r="AH220" s="201"/>
      <c r="AI220" s="201"/>
      <c r="AJ220" s="201"/>
      <c r="AK220" s="201"/>
      <c r="AL220" s="201"/>
      <c r="AM220" s="201"/>
      <c r="AN220" s="201"/>
      <c r="AO220" s="201"/>
      <c r="AP220" s="201"/>
      <c r="AQ220" s="201"/>
      <c r="AR220" s="1348"/>
      <c r="AS220" s="1348"/>
      <c r="AT220" s="1348"/>
      <c r="AU220" s="1668"/>
      <c r="AV220" s="1348"/>
      <c r="AW220" s="1348"/>
      <c r="AX220" s="1348"/>
      <c r="AY220" s="1348"/>
      <c r="AZ220" s="1348"/>
      <c r="BA220" s="1348"/>
      <c r="BB220" s="1348"/>
      <c r="BC220" s="1348"/>
      <c r="BD220" s="1348"/>
      <c r="BE220" s="1348"/>
      <c r="BF220" s="1348"/>
      <c r="BG220" s="1348"/>
      <c r="BH220" s="53"/>
      <c r="BI220" s="54"/>
      <c r="BJ220" s="1634"/>
      <c r="BK220" s="54"/>
      <c r="BL220" s="54"/>
      <c r="BM220" s="7"/>
      <c r="BN220" s="7"/>
      <c r="BO220" s="7"/>
      <c r="BP220" s="7"/>
      <c r="BQ220" s="7"/>
      <c r="BR220" s="7"/>
      <c r="BS220" s="7"/>
      <c r="BT220" s="7"/>
      <c r="BU220" s="7"/>
      <c r="BV220" s="7"/>
      <c r="BW220" s="7"/>
      <c r="BX220" s="7"/>
      <c r="BY220" s="7"/>
      <c r="BZ220" s="7"/>
      <c r="CA220" s="7"/>
      <c r="CB220" s="7"/>
      <c r="CC220" s="7"/>
      <c r="CD220" s="1627"/>
      <c r="CE220" s="7"/>
      <c r="CF220" s="7"/>
      <c r="CG220" s="7"/>
      <c r="CH220" s="7"/>
      <c r="CI220" s="7"/>
      <c r="CJ220" s="7"/>
      <c r="CK220" s="7"/>
      <c r="CL220" s="7"/>
      <c r="CM220" s="7"/>
      <c r="CN220" s="7"/>
      <c r="CO220" s="7"/>
      <c r="CP220" s="7"/>
      <c r="CQ220" s="7"/>
      <c r="CR220" s="7"/>
      <c r="CS220" s="1627"/>
      <c r="CT220" s="7"/>
      <c r="CU220" s="7"/>
      <c r="CV220" s="7"/>
      <c r="CW220" s="7"/>
      <c r="CX220" s="7"/>
      <c r="CY220" s="7"/>
      <c r="CZ220" s="7"/>
      <c r="DA220" s="7"/>
      <c r="DB220" s="7"/>
      <c r="DC220" s="7"/>
      <c r="DD220" s="7"/>
      <c r="DE220" s="2"/>
    </row>
    <row r="221" spans="2:109" x14ac:dyDescent="0.3">
      <c r="B221" s="1443" t="s">
        <v>1533</v>
      </c>
      <c r="C221" s="1442"/>
      <c r="D221" s="201"/>
      <c r="E221" s="201"/>
      <c r="F221" s="201"/>
      <c r="G221" s="201"/>
      <c r="H221" s="201"/>
      <c r="I221" s="201"/>
      <c r="J221" s="201"/>
      <c r="K221" s="201"/>
      <c r="L221" s="201"/>
      <c r="M221" s="201"/>
      <c r="N221" s="201"/>
      <c r="O221" s="201"/>
      <c r="P221" s="201"/>
      <c r="Q221" s="1642"/>
      <c r="R221" s="201"/>
      <c r="S221" s="201"/>
      <c r="T221" s="201"/>
      <c r="U221" s="201"/>
      <c r="V221" s="201"/>
      <c r="W221" s="201"/>
      <c r="X221" s="201"/>
      <c r="Y221" s="201"/>
      <c r="Z221" s="201"/>
      <c r="AA221" s="201"/>
      <c r="AB221" s="201"/>
      <c r="AC221" s="201"/>
      <c r="AD221" s="201"/>
      <c r="AE221" s="201"/>
      <c r="AF221" s="1642"/>
      <c r="AG221" s="201"/>
      <c r="AH221" s="201"/>
      <c r="AI221" s="201"/>
      <c r="AJ221" s="201"/>
      <c r="AK221" s="201"/>
      <c r="AL221" s="201"/>
      <c r="AM221" s="201"/>
      <c r="AN221" s="201"/>
      <c r="AO221" s="201"/>
      <c r="AP221" s="201"/>
      <c r="AQ221" s="201"/>
      <c r="AR221" s="1348"/>
      <c r="AS221" s="1348"/>
      <c r="AT221" s="1348"/>
      <c r="AU221" s="1668"/>
      <c r="AV221" s="1348"/>
      <c r="AW221" s="1348"/>
      <c r="AX221" s="1348"/>
      <c r="AY221" s="1348"/>
      <c r="AZ221" s="1348"/>
      <c r="BA221" s="1348"/>
      <c r="BB221" s="1348"/>
      <c r="BC221" s="1348"/>
      <c r="BD221" s="1348"/>
      <c r="BE221" s="1348"/>
      <c r="BF221" s="1348"/>
      <c r="BG221" s="1348"/>
      <c r="BH221" s="53"/>
      <c r="BI221" s="54"/>
      <c r="BJ221" s="1634"/>
      <c r="BK221" s="54"/>
      <c r="BL221" s="54"/>
      <c r="BM221" s="7"/>
      <c r="BN221" s="7"/>
      <c r="BO221" s="7"/>
      <c r="BP221" s="7"/>
      <c r="BQ221" s="7"/>
      <c r="BR221" s="7"/>
      <c r="BS221" s="7"/>
      <c r="BT221" s="7"/>
      <c r="BU221" s="7"/>
      <c r="BV221" s="7"/>
      <c r="BW221" s="7"/>
      <c r="BX221" s="7"/>
      <c r="BY221" s="7"/>
      <c r="BZ221" s="7"/>
      <c r="CA221" s="7"/>
      <c r="CB221" s="7"/>
      <c r="CC221" s="7"/>
      <c r="CD221" s="1627"/>
      <c r="CE221" s="7"/>
      <c r="CF221" s="7"/>
      <c r="CG221" s="7"/>
      <c r="CH221" s="7"/>
      <c r="CI221" s="7"/>
      <c r="CJ221" s="7"/>
      <c r="CK221" s="7"/>
      <c r="CL221" s="7"/>
      <c r="CM221" s="7"/>
      <c r="CN221" s="7"/>
      <c r="CO221" s="7"/>
      <c r="CP221" s="7"/>
      <c r="CQ221" s="7"/>
      <c r="CR221" s="7"/>
      <c r="CS221" s="1627"/>
      <c r="CT221" s="7"/>
      <c r="CU221" s="7"/>
      <c r="CV221" s="7"/>
      <c r="CW221" s="7"/>
      <c r="CX221" s="7"/>
      <c r="CY221" s="7"/>
      <c r="CZ221" s="7"/>
      <c r="DA221" s="7"/>
      <c r="DB221" s="7"/>
      <c r="DC221" s="7"/>
      <c r="DD221" s="7"/>
      <c r="DE221" s="2"/>
    </row>
    <row r="222" spans="2:109" x14ac:dyDescent="0.3">
      <c r="B222" s="1443" t="s">
        <v>1534</v>
      </c>
      <c r="C222" s="1442"/>
      <c r="D222" s="201"/>
      <c r="E222" s="201"/>
      <c r="F222" s="201"/>
      <c r="G222" s="201"/>
      <c r="H222" s="201"/>
      <c r="I222" s="201"/>
      <c r="J222" s="201"/>
      <c r="K222" s="201"/>
      <c r="L222" s="201"/>
      <c r="M222" s="201"/>
      <c r="N222" s="201"/>
      <c r="O222" s="201"/>
      <c r="P222" s="201"/>
      <c r="Q222" s="1642"/>
      <c r="R222" s="201"/>
      <c r="S222" s="201"/>
      <c r="T222" s="201"/>
      <c r="U222" s="201"/>
      <c r="V222" s="201"/>
      <c r="W222" s="201"/>
      <c r="X222" s="201"/>
      <c r="Y222" s="201"/>
      <c r="Z222" s="201"/>
      <c r="AA222" s="201"/>
      <c r="AB222" s="201"/>
      <c r="AC222" s="201"/>
      <c r="AD222" s="201"/>
      <c r="AE222" s="201"/>
      <c r="AF222" s="1642"/>
      <c r="AG222" s="201"/>
      <c r="AH222" s="201"/>
      <c r="AI222" s="201"/>
      <c r="AJ222" s="201"/>
      <c r="AK222" s="201"/>
      <c r="AL222" s="201"/>
      <c r="AM222" s="201"/>
      <c r="AN222" s="201"/>
      <c r="AO222" s="201"/>
      <c r="AP222" s="201"/>
      <c r="AQ222" s="201"/>
      <c r="AR222" s="1348"/>
      <c r="AS222" s="1348"/>
      <c r="AT222" s="1348"/>
      <c r="AU222" s="1668"/>
      <c r="AV222" s="1348"/>
      <c r="AW222" s="1348"/>
      <c r="AX222" s="1348"/>
      <c r="AY222" s="1348"/>
      <c r="AZ222" s="1348"/>
      <c r="BA222" s="1348"/>
      <c r="BB222" s="1348"/>
      <c r="BC222" s="1348"/>
      <c r="BD222" s="1348"/>
      <c r="BE222" s="1348"/>
      <c r="BF222" s="1348"/>
      <c r="BG222" s="1348"/>
      <c r="BH222" s="53"/>
      <c r="BI222" s="54"/>
      <c r="BJ222" s="1634"/>
      <c r="BK222" s="54"/>
      <c r="BL222" s="54"/>
      <c r="BM222" s="7"/>
      <c r="BN222" s="7"/>
      <c r="BO222" s="7"/>
      <c r="BP222" s="7"/>
      <c r="BQ222" s="7"/>
      <c r="BR222" s="7"/>
      <c r="BS222" s="7"/>
      <c r="BT222" s="7"/>
      <c r="BU222" s="7"/>
      <c r="BV222" s="7"/>
      <c r="BW222" s="7"/>
      <c r="BX222" s="7"/>
      <c r="BY222" s="7"/>
      <c r="BZ222" s="7"/>
      <c r="CA222" s="7"/>
      <c r="CB222" s="7"/>
      <c r="CC222" s="7"/>
      <c r="CD222" s="1627"/>
      <c r="CE222" s="7"/>
      <c r="CF222" s="7"/>
      <c r="CG222" s="7"/>
      <c r="CH222" s="7"/>
      <c r="CI222" s="7"/>
      <c r="CJ222" s="7"/>
      <c r="CK222" s="7"/>
      <c r="CL222" s="7"/>
      <c r="CM222" s="7"/>
      <c r="CN222" s="7"/>
      <c r="CO222" s="7"/>
      <c r="CP222" s="7"/>
      <c r="CQ222" s="7"/>
      <c r="CR222" s="7"/>
      <c r="CS222" s="1627"/>
      <c r="CT222" s="7"/>
      <c r="CU222" s="7"/>
      <c r="CV222" s="7"/>
      <c r="CW222" s="7"/>
      <c r="CX222" s="7"/>
      <c r="CY222" s="7"/>
      <c r="CZ222" s="7"/>
      <c r="DA222" s="7"/>
      <c r="DB222" s="7"/>
      <c r="DC222" s="7"/>
      <c r="DD222" s="7"/>
      <c r="DE222" s="2"/>
    </row>
    <row r="223" spans="2:109" x14ac:dyDescent="0.3">
      <c r="B223" s="1443" t="s">
        <v>1535</v>
      </c>
      <c r="C223" s="1442"/>
      <c r="D223" s="201"/>
      <c r="E223" s="201"/>
      <c r="F223" s="201"/>
      <c r="G223" s="201"/>
      <c r="H223" s="201"/>
      <c r="I223" s="201"/>
      <c r="J223" s="201"/>
      <c r="K223" s="201"/>
      <c r="L223" s="201"/>
      <c r="M223" s="201"/>
      <c r="N223" s="201"/>
      <c r="O223" s="201"/>
      <c r="P223" s="201"/>
      <c r="Q223" s="1642"/>
      <c r="R223" s="201"/>
      <c r="S223" s="201"/>
      <c r="T223" s="201"/>
      <c r="U223" s="201"/>
      <c r="V223" s="201"/>
      <c r="W223" s="201"/>
      <c r="X223" s="201"/>
      <c r="Y223" s="201"/>
      <c r="Z223" s="201"/>
      <c r="AA223" s="201"/>
      <c r="AB223" s="201"/>
      <c r="AC223" s="201"/>
      <c r="AD223" s="201"/>
      <c r="AE223" s="201"/>
      <c r="AF223" s="1642"/>
      <c r="AG223" s="201"/>
      <c r="AH223" s="201"/>
      <c r="AI223" s="201"/>
      <c r="AJ223" s="201"/>
      <c r="AK223" s="201"/>
      <c r="AL223" s="201"/>
      <c r="AM223" s="201"/>
      <c r="AN223" s="201"/>
      <c r="AO223" s="201"/>
      <c r="AP223" s="201"/>
      <c r="AQ223" s="201"/>
      <c r="AR223" s="1348"/>
      <c r="AS223" s="1348"/>
      <c r="AT223" s="1348"/>
      <c r="AU223" s="1668"/>
      <c r="AV223" s="1348"/>
      <c r="AW223" s="1348"/>
      <c r="AX223" s="1348"/>
      <c r="AY223" s="1348"/>
      <c r="AZ223" s="1348"/>
      <c r="BA223" s="1348"/>
      <c r="BB223" s="1348"/>
      <c r="BC223" s="1348"/>
      <c r="BD223" s="1348"/>
      <c r="BE223" s="1348"/>
      <c r="BF223" s="1348"/>
      <c r="BG223" s="1348"/>
      <c r="BH223" s="53"/>
      <c r="BI223" s="54"/>
      <c r="BJ223" s="1634"/>
      <c r="BK223" s="54"/>
      <c r="BL223" s="54"/>
      <c r="BM223" s="7"/>
      <c r="BN223" s="7"/>
      <c r="BO223" s="7"/>
      <c r="BP223" s="7"/>
      <c r="BQ223" s="7"/>
      <c r="BR223" s="7"/>
      <c r="BS223" s="7"/>
      <c r="BT223" s="7"/>
      <c r="BU223" s="7"/>
      <c r="BV223" s="7"/>
      <c r="BW223" s="7"/>
      <c r="BX223" s="7"/>
      <c r="BY223" s="7"/>
      <c r="BZ223" s="7"/>
      <c r="CA223" s="7"/>
      <c r="CB223" s="7"/>
      <c r="CC223" s="7"/>
      <c r="CD223" s="1627"/>
      <c r="CE223" s="7"/>
      <c r="CF223" s="7"/>
      <c r="CG223" s="7"/>
      <c r="CH223" s="7"/>
      <c r="CI223" s="7"/>
      <c r="CJ223" s="7"/>
      <c r="CK223" s="7"/>
      <c r="CL223" s="7"/>
      <c r="CM223" s="7"/>
      <c r="CN223" s="7"/>
      <c r="CO223" s="7"/>
      <c r="CP223" s="7"/>
      <c r="CQ223" s="7"/>
      <c r="CR223" s="7"/>
      <c r="CS223" s="1627"/>
      <c r="CT223" s="7"/>
      <c r="CU223" s="7"/>
      <c r="CV223" s="7"/>
      <c r="CW223" s="7"/>
      <c r="CX223" s="7"/>
      <c r="CY223" s="7"/>
      <c r="CZ223" s="7"/>
      <c r="DA223" s="7"/>
      <c r="DB223" s="7"/>
      <c r="DC223" s="7"/>
      <c r="DD223" s="7"/>
      <c r="DE223" s="2"/>
    </row>
    <row r="224" spans="2:109" x14ac:dyDescent="0.3">
      <c r="B224" s="1783" t="s">
        <v>1802</v>
      </c>
      <c r="C224" s="1732"/>
      <c r="D224" s="1642"/>
      <c r="E224" s="201"/>
      <c r="F224" s="201"/>
      <c r="G224" s="201"/>
      <c r="H224" s="201"/>
      <c r="I224" s="201"/>
      <c r="J224" s="201"/>
      <c r="K224" s="201"/>
      <c r="L224" s="201"/>
      <c r="M224" s="201"/>
      <c r="N224" s="201"/>
      <c r="O224" s="201"/>
      <c r="P224" s="201"/>
      <c r="Q224" s="1642"/>
      <c r="R224" s="201"/>
      <c r="S224" s="201"/>
      <c r="T224" s="201"/>
      <c r="U224" s="201"/>
      <c r="V224" s="201"/>
      <c r="W224" s="201"/>
      <c r="X224" s="201"/>
      <c r="Y224" s="201"/>
      <c r="Z224" s="201"/>
      <c r="AA224" s="201"/>
      <c r="AB224" s="201"/>
      <c r="AC224" s="201"/>
      <c r="AD224" s="201"/>
      <c r="AE224" s="201"/>
      <c r="AF224" s="1642"/>
      <c r="AG224" s="201"/>
      <c r="AH224" s="201"/>
      <c r="AI224" s="201"/>
      <c r="AJ224" s="201"/>
      <c r="AK224" s="201"/>
      <c r="AL224" s="201"/>
      <c r="AM224" s="201"/>
      <c r="AN224" s="201"/>
      <c r="AO224" s="201"/>
      <c r="AP224" s="201"/>
      <c r="AQ224" s="201"/>
      <c r="AR224" s="1348"/>
      <c r="AS224" s="1348"/>
      <c r="AT224" s="1348"/>
      <c r="AU224" s="1668"/>
      <c r="AV224" s="1348"/>
      <c r="AW224" s="1348"/>
      <c r="AX224" s="1348"/>
      <c r="AY224" s="1348"/>
      <c r="AZ224" s="1348"/>
      <c r="BA224" s="1348"/>
      <c r="BB224" s="1348"/>
      <c r="BC224" s="1348"/>
      <c r="BD224" s="1348"/>
      <c r="BE224" s="1348"/>
      <c r="BF224" s="1348"/>
      <c r="BG224" s="1348"/>
      <c r="BH224" s="53"/>
      <c r="BI224" s="54"/>
      <c r="BJ224" s="1634"/>
      <c r="BK224" s="54"/>
      <c r="BL224" s="54"/>
      <c r="BM224" s="7"/>
      <c r="BN224" s="7"/>
      <c r="BO224" s="7"/>
      <c r="BP224" s="7"/>
      <c r="BQ224" s="7"/>
      <c r="BR224" s="7"/>
      <c r="BS224" s="7"/>
      <c r="BT224" s="7"/>
      <c r="BU224" s="7"/>
      <c r="BV224" s="7"/>
      <c r="BW224" s="7"/>
      <c r="BX224" s="7"/>
      <c r="BY224" s="7"/>
      <c r="BZ224" s="7"/>
      <c r="CA224" s="7"/>
      <c r="CB224" s="7"/>
      <c r="CC224" s="7"/>
      <c r="CD224" s="1627"/>
      <c r="CE224" s="7"/>
      <c r="CF224" s="7"/>
      <c r="CG224" s="7"/>
      <c r="CH224" s="7"/>
      <c r="CI224" s="7"/>
      <c r="CJ224" s="7"/>
      <c r="CK224" s="7"/>
      <c r="CL224" s="7"/>
      <c r="CM224" s="7"/>
      <c r="CN224" s="7"/>
      <c r="CO224" s="7"/>
      <c r="CP224" s="7"/>
      <c r="CQ224" s="7"/>
      <c r="CR224" s="7"/>
      <c r="CS224" s="1627"/>
      <c r="CT224" s="7"/>
      <c r="CU224" s="7"/>
      <c r="CV224" s="7"/>
      <c r="CW224" s="7"/>
      <c r="CX224" s="7"/>
      <c r="CY224" s="7"/>
      <c r="CZ224" s="7"/>
      <c r="DA224" s="7"/>
      <c r="DB224" s="7"/>
      <c r="DC224" s="7"/>
      <c r="DD224" s="7"/>
      <c r="DE224" s="2"/>
    </row>
    <row r="225" spans="2:109" x14ac:dyDescent="0.3">
      <c r="B225" s="1784" t="s">
        <v>1787</v>
      </c>
      <c r="C225" s="1733"/>
      <c r="D225" s="201"/>
      <c r="E225" s="201"/>
      <c r="F225" s="201"/>
      <c r="G225" s="201"/>
      <c r="H225" s="201"/>
      <c r="I225" s="201"/>
      <c r="J225" s="201"/>
      <c r="K225" s="201"/>
      <c r="L225" s="201"/>
      <c r="M225" s="201"/>
      <c r="N225" s="201"/>
      <c r="O225" s="201"/>
      <c r="P225" s="201"/>
      <c r="Q225" s="1642"/>
      <c r="R225" s="201"/>
      <c r="S225" s="201"/>
      <c r="T225" s="201"/>
      <c r="U225" s="201"/>
      <c r="V225" s="201"/>
      <c r="W225" s="201"/>
      <c r="X225" s="201"/>
      <c r="Y225" s="201"/>
      <c r="Z225" s="201"/>
      <c r="AA225" s="201"/>
      <c r="AB225" s="201"/>
      <c r="AC225" s="201"/>
      <c r="AD225" s="201"/>
      <c r="AE225" s="201"/>
      <c r="AF225" s="1642"/>
      <c r="AG225" s="201"/>
      <c r="AH225" s="201"/>
      <c r="AI225" s="201"/>
      <c r="AJ225" s="201"/>
      <c r="AK225" s="201"/>
      <c r="AL225" s="201"/>
      <c r="AM225" s="201"/>
      <c r="AN225" s="201"/>
      <c r="AO225" s="201"/>
      <c r="AP225" s="201"/>
      <c r="AQ225" s="201"/>
      <c r="AR225" s="1348"/>
      <c r="AS225" s="1348"/>
      <c r="AT225" s="1348"/>
      <c r="AU225" s="1668"/>
      <c r="AV225" s="1348"/>
      <c r="AW225" s="1348"/>
      <c r="AX225" s="1348"/>
      <c r="AY225" s="1348"/>
      <c r="AZ225" s="1348"/>
      <c r="BA225" s="1348"/>
      <c r="BB225" s="1348"/>
      <c r="BC225" s="1348"/>
      <c r="BD225" s="1348"/>
      <c r="BE225" s="1348"/>
      <c r="BF225" s="1348"/>
      <c r="BG225" s="1348"/>
      <c r="BH225" s="53"/>
      <c r="BI225" s="54"/>
      <c r="BJ225" s="1634"/>
      <c r="BK225" s="54"/>
      <c r="BL225" s="54"/>
      <c r="BM225" s="7"/>
      <c r="BN225" s="7"/>
      <c r="BO225" s="7"/>
      <c r="BP225" s="7"/>
      <c r="BQ225" s="7"/>
      <c r="BR225" s="7"/>
      <c r="BS225" s="7"/>
      <c r="BT225" s="7"/>
      <c r="BU225" s="7"/>
      <c r="BV225" s="7"/>
      <c r="BW225" s="7"/>
      <c r="BX225" s="7"/>
      <c r="BY225" s="7"/>
      <c r="BZ225" s="7"/>
      <c r="CA225" s="7"/>
      <c r="CB225" s="7"/>
      <c r="CC225" s="7"/>
      <c r="CD225" s="1627"/>
      <c r="CE225" s="7"/>
      <c r="CF225" s="7"/>
      <c r="CG225" s="7"/>
      <c r="CH225" s="7"/>
      <c r="CI225" s="7"/>
      <c r="CJ225" s="7"/>
      <c r="CK225" s="7"/>
      <c r="CL225" s="7"/>
      <c r="CM225" s="7"/>
      <c r="CN225" s="7"/>
      <c r="CO225" s="7"/>
      <c r="CP225" s="7"/>
      <c r="CQ225" s="7"/>
      <c r="CR225" s="7"/>
      <c r="CS225" s="1627"/>
      <c r="CT225" s="7"/>
      <c r="CU225" s="7"/>
      <c r="CV225" s="7"/>
      <c r="CW225" s="7"/>
      <c r="CX225" s="7"/>
      <c r="CY225" s="7"/>
      <c r="CZ225" s="7"/>
      <c r="DA225" s="7"/>
      <c r="DB225" s="7"/>
      <c r="DC225" s="7"/>
      <c r="DD225" s="7"/>
      <c r="DE225" s="2"/>
    </row>
    <row r="226" spans="2:109" ht="15.5" x14ac:dyDescent="0.3">
      <c r="B226" s="203"/>
      <c r="C226" s="201"/>
      <c r="D226" s="201"/>
      <c r="E226" s="201"/>
      <c r="F226" s="201"/>
      <c r="G226" s="201"/>
      <c r="H226" s="201"/>
      <c r="I226" s="201"/>
      <c r="J226" s="201"/>
      <c r="K226" s="201"/>
      <c r="L226" s="201"/>
      <c r="M226" s="201"/>
      <c r="N226" s="201"/>
      <c r="O226" s="201"/>
      <c r="P226" s="201"/>
      <c r="Q226" s="1642"/>
      <c r="R226" s="201"/>
      <c r="S226" s="201"/>
      <c r="T226" s="201"/>
      <c r="U226" s="201"/>
      <c r="V226" s="201"/>
      <c r="W226" s="201"/>
      <c r="X226" s="201"/>
      <c r="Y226" s="201"/>
      <c r="Z226" s="201"/>
      <c r="AA226" s="201"/>
      <c r="AB226" s="201"/>
      <c r="AC226" s="201"/>
      <c r="AD226" s="201"/>
      <c r="AE226" s="201"/>
      <c r="AF226" s="1642"/>
      <c r="AG226" s="201"/>
      <c r="AH226" s="201"/>
      <c r="AI226" s="201"/>
      <c r="AJ226" s="201"/>
      <c r="AK226" s="201"/>
      <c r="AL226" s="201"/>
      <c r="AM226" s="201"/>
      <c r="AN226" s="201"/>
      <c r="AO226" s="201"/>
      <c r="AP226" s="201"/>
      <c r="AQ226" s="201"/>
      <c r="AR226" s="1348"/>
      <c r="AS226" s="1348"/>
      <c r="AT226" s="1348"/>
      <c r="AU226" s="1668"/>
      <c r="AV226" s="1348"/>
      <c r="AW226" s="1348"/>
      <c r="AX226" s="1348"/>
      <c r="AY226" s="1348"/>
      <c r="AZ226" s="1348"/>
      <c r="BA226" s="1348"/>
      <c r="BB226" s="1348"/>
      <c r="BC226" s="1348"/>
      <c r="BD226" s="1348"/>
      <c r="BE226" s="1348"/>
      <c r="BF226" s="1348"/>
      <c r="BG226" s="1348"/>
      <c r="BH226" s="53"/>
      <c r="BI226" s="54"/>
      <c r="BJ226" s="1634"/>
      <c r="BK226" s="54"/>
      <c r="BL226" s="54"/>
      <c r="BM226" s="7"/>
      <c r="BN226" s="7"/>
      <c r="BO226" s="7"/>
      <c r="BP226" s="7"/>
      <c r="BQ226" s="7"/>
      <c r="BR226" s="7"/>
      <c r="BS226" s="7"/>
      <c r="BT226" s="7"/>
      <c r="BU226" s="7"/>
      <c r="BV226" s="7"/>
      <c r="BW226" s="7"/>
      <c r="BX226" s="7"/>
      <c r="BY226" s="7"/>
      <c r="BZ226" s="7"/>
      <c r="CA226" s="7"/>
      <c r="CB226" s="7"/>
      <c r="CC226" s="7"/>
      <c r="CD226" s="1627"/>
      <c r="CE226" s="7"/>
      <c r="CF226" s="7"/>
      <c r="CG226" s="7"/>
      <c r="CH226" s="7"/>
      <c r="CI226" s="7"/>
      <c r="CJ226" s="7"/>
      <c r="CK226" s="7"/>
      <c r="CL226" s="7"/>
      <c r="CM226" s="7"/>
      <c r="CN226" s="7"/>
      <c r="CO226" s="7"/>
      <c r="CP226" s="7"/>
      <c r="CQ226" s="7"/>
      <c r="CR226" s="7"/>
      <c r="CS226" s="1627"/>
      <c r="CT226" s="7"/>
      <c r="CU226" s="7"/>
      <c r="CV226" s="7"/>
      <c r="CW226" s="7"/>
      <c r="CX226" s="7"/>
      <c r="CY226" s="7"/>
      <c r="CZ226" s="7"/>
      <c r="DA226" s="7"/>
      <c r="DB226" s="7"/>
      <c r="DC226" s="7"/>
      <c r="DD226" s="7"/>
      <c r="DE226" s="2"/>
    </row>
    <row r="227" spans="2:109" ht="15.5" x14ac:dyDescent="0.3">
      <c r="B227" s="203"/>
      <c r="C227" s="201"/>
      <c r="D227" s="201"/>
      <c r="E227" s="201"/>
      <c r="F227" s="201"/>
      <c r="G227" s="201"/>
      <c r="H227" s="201"/>
      <c r="I227" s="201"/>
      <c r="J227" s="201"/>
      <c r="K227" s="201"/>
      <c r="L227" s="201"/>
      <c r="M227" s="201"/>
      <c r="N227" s="201"/>
      <c r="O227" s="201"/>
      <c r="P227" s="201"/>
      <c r="Q227" s="1642"/>
      <c r="R227" s="201"/>
      <c r="S227" s="201"/>
      <c r="T227" s="201"/>
      <c r="U227" s="201"/>
      <c r="V227" s="201"/>
      <c r="W227" s="201"/>
      <c r="X227" s="201"/>
      <c r="Y227" s="201"/>
      <c r="Z227" s="201"/>
      <c r="AA227" s="201"/>
      <c r="AB227" s="201"/>
      <c r="AC227" s="201"/>
      <c r="AD227" s="201"/>
      <c r="AE227" s="201"/>
      <c r="AF227" s="1642"/>
      <c r="AG227" s="201"/>
      <c r="AH227" s="201"/>
      <c r="AI227" s="201"/>
      <c r="AJ227" s="201"/>
      <c r="AK227" s="201"/>
      <c r="AL227" s="201"/>
      <c r="AM227" s="201"/>
      <c r="AN227" s="201"/>
      <c r="AO227" s="201"/>
      <c r="AP227" s="201"/>
      <c r="AQ227" s="201"/>
      <c r="AR227" s="1348"/>
      <c r="AS227" s="1348"/>
      <c r="AT227" s="1348"/>
      <c r="AU227" s="1668"/>
      <c r="AV227" s="1348"/>
      <c r="AW227" s="1348"/>
      <c r="AX227" s="1348"/>
      <c r="AY227" s="1348"/>
      <c r="AZ227" s="1348"/>
      <c r="BA227" s="1348"/>
      <c r="BB227" s="1348"/>
      <c r="BC227" s="1348"/>
      <c r="BD227" s="1348"/>
      <c r="BE227" s="1348"/>
      <c r="BF227" s="1348"/>
      <c r="BG227" s="1348"/>
      <c r="BH227" s="53"/>
      <c r="BI227" s="54"/>
      <c r="BJ227" s="1634"/>
      <c r="BK227" s="54"/>
      <c r="BL227" s="54"/>
      <c r="BM227" s="7"/>
      <c r="BN227" s="7"/>
      <c r="BO227" s="7"/>
      <c r="BP227" s="7"/>
      <c r="BQ227" s="7"/>
      <c r="BR227" s="7"/>
      <c r="BS227" s="7"/>
      <c r="BT227" s="7"/>
      <c r="BU227" s="7"/>
      <c r="BV227" s="7"/>
      <c r="BW227" s="7"/>
      <c r="BX227" s="7"/>
      <c r="BY227" s="7"/>
      <c r="BZ227" s="7"/>
      <c r="CA227" s="7"/>
      <c r="CB227" s="7"/>
      <c r="CC227" s="7"/>
      <c r="CD227" s="1627"/>
      <c r="CE227" s="7"/>
      <c r="CF227" s="7"/>
      <c r="CG227" s="7"/>
      <c r="CH227" s="7"/>
      <c r="CI227" s="7"/>
      <c r="CJ227" s="7"/>
      <c r="CK227" s="7"/>
      <c r="CL227" s="7"/>
      <c r="CM227" s="7"/>
      <c r="CN227" s="7"/>
      <c r="CO227" s="7"/>
      <c r="CP227" s="7"/>
      <c r="CQ227" s="7"/>
      <c r="CR227" s="7"/>
      <c r="CS227" s="1627"/>
      <c r="CT227" s="7"/>
      <c r="CU227" s="7"/>
      <c r="CV227" s="7"/>
      <c r="CW227" s="7"/>
      <c r="CX227" s="7"/>
      <c r="CY227" s="7"/>
      <c r="CZ227" s="7"/>
      <c r="DA227" s="7"/>
      <c r="DB227" s="7"/>
      <c r="DC227" s="7"/>
      <c r="DD227" s="7"/>
      <c r="DE227" s="2"/>
    </row>
    <row r="228" spans="2:109" ht="15.5" x14ac:dyDescent="0.3">
      <c r="B228" s="203"/>
      <c r="C228" s="201"/>
      <c r="D228" s="201"/>
      <c r="E228" s="201"/>
      <c r="F228" s="201"/>
      <c r="G228" s="201"/>
      <c r="H228" s="201"/>
      <c r="I228" s="201"/>
      <c r="J228" s="201"/>
      <c r="K228" s="201"/>
      <c r="L228" s="201"/>
      <c r="M228" s="201"/>
      <c r="N228" s="201"/>
      <c r="O228" s="201"/>
      <c r="P228" s="201"/>
      <c r="Q228" s="1642"/>
      <c r="R228" s="201"/>
      <c r="S228" s="201"/>
      <c r="T228" s="201"/>
      <c r="U228" s="201"/>
      <c r="V228" s="201"/>
      <c r="W228" s="201"/>
      <c r="X228" s="201"/>
      <c r="Y228" s="201"/>
      <c r="Z228" s="201"/>
      <c r="AA228" s="201"/>
      <c r="AB228" s="201"/>
      <c r="AC228" s="201"/>
      <c r="AD228" s="201"/>
      <c r="AE228" s="201"/>
      <c r="AF228" s="1642"/>
      <c r="AG228" s="201"/>
      <c r="AH228" s="201"/>
      <c r="AI228" s="201"/>
      <c r="AJ228" s="201"/>
      <c r="AK228" s="201"/>
      <c r="AL228" s="201"/>
      <c r="AM228" s="201"/>
      <c r="AN228" s="201"/>
      <c r="AO228" s="201"/>
      <c r="AP228" s="201"/>
      <c r="AQ228" s="201"/>
      <c r="AR228" s="1348"/>
      <c r="AS228" s="1348"/>
      <c r="AT228" s="1348"/>
      <c r="AU228" s="1668"/>
      <c r="AV228" s="1348"/>
      <c r="AW228" s="1348"/>
      <c r="AX228" s="1348"/>
      <c r="AY228" s="1348"/>
      <c r="AZ228" s="1348"/>
      <c r="BA228" s="1348"/>
      <c r="BB228" s="1348"/>
      <c r="BC228" s="1348"/>
      <c r="BD228" s="1348"/>
      <c r="BE228" s="1348"/>
      <c r="BF228" s="1348"/>
      <c r="BG228" s="1348"/>
      <c r="BH228" s="53"/>
      <c r="BI228" s="54"/>
      <c r="BJ228" s="1634"/>
      <c r="BK228" s="54"/>
      <c r="BL228" s="54"/>
      <c r="BM228" s="7"/>
      <c r="BN228" s="7"/>
      <c r="BO228" s="7"/>
      <c r="BP228" s="7"/>
      <c r="BQ228" s="7"/>
      <c r="BR228" s="7"/>
      <c r="BS228" s="7"/>
      <c r="BT228" s="7"/>
      <c r="BU228" s="7"/>
      <c r="BV228" s="7"/>
      <c r="BW228" s="7"/>
      <c r="BX228" s="7"/>
      <c r="BY228" s="7"/>
      <c r="BZ228" s="7"/>
      <c r="CA228" s="7"/>
      <c r="CB228" s="7"/>
      <c r="CC228" s="7"/>
      <c r="CD228" s="1627"/>
      <c r="CE228" s="7"/>
      <c r="CF228" s="7"/>
      <c r="CG228" s="7"/>
      <c r="CH228" s="7"/>
      <c r="CI228" s="7"/>
      <c r="CJ228" s="7"/>
      <c r="CK228" s="7"/>
      <c r="CL228" s="7"/>
      <c r="CM228" s="7"/>
      <c r="CN228" s="7"/>
      <c r="CO228" s="7"/>
      <c r="CP228" s="7"/>
      <c r="CQ228" s="7"/>
      <c r="CR228" s="7"/>
      <c r="CS228" s="1627"/>
      <c r="CT228" s="7"/>
      <c r="CU228" s="7"/>
      <c r="CV228" s="7"/>
      <c r="CW228" s="7"/>
      <c r="CX228" s="7"/>
      <c r="CY228" s="7"/>
      <c r="CZ228" s="7"/>
      <c r="DA228" s="7"/>
      <c r="DB228" s="7"/>
      <c r="DC228" s="7"/>
      <c r="DD228" s="7"/>
      <c r="DE228" s="2"/>
    </row>
    <row r="229" spans="2:109" ht="15.5" x14ac:dyDescent="0.3">
      <c r="B229" s="203"/>
      <c r="C229" s="201"/>
      <c r="D229" s="201"/>
      <c r="E229" s="201"/>
      <c r="F229" s="201"/>
      <c r="G229" s="201"/>
      <c r="H229" s="201"/>
      <c r="I229" s="201"/>
      <c r="J229" s="201"/>
      <c r="K229" s="201"/>
      <c r="L229" s="201"/>
      <c r="M229" s="201"/>
      <c r="N229" s="201"/>
      <c r="O229" s="201"/>
      <c r="P229" s="201"/>
      <c r="Q229" s="1642"/>
      <c r="R229" s="201"/>
      <c r="S229" s="201"/>
      <c r="T229" s="201"/>
      <c r="U229" s="201"/>
      <c r="V229" s="201"/>
      <c r="W229" s="201"/>
      <c r="X229" s="201"/>
      <c r="Y229" s="201"/>
      <c r="Z229" s="201"/>
      <c r="AA229" s="201"/>
      <c r="AB229" s="201"/>
      <c r="AC229" s="201"/>
      <c r="AD229" s="201"/>
      <c r="AE229" s="201"/>
      <c r="AF229" s="1642"/>
      <c r="AG229" s="201"/>
      <c r="AH229" s="201"/>
      <c r="AI229" s="201"/>
      <c r="AJ229" s="201"/>
      <c r="AK229" s="201"/>
      <c r="AL229" s="201"/>
      <c r="AM229" s="201"/>
      <c r="AN229" s="201"/>
      <c r="AO229" s="201"/>
      <c r="AP229" s="201"/>
      <c r="AQ229" s="201"/>
      <c r="AR229" s="1348"/>
      <c r="AS229" s="1348"/>
      <c r="AT229" s="1348"/>
      <c r="AU229" s="1668"/>
      <c r="AV229" s="1348"/>
      <c r="AW229" s="1348"/>
      <c r="AX229" s="1348"/>
      <c r="AY229" s="1348"/>
      <c r="AZ229" s="1348"/>
      <c r="BA229" s="1348"/>
      <c r="BB229" s="1348"/>
      <c r="BC229" s="1348"/>
      <c r="BD229" s="1348"/>
      <c r="BE229" s="1348"/>
      <c r="BF229" s="1348"/>
      <c r="BG229" s="1348"/>
      <c r="BH229" s="53"/>
      <c r="BI229" s="54"/>
      <c r="BJ229" s="1634"/>
      <c r="BK229" s="54"/>
      <c r="BL229" s="54"/>
      <c r="BM229" s="7"/>
      <c r="BN229" s="7"/>
      <c r="BO229" s="7"/>
      <c r="BP229" s="7"/>
      <c r="BQ229" s="7"/>
      <c r="BR229" s="7"/>
      <c r="BS229" s="7"/>
      <c r="BT229" s="7"/>
      <c r="BU229" s="7"/>
      <c r="BV229" s="7"/>
      <c r="BW229" s="7"/>
      <c r="BX229" s="7"/>
      <c r="BY229" s="7"/>
      <c r="BZ229" s="7"/>
      <c r="CA229" s="7"/>
      <c r="CB229" s="7"/>
      <c r="CC229" s="7"/>
      <c r="CD229" s="1627"/>
      <c r="CE229" s="7"/>
      <c r="CF229" s="7"/>
      <c r="CG229" s="7"/>
      <c r="CH229" s="7"/>
      <c r="CI229" s="7"/>
      <c r="CJ229" s="7"/>
      <c r="CK229" s="7"/>
      <c r="CL229" s="7"/>
      <c r="CM229" s="7"/>
      <c r="CN229" s="7"/>
      <c r="CO229" s="7"/>
      <c r="CP229" s="7"/>
      <c r="CQ229" s="7"/>
      <c r="CR229" s="7"/>
      <c r="CS229" s="1627"/>
      <c r="CT229" s="7"/>
      <c r="CU229" s="7"/>
      <c r="CV229" s="7"/>
      <c r="CW229" s="7"/>
      <c r="CX229" s="7"/>
      <c r="CY229" s="7"/>
      <c r="CZ229" s="7"/>
      <c r="DA229" s="7"/>
      <c r="DB229" s="7"/>
      <c r="DC229" s="7"/>
      <c r="DD229" s="7"/>
      <c r="DE229" s="2"/>
    </row>
    <row r="230" spans="2:109" ht="15.5" hidden="1" x14ac:dyDescent="0.3">
      <c r="B230" s="203"/>
      <c r="C230" s="201"/>
      <c r="D230" s="201"/>
      <c r="E230" s="201"/>
      <c r="F230" s="201"/>
      <c r="G230" s="201"/>
      <c r="H230" s="201"/>
      <c r="I230" s="201"/>
      <c r="J230" s="201"/>
      <c r="K230" s="201"/>
      <c r="L230" s="201"/>
      <c r="M230" s="201"/>
      <c r="N230" s="201"/>
      <c r="O230" s="201"/>
      <c r="P230" s="201"/>
      <c r="Q230" s="1642"/>
      <c r="R230" s="201"/>
      <c r="S230" s="201"/>
      <c r="T230" s="201"/>
      <c r="U230" s="201"/>
      <c r="V230" s="201"/>
      <c r="W230" s="201"/>
      <c r="X230" s="201"/>
      <c r="Y230" s="201"/>
      <c r="Z230" s="201"/>
      <c r="AA230" s="201"/>
      <c r="AB230" s="201"/>
      <c r="AC230" s="201"/>
      <c r="AD230" s="201"/>
      <c r="AE230" s="201"/>
      <c r="AF230" s="1642"/>
      <c r="AG230" s="201"/>
      <c r="AH230" s="201"/>
      <c r="AI230" s="201"/>
      <c r="AJ230" s="201"/>
      <c r="AK230" s="201"/>
      <c r="AL230" s="201"/>
      <c r="AM230" s="201"/>
      <c r="AN230" s="201"/>
      <c r="AO230" s="201"/>
      <c r="AP230" s="201"/>
      <c r="AQ230" s="201"/>
      <c r="AR230" s="1348"/>
      <c r="AS230" s="1348"/>
      <c r="AT230" s="1348"/>
      <c r="AU230" s="1668"/>
      <c r="AV230" s="1348"/>
      <c r="AW230" s="1348"/>
      <c r="AX230" s="1348"/>
      <c r="AY230" s="1348"/>
      <c r="AZ230" s="1348"/>
      <c r="BA230" s="1348"/>
      <c r="BB230" s="1348"/>
      <c r="BC230" s="1348"/>
      <c r="BD230" s="1348"/>
      <c r="BE230" s="1348"/>
      <c r="BF230" s="1348"/>
      <c r="BG230" s="1348"/>
      <c r="BH230" s="53"/>
      <c r="BI230" s="54"/>
      <c r="BJ230" s="1634"/>
      <c r="BK230" s="54"/>
      <c r="BL230" s="54"/>
      <c r="BM230" s="7"/>
      <c r="BN230" s="7"/>
      <c r="BO230" s="7"/>
      <c r="BP230" s="7"/>
      <c r="BQ230" s="7"/>
      <c r="BR230" s="7"/>
      <c r="BS230" s="7"/>
      <c r="BT230" s="7"/>
      <c r="BU230" s="7"/>
      <c r="BV230" s="7"/>
      <c r="BW230" s="7"/>
      <c r="BX230" s="7"/>
      <c r="BY230" s="7"/>
      <c r="BZ230" s="7"/>
      <c r="CA230" s="7"/>
      <c r="CB230" s="7"/>
      <c r="CC230" s="7"/>
      <c r="CD230" s="1627"/>
      <c r="CE230" s="7"/>
      <c r="CF230" s="7"/>
      <c r="CG230" s="7"/>
      <c r="CH230" s="7"/>
      <c r="CI230" s="7"/>
      <c r="CJ230" s="7"/>
      <c r="CK230" s="7"/>
      <c r="CL230" s="7"/>
      <c r="CM230" s="7"/>
      <c r="CN230" s="7"/>
      <c r="CO230" s="7"/>
      <c r="CP230" s="7"/>
      <c r="CQ230" s="7"/>
      <c r="CR230" s="7"/>
      <c r="CS230" s="1627"/>
      <c r="CT230" s="7"/>
      <c r="CU230" s="7"/>
      <c r="CV230" s="7"/>
      <c r="CW230" s="7"/>
      <c r="CX230" s="7"/>
      <c r="CY230" s="7"/>
      <c r="CZ230" s="7"/>
      <c r="DA230" s="7"/>
      <c r="DB230" s="7"/>
      <c r="DC230" s="7"/>
      <c r="DD230" s="7"/>
      <c r="DE230" s="2"/>
    </row>
    <row r="231" spans="2:109" ht="15.5" hidden="1" x14ac:dyDescent="0.3">
      <c r="B231" s="203"/>
      <c r="C231" s="201"/>
      <c r="D231" s="201"/>
      <c r="E231" s="201"/>
      <c r="F231" s="201"/>
      <c r="G231" s="201"/>
      <c r="H231" s="201"/>
      <c r="I231" s="201"/>
      <c r="J231" s="201"/>
      <c r="K231" s="201"/>
      <c r="L231" s="201"/>
      <c r="M231" s="201"/>
      <c r="N231" s="201"/>
      <c r="O231" s="201"/>
      <c r="P231" s="201"/>
      <c r="Q231" s="1642"/>
      <c r="R231" s="201"/>
      <c r="S231" s="201"/>
      <c r="T231" s="201"/>
      <c r="U231" s="201"/>
      <c r="V231" s="201"/>
      <c r="W231" s="201"/>
      <c r="X231" s="201"/>
      <c r="Y231" s="201"/>
      <c r="Z231" s="201"/>
      <c r="AA231" s="201"/>
      <c r="AB231" s="201"/>
      <c r="AC231" s="201"/>
      <c r="AD231" s="201"/>
      <c r="AE231" s="201"/>
      <c r="AF231" s="1642"/>
      <c r="AG231" s="201"/>
      <c r="AH231" s="201"/>
      <c r="AI231" s="201"/>
      <c r="AJ231" s="201"/>
      <c r="AK231" s="201"/>
      <c r="AL231" s="201"/>
      <c r="AM231" s="201"/>
      <c r="AN231" s="201"/>
      <c r="AO231" s="201"/>
      <c r="AP231" s="201"/>
      <c r="AQ231" s="201"/>
      <c r="AR231" s="1348"/>
      <c r="AS231" s="1348"/>
      <c r="AT231" s="1348"/>
      <c r="AU231" s="1668"/>
      <c r="AV231" s="1348"/>
      <c r="AW231" s="1348"/>
      <c r="AX231" s="1348"/>
      <c r="AY231" s="1348"/>
      <c r="AZ231" s="1348"/>
      <c r="BA231" s="1348"/>
      <c r="BB231" s="1348"/>
      <c r="BC231" s="1348"/>
      <c r="BD231" s="1348"/>
      <c r="BE231" s="1348"/>
      <c r="BF231" s="1348"/>
      <c r="BG231" s="1348"/>
      <c r="BH231" s="53"/>
      <c r="BI231" s="54"/>
      <c r="BJ231" s="1634"/>
      <c r="BK231" s="54"/>
      <c r="BL231" s="54"/>
      <c r="BM231" s="7"/>
      <c r="BN231" s="7"/>
      <c r="BO231" s="7"/>
      <c r="BP231" s="7"/>
      <c r="BQ231" s="7"/>
      <c r="BR231" s="7"/>
      <c r="BS231" s="7"/>
      <c r="BT231" s="7"/>
      <c r="BU231" s="7"/>
      <c r="BV231" s="7"/>
      <c r="BW231" s="7"/>
      <c r="BX231" s="7"/>
      <c r="BY231" s="7"/>
      <c r="BZ231" s="7"/>
      <c r="CA231" s="7"/>
      <c r="CB231" s="7"/>
      <c r="CC231" s="7"/>
      <c r="CD231" s="1627"/>
      <c r="CE231" s="7"/>
      <c r="CF231" s="7"/>
      <c r="CG231" s="7"/>
      <c r="CH231" s="7"/>
      <c r="CI231" s="7"/>
      <c r="CJ231" s="7"/>
      <c r="CK231" s="7"/>
      <c r="CL231" s="7"/>
      <c r="CM231" s="7"/>
      <c r="CN231" s="7"/>
      <c r="CO231" s="7"/>
      <c r="CP231" s="7"/>
      <c r="CQ231" s="7"/>
      <c r="CR231" s="7"/>
      <c r="CS231" s="1627"/>
      <c r="CT231" s="7"/>
      <c r="CU231" s="7"/>
      <c r="CV231" s="7"/>
      <c r="CW231" s="7"/>
      <c r="CX231" s="7"/>
      <c r="CY231" s="7"/>
      <c r="CZ231" s="7"/>
      <c r="DA231" s="7"/>
      <c r="DB231" s="7"/>
      <c r="DC231" s="7"/>
      <c r="DD231" s="7"/>
      <c r="DE231" s="2"/>
    </row>
    <row r="232" spans="2:109" ht="15.5" hidden="1" x14ac:dyDescent="0.3">
      <c r="B232" s="203"/>
      <c r="C232" s="201"/>
      <c r="D232" s="201"/>
      <c r="E232" s="201"/>
      <c r="F232" s="201"/>
      <c r="G232" s="201"/>
      <c r="H232" s="201"/>
      <c r="I232" s="201"/>
      <c r="J232" s="201"/>
      <c r="K232" s="201"/>
      <c r="L232" s="201"/>
      <c r="M232" s="201"/>
      <c r="N232" s="201"/>
      <c r="O232" s="201"/>
      <c r="P232" s="201"/>
      <c r="Q232" s="1642"/>
      <c r="R232" s="201"/>
      <c r="S232" s="201"/>
      <c r="T232" s="201"/>
      <c r="U232" s="201"/>
      <c r="V232" s="201"/>
      <c r="W232" s="201"/>
      <c r="X232" s="201"/>
      <c r="Y232" s="201"/>
      <c r="Z232" s="201"/>
      <c r="AA232" s="201"/>
      <c r="AB232" s="201"/>
      <c r="AC232" s="201"/>
      <c r="AD232" s="201"/>
      <c r="AE232" s="201"/>
      <c r="AF232" s="1642"/>
      <c r="AG232" s="201"/>
      <c r="AH232" s="201"/>
      <c r="AI232" s="201"/>
      <c r="AJ232" s="201"/>
      <c r="AK232" s="201"/>
      <c r="AL232" s="201"/>
      <c r="AM232" s="201"/>
      <c r="AN232" s="201"/>
      <c r="AO232" s="201"/>
      <c r="AP232" s="201"/>
      <c r="AQ232" s="201"/>
      <c r="AR232" s="1348"/>
      <c r="AS232" s="1348"/>
      <c r="AT232" s="1348"/>
      <c r="AU232" s="1668"/>
      <c r="AV232" s="1348"/>
      <c r="AW232" s="1348"/>
      <c r="AX232" s="1348"/>
      <c r="AY232" s="1348"/>
      <c r="AZ232" s="1348"/>
      <c r="BA232" s="1348"/>
      <c r="BB232" s="1348"/>
      <c r="BC232" s="1348"/>
      <c r="BD232" s="1348"/>
      <c r="BE232" s="1348"/>
      <c r="BF232" s="1348"/>
      <c r="BG232" s="1348"/>
      <c r="BH232" s="53"/>
      <c r="BI232" s="54"/>
      <c r="BJ232" s="1634"/>
      <c r="BK232" s="54"/>
      <c r="BL232" s="54"/>
      <c r="BM232" s="7"/>
      <c r="BN232" s="7"/>
      <c r="BO232" s="7"/>
      <c r="BP232" s="7"/>
      <c r="BQ232" s="7"/>
      <c r="BR232" s="7"/>
      <c r="BS232" s="7"/>
      <c r="BT232" s="7"/>
      <c r="BU232" s="7"/>
      <c r="BV232" s="7"/>
      <c r="BW232" s="7"/>
      <c r="BX232" s="7"/>
      <c r="BY232" s="7"/>
      <c r="BZ232" s="7"/>
      <c r="CA232" s="7"/>
      <c r="CB232" s="7"/>
      <c r="CC232" s="7"/>
      <c r="CD232" s="1627"/>
      <c r="CE232" s="7"/>
      <c r="CF232" s="7"/>
      <c r="CG232" s="7"/>
      <c r="CH232" s="7"/>
      <c r="CI232" s="7"/>
      <c r="CJ232" s="7"/>
      <c r="CK232" s="7"/>
      <c r="CL232" s="7"/>
      <c r="CM232" s="7"/>
      <c r="CN232" s="7"/>
      <c r="CO232" s="7"/>
      <c r="CP232" s="7"/>
      <c r="CQ232" s="7"/>
      <c r="CR232" s="7"/>
      <c r="CS232" s="1627"/>
      <c r="CT232" s="7"/>
      <c r="CU232" s="7"/>
      <c r="CV232" s="7"/>
      <c r="CW232" s="7"/>
      <c r="CX232" s="7"/>
      <c r="CY232" s="7"/>
      <c r="CZ232" s="7"/>
      <c r="DA232" s="7"/>
      <c r="DB232" s="7"/>
      <c r="DC232" s="7"/>
      <c r="DD232" s="7"/>
      <c r="DE232" s="2"/>
    </row>
    <row r="233" spans="2:109" ht="15.5" hidden="1" x14ac:dyDescent="0.3">
      <c r="B233" s="203"/>
      <c r="C233" s="201"/>
      <c r="D233" s="201"/>
      <c r="E233" s="201"/>
      <c r="F233" s="201"/>
      <c r="G233" s="201"/>
      <c r="H233" s="201"/>
      <c r="I233" s="201"/>
      <c r="J233" s="201"/>
      <c r="K233" s="201"/>
      <c r="L233" s="201"/>
      <c r="M233" s="201"/>
      <c r="N233" s="201"/>
      <c r="O233" s="201"/>
      <c r="P233" s="201"/>
      <c r="Q233" s="1642"/>
      <c r="R233" s="201"/>
      <c r="S233" s="201"/>
      <c r="T233" s="201"/>
      <c r="U233" s="201"/>
      <c r="V233" s="201"/>
      <c r="W233" s="201"/>
      <c r="X233" s="201"/>
      <c r="Y233" s="201"/>
      <c r="Z233" s="201"/>
      <c r="AA233" s="201"/>
      <c r="AB233" s="201"/>
      <c r="AC233" s="201"/>
      <c r="AD233" s="201"/>
      <c r="AE233" s="201"/>
      <c r="AF233" s="1642"/>
      <c r="AG233" s="201"/>
      <c r="AH233" s="201"/>
      <c r="AI233" s="201"/>
      <c r="AJ233" s="201"/>
      <c r="AK233" s="201"/>
      <c r="AL233" s="201"/>
      <c r="AM233" s="201"/>
      <c r="AN233" s="201"/>
      <c r="AO233" s="201"/>
      <c r="AP233" s="201"/>
      <c r="AQ233" s="201"/>
      <c r="AR233" s="1348"/>
      <c r="AS233" s="1348"/>
      <c r="AT233" s="1348"/>
      <c r="AU233" s="1668"/>
      <c r="AV233" s="1348"/>
      <c r="AW233" s="1348"/>
      <c r="AX233" s="1348"/>
      <c r="AY233" s="1348"/>
      <c r="AZ233" s="1348"/>
      <c r="BA233" s="1348"/>
      <c r="BB233" s="1348"/>
      <c r="BC233" s="1348"/>
      <c r="BD233" s="1348"/>
      <c r="BE233" s="1348"/>
      <c r="BF233" s="1348"/>
      <c r="BG233" s="1348"/>
      <c r="BH233" s="53"/>
      <c r="BI233" s="54"/>
      <c r="BJ233" s="1634"/>
      <c r="BK233" s="54"/>
      <c r="BL233" s="54"/>
      <c r="BM233" s="7"/>
      <c r="BN233" s="7"/>
      <c r="BO233" s="7"/>
      <c r="BP233" s="7"/>
      <c r="BQ233" s="7"/>
      <c r="BR233" s="7"/>
      <c r="BS233" s="7"/>
      <c r="BT233" s="7"/>
      <c r="BU233" s="7"/>
      <c r="BV233" s="7"/>
      <c r="BW233" s="7"/>
      <c r="BX233" s="7"/>
      <c r="BY233" s="7"/>
      <c r="BZ233" s="7"/>
      <c r="CA233" s="7"/>
      <c r="CB233" s="7"/>
      <c r="CC233" s="7"/>
      <c r="CD233" s="1627"/>
      <c r="CE233" s="7"/>
      <c r="CF233" s="7"/>
      <c r="CG233" s="7"/>
      <c r="CH233" s="7"/>
      <c r="CI233" s="7"/>
      <c r="CJ233" s="7"/>
      <c r="CK233" s="7"/>
      <c r="CL233" s="7"/>
      <c r="CM233" s="7"/>
      <c r="CN233" s="7"/>
      <c r="CO233" s="7"/>
      <c r="CP233" s="7"/>
      <c r="CQ233" s="7"/>
      <c r="CR233" s="7"/>
      <c r="CS233" s="1627"/>
      <c r="CT233" s="7"/>
      <c r="CU233" s="7"/>
      <c r="CV233" s="7"/>
      <c r="CW233" s="7"/>
      <c r="CX233" s="7"/>
      <c r="CY233" s="7"/>
      <c r="CZ233" s="7"/>
      <c r="DA233" s="7"/>
      <c r="DB233" s="7"/>
      <c r="DC233" s="7"/>
      <c r="DD233" s="7"/>
      <c r="DE233" s="2"/>
    </row>
    <row r="234" spans="2:109" ht="15.5" hidden="1" x14ac:dyDescent="0.3">
      <c r="B234" s="203"/>
      <c r="C234" s="201"/>
      <c r="D234" s="201"/>
      <c r="E234" s="201"/>
      <c r="F234" s="201"/>
      <c r="G234" s="201"/>
      <c r="H234" s="201"/>
      <c r="I234" s="201"/>
      <c r="J234" s="201"/>
      <c r="K234" s="201"/>
      <c r="L234" s="201"/>
      <c r="M234" s="201"/>
      <c r="N234" s="201"/>
      <c r="O234" s="201"/>
      <c r="P234" s="201"/>
      <c r="Q234" s="1642"/>
      <c r="R234" s="201"/>
      <c r="S234" s="201"/>
      <c r="T234" s="201"/>
      <c r="U234" s="201"/>
      <c r="V234" s="201"/>
      <c r="W234" s="201"/>
      <c r="X234" s="201"/>
      <c r="Y234" s="201"/>
      <c r="Z234" s="201"/>
      <c r="AA234" s="201"/>
      <c r="AB234" s="201"/>
      <c r="AC234" s="201"/>
      <c r="AD234" s="201"/>
      <c r="AE234" s="201"/>
      <c r="AF234" s="1642"/>
      <c r="AG234" s="201"/>
      <c r="AH234" s="201"/>
      <c r="AI234" s="201"/>
      <c r="AJ234" s="201"/>
      <c r="AK234" s="201"/>
      <c r="AL234" s="201"/>
      <c r="AM234" s="201"/>
      <c r="AN234" s="201"/>
      <c r="AO234" s="201"/>
      <c r="AP234" s="201"/>
      <c r="AQ234" s="201"/>
      <c r="AR234" s="1348"/>
      <c r="AS234" s="1348"/>
      <c r="AT234" s="1348"/>
      <c r="AU234" s="1668"/>
      <c r="AV234" s="1348"/>
      <c r="AW234" s="1348"/>
      <c r="AX234" s="1348"/>
      <c r="AY234" s="1348"/>
      <c r="AZ234" s="1348"/>
      <c r="BA234" s="1348"/>
      <c r="BB234" s="1348"/>
      <c r="BC234" s="1348"/>
      <c r="BD234" s="1348"/>
      <c r="BE234" s="1348"/>
      <c r="BF234" s="1348"/>
      <c r="BG234" s="1348"/>
      <c r="BH234" s="53"/>
      <c r="BI234" s="54"/>
      <c r="BJ234" s="1634"/>
      <c r="BK234" s="54"/>
      <c r="BL234" s="54"/>
      <c r="BM234" s="7"/>
      <c r="BN234" s="7"/>
      <c r="BO234" s="7"/>
      <c r="BP234" s="7"/>
      <c r="BQ234" s="7"/>
      <c r="BR234" s="7"/>
      <c r="BS234" s="7"/>
      <c r="BT234" s="7"/>
      <c r="BU234" s="7"/>
      <c r="BV234" s="7"/>
      <c r="BW234" s="7"/>
      <c r="BX234" s="7"/>
      <c r="BY234" s="7"/>
      <c r="BZ234" s="7"/>
      <c r="CA234" s="7"/>
      <c r="CB234" s="7"/>
      <c r="CC234" s="7"/>
      <c r="CD234" s="1627"/>
      <c r="CE234" s="7"/>
      <c r="CF234" s="7"/>
      <c r="CG234" s="7"/>
      <c r="CH234" s="7"/>
      <c r="CI234" s="7"/>
      <c r="CJ234" s="7"/>
      <c r="CK234" s="7"/>
      <c r="CL234" s="7"/>
      <c r="CM234" s="7"/>
      <c r="CN234" s="7"/>
      <c r="CO234" s="7"/>
      <c r="CP234" s="7"/>
      <c r="CQ234" s="7"/>
      <c r="CR234" s="7"/>
      <c r="CS234" s="1627"/>
      <c r="CT234" s="7"/>
      <c r="CU234" s="7"/>
      <c r="CV234" s="7"/>
      <c r="CW234" s="7"/>
      <c r="CX234" s="7"/>
      <c r="CY234" s="7"/>
      <c r="CZ234" s="7"/>
      <c r="DA234" s="7"/>
      <c r="DB234" s="7"/>
      <c r="DC234" s="7"/>
      <c r="DD234" s="7"/>
      <c r="DE234" s="2"/>
    </row>
    <row r="235" spans="2:109" ht="15.5" hidden="1" x14ac:dyDescent="0.3">
      <c r="B235" s="203"/>
      <c r="C235" s="201"/>
      <c r="D235" s="201"/>
      <c r="E235" s="201"/>
      <c r="F235" s="201"/>
      <c r="G235" s="201"/>
      <c r="H235" s="201"/>
      <c r="I235" s="201"/>
      <c r="J235" s="201"/>
      <c r="K235" s="201"/>
      <c r="L235" s="201"/>
      <c r="M235" s="201"/>
      <c r="N235" s="201"/>
      <c r="O235" s="201"/>
      <c r="P235" s="201"/>
      <c r="Q235" s="1642"/>
      <c r="R235" s="201"/>
      <c r="S235" s="201"/>
      <c r="T235" s="201"/>
      <c r="U235" s="201"/>
      <c r="V235" s="201"/>
      <c r="W235" s="201"/>
      <c r="X235" s="201"/>
      <c r="Y235" s="201"/>
      <c r="Z235" s="201"/>
      <c r="AA235" s="201"/>
      <c r="AB235" s="201"/>
      <c r="AC235" s="201"/>
      <c r="AD235" s="201"/>
      <c r="AE235" s="201"/>
      <c r="AF235" s="1642"/>
      <c r="AG235" s="201"/>
      <c r="AH235" s="201"/>
      <c r="AI235" s="201"/>
      <c r="AJ235" s="201"/>
      <c r="AK235" s="201"/>
      <c r="AL235" s="201"/>
      <c r="AM235" s="201"/>
      <c r="AN235" s="201"/>
      <c r="AO235" s="201"/>
      <c r="AP235" s="201"/>
      <c r="AQ235" s="201"/>
      <c r="AR235" s="1348"/>
      <c r="AS235" s="1348"/>
      <c r="AT235" s="1348"/>
      <c r="AU235" s="1668"/>
      <c r="AV235" s="1348"/>
      <c r="AW235" s="1348"/>
      <c r="AX235" s="1348"/>
      <c r="AY235" s="1348"/>
      <c r="AZ235" s="1348"/>
      <c r="BA235" s="1348"/>
      <c r="BB235" s="1348"/>
      <c r="BC235" s="1348"/>
      <c r="BD235" s="1348"/>
      <c r="BE235" s="1348"/>
      <c r="BF235" s="1348"/>
      <c r="BG235" s="1348"/>
      <c r="BH235" s="53"/>
      <c r="BI235" s="54"/>
      <c r="BJ235" s="1634"/>
      <c r="BK235" s="54"/>
      <c r="BL235" s="54"/>
      <c r="BM235" s="7"/>
      <c r="BN235" s="7"/>
      <c r="BO235" s="7"/>
      <c r="BP235" s="7"/>
      <c r="BQ235" s="7"/>
      <c r="BR235" s="7"/>
      <c r="BS235" s="7"/>
      <c r="BT235" s="7"/>
      <c r="BU235" s="7"/>
      <c r="BV235" s="7"/>
      <c r="BW235" s="7"/>
      <c r="BX235" s="7"/>
      <c r="BY235" s="7"/>
      <c r="BZ235" s="7"/>
      <c r="CA235" s="7"/>
      <c r="CB235" s="7"/>
      <c r="CC235" s="7"/>
      <c r="CD235" s="1627"/>
      <c r="CE235" s="7"/>
      <c r="CF235" s="7"/>
      <c r="CG235" s="7"/>
      <c r="CH235" s="7"/>
      <c r="CI235" s="7"/>
      <c r="CJ235" s="7"/>
      <c r="CK235" s="7"/>
      <c r="CL235" s="7"/>
      <c r="CM235" s="7"/>
      <c r="CN235" s="7"/>
      <c r="CO235" s="7"/>
      <c r="CP235" s="7"/>
      <c r="CQ235" s="7"/>
      <c r="CR235" s="7"/>
      <c r="CS235" s="1627"/>
      <c r="CT235" s="7"/>
      <c r="CU235" s="7"/>
      <c r="CV235" s="7"/>
      <c r="CW235" s="7"/>
      <c r="CX235" s="7"/>
      <c r="CY235" s="7"/>
      <c r="CZ235" s="7"/>
      <c r="DA235" s="7"/>
      <c r="DB235" s="7"/>
      <c r="DC235" s="7"/>
      <c r="DD235" s="7"/>
      <c r="DE235" s="2"/>
    </row>
    <row r="236" spans="2:109" ht="15.5" hidden="1" x14ac:dyDescent="0.3">
      <c r="B236" s="203"/>
      <c r="C236" s="201"/>
      <c r="D236" s="201"/>
      <c r="E236" s="201"/>
      <c r="F236" s="201"/>
      <c r="G236" s="201"/>
      <c r="H236" s="201"/>
      <c r="I236" s="201"/>
      <c r="J236" s="201"/>
      <c r="K236" s="201"/>
      <c r="L236" s="201"/>
      <c r="M236" s="201"/>
      <c r="N236" s="201"/>
      <c r="O236" s="201"/>
      <c r="P236" s="201"/>
      <c r="Q236" s="1642"/>
      <c r="R236" s="201"/>
      <c r="S236" s="201"/>
      <c r="T236" s="201"/>
      <c r="U236" s="201"/>
      <c r="V236" s="201"/>
      <c r="W236" s="201"/>
      <c r="X236" s="201"/>
      <c r="Y236" s="201"/>
      <c r="Z236" s="201"/>
      <c r="AA236" s="201"/>
      <c r="AB236" s="201"/>
      <c r="AC236" s="201"/>
      <c r="AD236" s="201"/>
      <c r="AE236" s="201"/>
      <c r="AF236" s="1642"/>
      <c r="AG236" s="201"/>
      <c r="AH236" s="201"/>
      <c r="AI236" s="201"/>
      <c r="AJ236" s="201"/>
      <c r="AK236" s="201"/>
      <c r="AL236" s="201"/>
      <c r="AM236" s="201"/>
      <c r="AN236" s="201"/>
      <c r="AO236" s="201"/>
      <c r="AP236" s="201"/>
      <c r="AQ236" s="201"/>
      <c r="AR236" s="1348"/>
      <c r="AS236" s="1348"/>
      <c r="AT236" s="1348"/>
      <c r="AU236" s="1668"/>
      <c r="AV236" s="1348"/>
      <c r="AW236" s="1348"/>
      <c r="AX236" s="1348"/>
      <c r="AY236" s="1348"/>
      <c r="AZ236" s="1348"/>
      <c r="BA236" s="1348"/>
      <c r="BB236" s="1348"/>
      <c r="BC236" s="1348"/>
      <c r="BD236" s="1348"/>
      <c r="BE236" s="1348"/>
      <c r="BF236" s="1348"/>
      <c r="BG236" s="1348"/>
      <c r="BH236" s="53"/>
      <c r="BI236" s="54"/>
      <c r="BJ236" s="1634"/>
      <c r="BK236" s="54"/>
      <c r="BL236" s="54"/>
      <c r="BM236" s="7"/>
      <c r="BN236" s="7"/>
      <c r="BO236" s="7"/>
      <c r="BP236" s="7"/>
      <c r="BQ236" s="7"/>
      <c r="BR236" s="7"/>
      <c r="BS236" s="7"/>
      <c r="BT236" s="7"/>
      <c r="BU236" s="7"/>
      <c r="BV236" s="7"/>
      <c r="BW236" s="7"/>
      <c r="BX236" s="7"/>
      <c r="BY236" s="7"/>
      <c r="BZ236" s="7"/>
      <c r="CA236" s="7"/>
      <c r="CB236" s="7"/>
      <c r="CC236" s="7"/>
      <c r="CD236" s="1627"/>
      <c r="CE236" s="7"/>
      <c r="CF236" s="7"/>
      <c r="CG236" s="7"/>
      <c r="CH236" s="7"/>
      <c r="CI236" s="7"/>
      <c r="CJ236" s="7"/>
      <c r="CK236" s="7"/>
      <c r="CL236" s="7"/>
      <c r="CM236" s="7"/>
      <c r="CN236" s="7"/>
      <c r="CO236" s="7"/>
      <c r="CP236" s="7"/>
      <c r="CQ236" s="7"/>
      <c r="CR236" s="7"/>
      <c r="CS236" s="1627"/>
      <c r="CT236" s="7"/>
      <c r="CU236" s="7"/>
      <c r="CV236" s="7"/>
      <c r="CW236" s="7"/>
      <c r="CX236" s="7"/>
      <c r="CY236" s="7"/>
      <c r="CZ236" s="7"/>
      <c r="DA236" s="7"/>
      <c r="DB236" s="7"/>
      <c r="DC236" s="7"/>
      <c r="DD236" s="7"/>
      <c r="DE236" s="2"/>
    </row>
    <row r="237" spans="2:109" ht="15.5" hidden="1" x14ac:dyDescent="0.3">
      <c r="B237" s="203"/>
      <c r="C237" s="201"/>
      <c r="D237" s="201"/>
      <c r="E237" s="201"/>
      <c r="F237" s="201"/>
      <c r="G237" s="201"/>
      <c r="H237" s="201"/>
      <c r="I237" s="201"/>
      <c r="J237" s="201"/>
      <c r="K237" s="201"/>
      <c r="L237" s="201"/>
      <c r="M237" s="201"/>
      <c r="N237" s="201"/>
      <c r="O237" s="201"/>
      <c r="P237" s="201"/>
      <c r="Q237" s="1642"/>
      <c r="R237" s="201"/>
      <c r="S237" s="201"/>
      <c r="T237" s="201"/>
      <c r="U237" s="201"/>
      <c r="V237" s="201"/>
      <c r="W237" s="201"/>
      <c r="X237" s="201"/>
      <c r="Y237" s="201"/>
      <c r="Z237" s="201"/>
      <c r="AA237" s="201"/>
      <c r="AB237" s="201"/>
      <c r="AC237" s="201"/>
      <c r="AD237" s="201"/>
      <c r="AE237" s="201"/>
      <c r="AF237" s="1642"/>
      <c r="AG237" s="201"/>
      <c r="AH237" s="201"/>
      <c r="AI237" s="201"/>
      <c r="AJ237" s="201"/>
      <c r="AK237" s="201"/>
      <c r="AL237" s="201"/>
      <c r="AM237" s="201"/>
      <c r="AN237" s="201"/>
      <c r="AO237" s="201"/>
      <c r="AP237" s="201"/>
      <c r="AQ237" s="201"/>
      <c r="AR237" s="1348"/>
      <c r="AS237" s="1348"/>
      <c r="AT237" s="1348"/>
      <c r="AU237" s="1668"/>
      <c r="AV237" s="1348"/>
      <c r="AW237" s="1348"/>
      <c r="AX237" s="1348"/>
      <c r="AY237" s="1348"/>
      <c r="AZ237" s="1348"/>
      <c r="BA237" s="1348"/>
      <c r="BB237" s="1348"/>
      <c r="BC237" s="1348"/>
      <c r="BD237" s="1348"/>
      <c r="BE237" s="1348"/>
      <c r="BF237" s="1348"/>
      <c r="BG237" s="1348"/>
      <c r="BH237" s="53"/>
      <c r="BI237" s="54"/>
      <c r="BJ237" s="1634"/>
      <c r="BK237" s="54"/>
      <c r="BL237" s="54"/>
      <c r="BM237" s="7"/>
      <c r="BN237" s="7"/>
      <c r="BO237" s="7"/>
      <c r="BP237" s="7"/>
      <c r="BQ237" s="7"/>
      <c r="BR237" s="7"/>
      <c r="BS237" s="7"/>
      <c r="BT237" s="7"/>
      <c r="BU237" s="7"/>
      <c r="BV237" s="7"/>
      <c r="BW237" s="7"/>
      <c r="BX237" s="7"/>
      <c r="BY237" s="7"/>
      <c r="BZ237" s="7"/>
      <c r="CA237" s="7"/>
      <c r="CB237" s="7"/>
      <c r="CC237" s="7"/>
      <c r="CD237" s="1627"/>
      <c r="CE237" s="7"/>
      <c r="CF237" s="7"/>
      <c r="CG237" s="7"/>
      <c r="CH237" s="7"/>
      <c r="CI237" s="7"/>
      <c r="CJ237" s="7"/>
      <c r="CK237" s="7"/>
      <c r="CL237" s="7"/>
      <c r="CM237" s="7"/>
      <c r="CN237" s="7"/>
      <c r="CO237" s="7"/>
      <c r="CP237" s="7"/>
      <c r="CQ237" s="7"/>
      <c r="CR237" s="7"/>
      <c r="CS237" s="1627"/>
      <c r="CT237" s="7"/>
      <c r="CU237" s="7"/>
      <c r="CV237" s="7"/>
      <c r="CW237" s="7"/>
      <c r="CX237" s="7"/>
      <c r="CY237" s="7"/>
      <c r="CZ237" s="7"/>
      <c r="DA237" s="7"/>
      <c r="DB237" s="7"/>
      <c r="DC237" s="7"/>
      <c r="DD237" s="7"/>
      <c r="DE237" s="2"/>
    </row>
    <row r="238" spans="2:109" ht="15.5" hidden="1" x14ac:dyDescent="0.3">
      <c r="B238" s="203"/>
      <c r="C238" s="201"/>
      <c r="D238" s="201"/>
      <c r="E238" s="201"/>
      <c r="F238" s="201"/>
      <c r="G238" s="201"/>
      <c r="H238" s="201"/>
      <c r="I238" s="201"/>
      <c r="J238" s="201"/>
      <c r="K238" s="201"/>
      <c r="L238" s="201"/>
      <c r="M238" s="201"/>
      <c r="N238" s="201"/>
      <c r="O238" s="201"/>
      <c r="P238" s="201"/>
      <c r="Q238" s="1642"/>
      <c r="R238" s="201"/>
      <c r="S238" s="201"/>
      <c r="T238" s="201"/>
      <c r="U238" s="201"/>
      <c r="V238" s="201"/>
      <c r="W238" s="201"/>
      <c r="X238" s="201"/>
      <c r="Y238" s="201"/>
      <c r="Z238" s="201"/>
      <c r="AA238" s="201"/>
      <c r="AB238" s="201"/>
      <c r="AC238" s="201"/>
      <c r="AD238" s="201"/>
      <c r="AE238" s="201"/>
      <c r="AF238" s="1642"/>
      <c r="AG238" s="201"/>
      <c r="AH238" s="201"/>
      <c r="AI238" s="201"/>
      <c r="AJ238" s="201"/>
      <c r="AK238" s="201"/>
      <c r="AL238" s="201"/>
      <c r="AM238" s="201"/>
      <c r="AN238" s="201"/>
      <c r="AO238" s="201"/>
      <c r="AP238" s="201"/>
      <c r="AQ238" s="201"/>
      <c r="AR238" s="1348"/>
      <c r="AS238" s="1348"/>
      <c r="AT238" s="1348"/>
      <c r="AU238" s="1668"/>
      <c r="AV238" s="1348"/>
      <c r="AW238" s="1348"/>
      <c r="AX238" s="1348"/>
      <c r="AY238" s="1348"/>
      <c r="AZ238" s="1348"/>
      <c r="BA238" s="1348"/>
      <c r="BB238" s="1348"/>
      <c r="BC238" s="1348"/>
      <c r="BD238" s="1348"/>
      <c r="BE238" s="1348"/>
      <c r="BF238" s="1348"/>
      <c r="BG238" s="1348"/>
      <c r="BH238" s="53"/>
      <c r="BI238" s="54"/>
      <c r="BJ238" s="1634"/>
      <c r="BK238" s="54"/>
      <c r="BL238" s="54"/>
      <c r="BM238" s="7"/>
      <c r="BN238" s="7"/>
      <c r="BO238" s="7"/>
      <c r="BP238" s="7"/>
      <c r="BQ238" s="7"/>
      <c r="BR238" s="7"/>
      <c r="BS238" s="7"/>
      <c r="BT238" s="7"/>
      <c r="BU238" s="7"/>
      <c r="BV238" s="7"/>
      <c r="BW238" s="7"/>
      <c r="BX238" s="7"/>
      <c r="BY238" s="7"/>
      <c r="BZ238" s="7"/>
      <c r="CA238" s="7"/>
      <c r="CB238" s="7"/>
      <c r="CC238" s="7"/>
      <c r="CD238" s="1627"/>
      <c r="CE238" s="7"/>
      <c r="CF238" s="7"/>
      <c r="CG238" s="7"/>
      <c r="CH238" s="7"/>
      <c r="CI238" s="7"/>
      <c r="CJ238" s="7"/>
      <c r="CK238" s="7"/>
      <c r="CL238" s="7"/>
      <c r="CM238" s="7"/>
      <c r="CN238" s="7"/>
      <c r="CO238" s="7"/>
      <c r="CP238" s="7"/>
      <c r="CQ238" s="7"/>
      <c r="CR238" s="7"/>
      <c r="CS238" s="1627"/>
      <c r="CT238" s="7"/>
      <c r="CU238" s="7"/>
      <c r="CV238" s="7"/>
      <c r="CW238" s="7"/>
      <c r="CX238" s="7"/>
      <c r="CY238" s="7"/>
      <c r="CZ238" s="7"/>
      <c r="DA238" s="7"/>
      <c r="DB238" s="7"/>
      <c r="DC238" s="7"/>
      <c r="DD238" s="7"/>
      <c r="DE238" s="2"/>
    </row>
    <row r="239" spans="2:109" ht="15.5" hidden="1" x14ac:dyDescent="0.3">
      <c r="B239" s="203"/>
      <c r="C239" s="201"/>
      <c r="D239" s="201"/>
      <c r="E239" s="201"/>
      <c r="F239" s="201"/>
      <c r="G239" s="201"/>
      <c r="H239" s="201"/>
      <c r="I239" s="201"/>
      <c r="J239" s="201"/>
      <c r="K239" s="201"/>
      <c r="L239" s="201"/>
      <c r="M239" s="201"/>
      <c r="N239" s="201"/>
      <c r="O239" s="201"/>
      <c r="P239" s="201"/>
      <c r="Q239" s="1642"/>
      <c r="R239" s="201"/>
      <c r="S239" s="201"/>
      <c r="T239" s="201"/>
      <c r="U239" s="201"/>
      <c r="V239" s="201"/>
      <c r="W239" s="201"/>
      <c r="X239" s="201"/>
      <c r="Y239" s="201"/>
      <c r="Z239" s="201"/>
      <c r="AA239" s="201"/>
      <c r="AB239" s="201"/>
      <c r="AC239" s="201"/>
      <c r="AD239" s="201"/>
      <c r="AE239" s="201"/>
      <c r="AF239" s="1642"/>
      <c r="AG239" s="201"/>
      <c r="AH239" s="201"/>
      <c r="AI239" s="201"/>
      <c r="AJ239" s="201"/>
      <c r="AK239" s="201"/>
      <c r="AL239" s="201"/>
      <c r="AM239" s="201"/>
      <c r="AN239" s="201"/>
      <c r="AO239" s="201"/>
      <c r="AP239" s="201"/>
      <c r="AQ239" s="201"/>
      <c r="AR239" s="1348"/>
      <c r="AS239" s="1348"/>
      <c r="AT239" s="1348"/>
      <c r="AU239" s="1668"/>
      <c r="AV239" s="1348"/>
      <c r="AW239" s="1348"/>
      <c r="AX239" s="1348"/>
      <c r="AY239" s="1348"/>
      <c r="AZ239" s="1348"/>
      <c r="BA239" s="1348"/>
      <c r="BB239" s="1348"/>
      <c r="BC239" s="1348"/>
      <c r="BD239" s="1348"/>
      <c r="BE239" s="1348"/>
      <c r="BF239" s="1348"/>
      <c r="BG239" s="1348"/>
      <c r="BH239" s="53"/>
      <c r="BI239" s="54"/>
      <c r="BJ239" s="1634"/>
      <c r="BK239" s="54"/>
      <c r="BL239" s="54"/>
      <c r="BM239" s="7"/>
      <c r="BN239" s="7"/>
      <c r="BO239" s="7"/>
      <c r="BP239" s="7"/>
      <c r="BQ239" s="7"/>
      <c r="BR239" s="7"/>
      <c r="BS239" s="7"/>
      <c r="BT239" s="7"/>
      <c r="BU239" s="7"/>
      <c r="BV239" s="7"/>
      <c r="BW239" s="7"/>
      <c r="BX239" s="7"/>
      <c r="BY239" s="7"/>
      <c r="BZ239" s="7"/>
      <c r="CA239" s="7"/>
      <c r="CB239" s="7"/>
      <c r="CC239" s="7"/>
      <c r="CD239" s="1627"/>
      <c r="CE239" s="7"/>
      <c r="CF239" s="7"/>
      <c r="CG239" s="7"/>
      <c r="CH239" s="7"/>
      <c r="CI239" s="7"/>
      <c r="CJ239" s="7"/>
      <c r="CK239" s="7"/>
      <c r="CL239" s="7"/>
      <c r="CM239" s="7"/>
      <c r="CN239" s="7"/>
      <c r="CO239" s="7"/>
      <c r="CP239" s="7"/>
      <c r="CQ239" s="7"/>
      <c r="CR239" s="7"/>
      <c r="CS239" s="1627"/>
      <c r="CT239" s="7"/>
      <c r="CU239" s="7"/>
      <c r="CV239" s="7"/>
      <c r="CW239" s="7"/>
      <c r="CX239" s="7"/>
      <c r="CY239" s="7"/>
      <c r="CZ239" s="7"/>
      <c r="DA239" s="7"/>
      <c r="DB239" s="7"/>
      <c r="DC239" s="7"/>
      <c r="DD239" s="7"/>
      <c r="DE239" s="2"/>
    </row>
    <row r="240" spans="2:109" ht="15.5" hidden="1" x14ac:dyDescent="0.3">
      <c r="B240" s="203"/>
      <c r="C240" s="201"/>
      <c r="D240" s="201"/>
      <c r="E240" s="201"/>
      <c r="F240" s="201"/>
      <c r="G240" s="201"/>
      <c r="H240" s="201"/>
      <c r="I240" s="201"/>
      <c r="J240" s="201"/>
      <c r="K240" s="201"/>
      <c r="L240" s="201"/>
      <c r="M240" s="201"/>
      <c r="N240" s="201"/>
      <c r="O240" s="201"/>
      <c r="P240" s="201"/>
      <c r="Q240" s="1642"/>
      <c r="R240" s="201"/>
      <c r="S240" s="201"/>
      <c r="T240" s="201"/>
      <c r="U240" s="201"/>
      <c r="V240" s="201"/>
      <c r="W240" s="201"/>
      <c r="X240" s="201"/>
      <c r="Y240" s="201"/>
      <c r="Z240" s="201"/>
      <c r="AA240" s="201"/>
      <c r="AB240" s="201"/>
      <c r="AC240" s="201"/>
      <c r="AD240" s="201"/>
      <c r="AE240" s="201"/>
      <c r="AF240" s="1642"/>
      <c r="AG240" s="201"/>
      <c r="AH240" s="201"/>
      <c r="AI240" s="201"/>
      <c r="AJ240" s="201"/>
      <c r="AK240" s="201"/>
      <c r="AL240" s="201"/>
      <c r="AM240" s="201"/>
      <c r="AN240" s="201"/>
      <c r="AO240" s="201"/>
      <c r="AP240" s="201"/>
      <c r="AQ240" s="201"/>
      <c r="AR240" s="1348"/>
      <c r="AS240" s="1348"/>
      <c r="AT240" s="1348"/>
      <c r="AU240" s="1668"/>
      <c r="AV240" s="1348"/>
      <c r="AW240" s="1348"/>
      <c r="AX240" s="1348"/>
      <c r="AY240" s="1348"/>
      <c r="AZ240" s="1348"/>
      <c r="BA240" s="1348"/>
      <c r="BB240" s="1348"/>
      <c r="BC240" s="1348"/>
      <c r="BD240" s="1348"/>
      <c r="BE240" s="1348"/>
      <c r="BF240" s="1348"/>
      <c r="BG240" s="1348"/>
      <c r="BH240" s="53"/>
      <c r="BI240" s="54"/>
      <c r="BJ240" s="1634"/>
      <c r="BK240" s="54"/>
      <c r="BL240" s="54"/>
      <c r="BM240" s="7"/>
      <c r="BN240" s="7"/>
      <c r="BO240" s="7"/>
      <c r="BP240" s="7"/>
      <c r="BQ240" s="7"/>
      <c r="BR240" s="7"/>
      <c r="BS240" s="7"/>
      <c r="BT240" s="7"/>
      <c r="BU240" s="7"/>
      <c r="BV240" s="7"/>
      <c r="BW240" s="7"/>
      <c r="BX240" s="7"/>
      <c r="BY240" s="7"/>
      <c r="BZ240" s="7"/>
      <c r="CA240" s="7"/>
      <c r="CB240" s="7"/>
      <c r="CC240" s="7"/>
      <c r="CD240" s="1627"/>
      <c r="CE240" s="7"/>
      <c r="CF240" s="7"/>
      <c r="CG240" s="7"/>
      <c r="CH240" s="7"/>
      <c r="CI240" s="7"/>
      <c r="CJ240" s="7"/>
      <c r="CK240" s="7"/>
      <c r="CL240" s="7"/>
      <c r="CM240" s="7"/>
      <c r="CN240" s="7"/>
      <c r="CO240" s="7"/>
      <c r="CP240" s="7"/>
      <c r="CQ240" s="7"/>
      <c r="CR240" s="7"/>
      <c r="CS240" s="1627"/>
      <c r="CT240" s="7"/>
      <c r="CU240" s="7"/>
      <c r="CV240" s="7"/>
      <c r="CW240" s="7"/>
      <c r="CX240" s="7"/>
      <c r="CY240" s="7"/>
      <c r="CZ240" s="7"/>
      <c r="DA240" s="7"/>
      <c r="DB240" s="7"/>
      <c r="DC240" s="7"/>
      <c r="DD240" s="7"/>
      <c r="DE240" s="2"/>
    </row>
    <row r="241" spans="2:109" ht="15.5" hidden="1" x14ac:dyDescent="0.3">
      <c r="B241" s="203"/>
      <c r="C241" s="201"/>
      <c r="D241" s="201"/>
      <c r="E241" s="201"/>
      <c r="F241" s="201"/>
      <c r="G241" s="201"/>
      <c r="H241" s="201"/>
      <c r="I241" s="201"/>
      <c r="J241" s="201"/>
      <c r="K241" s="201"/>
      <c r="L241" s="201"/>
      <c r="M241" s="201"/>
      <c r="N241" s="201"/>
      <c r="O241" s="201"/>
      <c r="P241" s="201"/>
      <c r="Q241" s="1642"/>
      <c r="R241" s="201"/>
      <c r="S241" s="201"/>
      <c r="T241" s="201"/>
      <c r="U241" s="201"/>
      <c r="V241" s="201"/>
      <c r="W241" s="201"/>
      <c r="X241" s="201"/>
      <c r="Y241" s="201"/>
      <c r="Z241" s="201"/>
      <c r="AA241" s="201"/>
      <c r="AB241" s="201"/>
      <c r="AC241" s="201"/>
      <c r="AD241" s="201"/>
      <c r="AE241" s="201"/>
      <c r="AF241" s="1642"/>
      <c r="AG241" s="201"/>
      <c r="AH241" s="201"/>
      <c r="AI241" s="201"/>
      <c r="AJ241" s="201"/>
      <c r="AK241" s="201"/>
      <c r="AL241" s="201"/>
      <c r="AM241" s="201"/>
      <c r="AN241" s="201"/>
      <c r="AO241" s="201"/>
      <c r="AP241" s="201"/>
      <c r="AQ241" s="201"/>
      <c r="AR241" s="1348"/>
      <c r="AS241" s="1348"/>
      <c r="AT241" s="1348"/>
      <c r="AU241" s="1668"/>
      <c r="AV241" s="1348"/>
      <c r="AW241" s="1348"/>
      <c r="AX241" s="1348"/>
      <c r="AY241" s="1348"/>
      <c r="AZ241" s="1348"/>
      <c r="BA241" s="1348"/>
      <c r="BB241" s="1348"/>
      <c r="BC241" s="1348"/>
      <c r="BD241" s="1348"/>
      <c r="BE241" s="1348"/>
      <c r="BF241" s="1348"/>
      <c r="BG241" s="1348"/>
      <c r="BH241" s="53"/>
      <c r="BI241" s="54"/>
      <c r="BJ241" s="1634"/>
      <c r="BK241" s="54"/>
      <c r="BL241" s="54"/>
      <c r="BM241" s="7"/>
      <c r="BN241" s="7"/>
      <c r="BO241" s="7"/>
      <c r="BP241" s="7"/>
      <c r="BQ241" s="7"/>
      <c r="BR241" s="7"/>
      <c r="BS241" s="7"/>
      <c r="BT241" s="7"/>
      <c r="BU241" s="7"/>
      <c r="BV241" s="7"/>
      <c r="BW241" s="7"/>
      <c r="BX241" s="7"/>
      <c r="BY241" s="7"/>
      <c r="BZ241" s="7"/>
      <c r="CA241" s="7"/>
      <c r="CB241" s="7"/>
      <c r="CC241" s="7"/>
      <c r="CD241" s="1627"/>
      <c r="CE241" s="7"/>
      <c r="CF241" s="7"/>
      <c r="CG241" s="7"/>
      <c r="CH241" s="7"/>
      <c r="CI241" s="7"/>
      <c r="CJ241" s="7"/>
      <c r="CK241" s="7"/>
      <c r="CL241" s="7"/>
      <c r="CM241" s="7"/>
      <c r="CN241" s="7"/>
      <c r="CO241" s="7"/>
      <c r="CP241" s="7"/>
      <c r="CQ241" s="7"/>
      <c r="CR241" s="7"/>
      <c r="CS241" s="1627"/>
      <c r="CT241" s="7"/>
      <c r="CU241" s="7"/>
      <c r="CV241" s="7"/>
      <c r="CW241" s="7"/>
      <c r="CX241" s="7"/>
      <c r="CY241" s="7"/>
      <c r="CZ241" s="7"/>
      <c r="DA241" s="7"/>
      <c r="DB241" s="7"/>
      <c r="DC241" s="7"/>
      <c r="DD241" s="7"/>
      <c r="DE241" s="2"/>
    </row>
    <row r="242" spans="2:109" ht="15.5" hidden="1" x14ac:dyDescent="0.3">
      <c r="B242" s="203"/>
      <c r="C242" s="201"/>
      <c r="D242" s="201"/>
      <c r="E242" s="201"/>
      <c r="F242" s="201"/>
      <c r="G242" s="201"/>
      <c r="H242" s="201"/>
      <c r="I242" s="201"/>
      <c r="J242" s="201"/>
      <c r="K242" s="201"/>
      <c r="L242" s="201"/>
      <c r="M242" s="201"/>
      <c r="N242" s="201"/>
      <c r="O242" s="201"/>
      <c r="P242" s="201"/>
      <c r="Q242" s="1642"/>
      <c r="R242" s="201"/>
      <c r="S242" s="201"/>
      <c r="T242" s="201"/>
      <c r="U242" s="201"/>
      <c r="V242" s="201"/>
      <c r="W242" s="201"/>
      <c r="X242" s="201"/>
      <c r="Y242" s="201"/>
      <c r="Z242" s="201"/>
      <c r="AA242" s="201"/>
      <c r="AB242" s="201"/>
      <c r="AC242" s="201"/>
      <c r="AD242" s="201"/>
      <c r="AE242" s="201"/>
      <c r="AF242" s="1642"/>
      <c r="AG242" s="201"/>
      <c r="AH242" s="201"/>
      <c r="AI242" s="201"/>
      <c r="AJ242" s="201"/>
      <c r="AK242" s="201"/>
      <c r="AL242" s="201"/>
      <c r="AM242" s="201"/>
      <c r="AN242" s="201"/>
      <c r="AO242" s="201"/>
      <c r="AP242" s="201"/>
      <c r="AQ242" s="201"/>
      <c r="AR242" s="1348"/>
      <c r="AS242" s="1348"/>
      <c r="AT242" s="1348"/>
      <c r="AU242" s="1668"/>
      <c r="AV242" s="1348"/>
      <c r="AW242" s="1348"/>
      <c r="AX242" s="1348"/>
      <c r="AY242" s="1348"/>
      <c r="AZ242" s="1348"/>
      <c r="BA242" s="1348"/>
      <c r="BB242" s="1348"/>
      <c r="BC242" s="1348"/>
      <c r="BD242" s="1348"/>
      <c r="BE242" s="1348"/>
      <c r="BF242" s="1348"/>
      <c r="BG242" s="1348"/>
      <c r="BH242" s="53"/>
      <c r="BI242" s="54"/>
      <c r="BJ242" s="1634"/>
      <c r="BK242" s="54"/>
      <c r="BL242" s="54"/>
      <c r="BM242" s="7"/>
      <c r="BN242" s="7"/>
      <c r="BO242" s="7"/>
      <c r="BP242" s="7"/>
      <c r="BQ242" s="7"/>
      <c r="BR242" s="7"/>
      <c r="BS242" s="7"/>
      <c r="BT242" s="7"/>
      <c r="BU242" s="7"/>
      <c r="BV242" s="7"/>
      <c r="BW242" s="7"/>
      <c r="BX242" s="7"/>
      <c r="BY242" s="7"/>
      <c r="BZ242" s="7"/>
      <c r="CA242" s="7"/>
      <c r="CB242" s="7"/>
      <c r="CC242" s="7"/>
      <c r="CD242" s="1627"/>
      <c r="CE242" s="7"/>
      <c r="CF242" s="7"/>
      <c r="CG242" s="7"/>
      <c r="CH242" s="7"/>
      <c r="CI242" s="7"/>
      <c r="CJ242" s="7"/>
      <c r="CK242" s="7"/>
      <c r="CL242" s="7"/>
      <c r="CM242" s="7"/>
      <c r="CN242" s="7"/>
      <c r="CO242" s="7"/>
      <c r="CP242" s="7"/>
      <c r="CQ242" s="7"/>
      <c r="CR242" s="7"/>
      <c r="CS242" s="1627"/>
      <c r="CT242" s="7"/>
      <c r="CU242" s="7"/>
      <c r="CV242" s="7"/>
      <c r="CW242" s="7"/>
      <c r="CX242" s="7"/>
      <c r="CY242" s="7"/>
      <c r="CZ242" s="7"/>
      <c r="DA242" s="7"/>
      <c r="DB242" s="7"/>
      <c r="DC242" s="7"/>
      <c r="DD242" s="7"/>
      <c r="DE242" s="2"/>
    </row>
    <row r="243" spans="2:109" ht="15.5" hidden="1" x14ac:dyDescent="0.3">
      <c r="B243" s="203"/>
      <c r="C243" s="201"/>
      <c r="D243" s="201"/>
      <c r="E243" s="201"/>
      <c r="F243" s="201"/>
      <c r="G243" s="201"/>
      <c r="H243" s="201"/>
      <c r="I243" s="201"/>
      <c r="J243" s="201"/>
      <c r="K243" s="201"/>
      <c r="L243" s="201"/>
      <c r="M243" s="201"/>
      <c r="N243" s="201"/>
      <c r="O243" s="201"/>
      <c r="P243" s="201"/>
      <c r="Q243" s="1642"/>
      <c r="R243" s="201"/>
      <c r="S243" s="201"/>
      <c r="T243" s="201"/>
      <c r="U243" s="201"/>
      <c r="V243" s="201"/>
      <c r="W243" s="201"/>
      <c r="X243" s="201"/>
      <c r="Y243" s="201"/>
      <c r="Z243" s="201"/>
      <c r="AA243" s="201"/>
      <c r="AB243" s="201"/>
      <c r="AC243" s="201"/>
      <c r="AD243" s="201"/>
      <c r="AE243" s="201"/>
      <c r="AF243" s="1642"/>
      <c r="AG243" s="201"/>
      <c r="AH243" s="201"/>
      <c r="AI243" s="201"/>
      <c r="AJ243" s="201"/>
      <c r="AK243" s="201"/>
      <c r="AL243" s="201"/>
      <c r="AM243" s="201"/>
      <c r="AN243" s="201"/>
      <c r="AO243" s="201"/>
      <c r="AP243" s="201"/>
      <c r="AQ243" s="201"/>
      <c r="AR243" s="1348"/>
      <c r="AS243" s="1348"/>
      <c r="AT243" s="1348"/>
      <c r="AU243" s="1668"/>
      <c r="AV243" s="1348"/>
      <c r="AW243" s="1348"/>
      <c r="AX243" s="1348"/>
      <c r="AY243" s="1348"/>
      <c r="AZ243" s="1348"/>
      <c r="BA243" s="1348"/>
      <c r="BB243" s="1348"/>
      <c r="BC243" s="1348"/>
      <c r="BD243" s="1348"/>
      <c r="BE243" s="1348"/>
      <c r="BF243" s="1348"/>
      <c r="BG243" s="1348"/>
      <c r="BH243" s="53"/>
      <c r="BI243" s="54"/>
      <c r="BJ243" s="1634"/>
      <c r="BK243" s="54"/>
      <c r="BL243" s="54"/>
      <c r="BM243" s="7"/>
      <c r="BN243" s="7"/>
      <c r="BO243" s="7"/>
      <c r="BP243" s="7"/>
      <c r="BQ243" s="7"/>
      <c r="BR243" s="7"/>
      <c r="BS243" s="7"/>
      <c r="BT243" s="7"/>
      <c r="BU243" s="7"/>
      <c r="BV243" s="7"/>
      <c r="BW243" s="7"/>
      <c r="BX243" s="7"/>
      <c r="BY243" s="7"/>
      <c r="BZ243" s="7"/>
      <c r="CA243" s="7"/>
      <c r="CB243" s="7"/>
      <c r="CC243" s="7"/>
      <c r="CD243" s="1627"/>
      <c r="CE243" s="7"/>
      <c r="CF243" s="7"/>
      <c r="CG243" s="7"/>
      <c r="CH243" s="7"/>
      <c r="CI243" s="7"/>
      <c r="CJ243" s="7"/>
      <c r="CK243" s="7"/>
      <c r="CL243" s="7"/>
      <c r="CM243" s="7"/>
      <c r="CN243" s="7"/>
      <c r="CO243" s="7"/>
      <c r="CP243" s="7"/>
      <c r="CQ243" s="7"/>
      <c r="CR243" s="7"/>
      <c r="CS243" s="1627"/>
      <c r="CT243" s="7"/>
      <c r="CU243" s="7"/>
      <c r="CV243" s="7"/>
      <c r="CW243" s="7"/>
      <c r="CX243" s="7"/>
      <c r="CY243" s="7"/>
      <c r="CZ243" s="7"/>
      <c r="DA243" s="7"/>
      <c r="DB243" s="7"/>
      <c r="DC243" s="7"/>
      <c r="DD243" s="7"/>
      <c r="DE243" s="2"/>
    </row>
    <row r="244" spans="2:109" ht="15.5" hidden="1" x14ac:dyDescent="0.3">
      <c r="B244" s="203"/>
      <c r="C244" s="201"/>
      <c r="D244" s="201"/>
      <c r="E244" s="201"/>
      <c r="F244" s="201"/>
      <c r="G244" s="201"/>
      <c r="H244" s="201"/>
      <c r="I244" s="201"/>
      <c r="J244" s="201"/>
      <c r="K244" s="201"/>
      <c r="L244" s="201"/>
      <c r="M244" s="201"/>
      <c r="N244" s="201"/>
      <c r="O244" s="201"/>
      <c r="P244" s="201"/>
      <c r="Q244" s="1642"/>
      <c r="R244" s="201"/>
      <c r="S244" s="201"/>
      <c r="T244" s="201"/>
      <c r="U244" s="201"/>
      <c r="V244" s="201"/>
      <c r="W244" s="201"/>
      <c r="X244" s="201"/>
      <c r="Y244" s="201"/>
      <c r="Z244" s="201"/>
      <c r="AA244" s="201"/>
      <c r="AB244" s="201"/>
      <c r="AC244" s="201"/>
      <c r="AD244" s="201"/>
      <c r="AE244" s="201"/>
      <c r="AF244" s="1642"/>
      <c r="AG244" s="201"/>
      <c r="AH244" s="201"/>
      <c r="AI244" s="201"/>
      <c r="AJ244" s="201"/>
      <c r="AK244" s="201"/>
      <c r="AL244" s="201"/>
      <c r="AM244" s="201"/>
      <c r="AN244" s="201"/>
      <c r="AO244" s="201"/>
      <c r="AP244" s="201"/>
      <c r="AQ244" s="201"/>
      <c r="AR244" s="1348"/>
      <c r="AS244" s="1348"/>
      <c r="AT244" s="1348"/>
      <c r="AU244" s="1668"/>
      <c r="AV244" s="1348"/>
      <c r="AW244" s="1348"/>
      <c r="AX244" s="1348"/>
      <c r="AY244" s="1348"/>
      <c r="AZ244" s="1348"/>
      <c r="BA244" s="1348"/>
      <c r="BB244" s="1348"/>
      <c r="BC244" s="1348"/>
      <c r="BD244" s="1348"/>
      <c r="BE244" s="1348"/>
      <c r="BF244" s="1348"/>
      <c r="BG244" s="1348"/>
      <c r="BH244" s="53"/>
      <c r="BI244" s="54"/>
      <c r="BJ244" s="1634"/>
      <c r="BK244" s="54"/>
      <c r="BL244" s="54"/>
      <c r="BM244" s="7"/>
      <c r="BN244" s="7"/>
      <c r="BO244" s="7"/>
      <c r="BP244" s="7"/>
      <c r="BQ244" s="7"/>
      <c r="BR244" s="7"/>
      <c r="BS244" s="7"/>
      <c r="BT244" s="7"/>
      <c r="BU244" s="7"/>
      <c r="BV244" s="7"/>
      <c r="BW244" s="7"/>
      <c r="BX244" s="7"/>
      <c r="BY244" s="7"/>
      <c r="BZ244" s="7"/>
      <c r="CA244" s="7"/>
      <c r="CB244" s="7"/>
      <c r="CC244" s="7"/>
      <c r="CD244" s="1627"/>
      <c r="CE244" s="7"/>
      <c r="CF244" s="7"/>
      <c r="CG244" s="7"/>
      <c r="CH244" s="7"/>
      <c r="CI244" s="7"/>
      <c r="CJ244" s="7"/>
      <c r="CK244" s="7"/>
      <c r="CL244" s="7"/>
      <c r="CM244" s="7"/>
      <c r="CN244" s="7"/>
      <c r="CO244" s="7"/>
      <c r="CP244" s="7"/>
      <c r="CQ244" s="7"/>
      <c r="CR244" s="7"/>
      <c r="CS244" s="1627"/>
      <c r="CT244" s="7"/>
      <c r="CU244" s="7"/>
      <c r="CV244" s="7"/>
      <c r="CW244" s="7"/>
      <c r="CX244" s="7"/>
      <c r="CY244" s="7"/>
      <c r="CZ244" s="7"/>
      <c r="DA244" s="7"/>
      <c r="DB244" s="7"/>
      <c r="DC244" s="7"/>
      <c r="DD244" s="7"/>
      <c r="DE244" s="2"/>
    </row>
    <row r="245" spans="2:109" ht="15.5" hidden="1" x14ac:dyDescent="0.3">
      <c r="B245" s="203"/>
      <c r="C245" s="201"/>
      <c r="D245" s="201"/>
      <c r="E245" s="201"/>
      <c r="F245" s="201"/>
      <c r="G245" s="201"/>
      <c r="H245" s="201"/>
      <c r="I245" s="201"/>
      <c r="J245" s="201"/>
      <c r="K245" s="201"/>
      <c r="L245" s="201"/>
      <c r="M245" s="201"/>
      <c r="N245" s="201"/>
      <c r="O245" s="201"/>
      <c r="P245" s="201"/>
      <c r="Q245" s="1642"/>
      <c r="R245" s="201"/>
      <c r="S245" s="201"/>
      <c r="T245" s="201"/>
      <c r="U245" s="201"/>
      <c r="V245" s="201"/>
      <c r="W245" s="201"/>
      <c r="X245" s="201"/>
      <c r="Y245" s="201"/>
      <c r="Z245" s="201"/>
      <c r="AA245" s="201"/>
      <c r="AB245" s="201"/>
      <c r="AC245" s="201"/>
      <c r="AD245" s="201"/>
      <c r="AE245" s="201"/>
      <c r="AF245" s="1642"/>
      <c r="AG245" s="201"/>
      <c r="AH245" s="201"/>
      <c r="AI245" s="201"/>
      <c r="AJ245" s="201"/>
      <c r="AK245" s="201"/>
      <c r="AL245" s="201"/>
      <c r="AM245" s="201"/>
      <c r="AN245" s="201"/>
      <c r="AO245" s="201"/>
      <c r="AP245" s="201"/>
      <c r="AQ245" s="201"/>
      <c r="AR245" s="1348"/>
      <c r="AS245" s="1348"/>
      <c r="AT245" s="1348"/>
      <c r="AU245" s="1668"/>
      <c r="AV245" s="1348"/>
      <c r="AW245" s="1348"/>
      <c r="AX245" s="1348"/>
      <c r="AY245" s="1348"/>
      <c r="AZ245" s="1348"/>
      <c r="BA245" s="1348"/>
      <c r="BB245" s="1348"/>
      <c r="BC245" s="1348"/>
      <c r="BD245" s="1348"/>
      <c r="BE245" s="1348"/>
      <c r="BF245" s="1348"/>
      <c r="BG245" s="1348"/>
      <c r="BH245" s="53"/>
      <c r="BI245" s="54"/>
      <c r="BJ245" s="1634"/>
      <c r="BK245" s="54"/>
      <c r="BL245" s="54"/>
      <c r="BM245" s="7"/>
      <c r="BN245" s="7"/>
      <c r="BO245" s="7"/>
      <c r="BP245" s="7"/>
      <c r="BQ245" s="7"/>
      <c r="BR245" s="7"/>
      <c r="BS245" s="7"/>
      <c r="BT245" s="7"/>
      <c r="BU245" s="7"/>
      <c r="BV245" s="7"/>
      <c r="BW245" s="7"/>
      <c r="BX245" s="7"/>
      <c r="BY245" s="7"/>
      <c r="BZ245" s="7"/>
      <c r="CA245" s="7"/>
      <c r="CB245" s="7"/>
      <c r="CC245" s="7"/>
      <c r="CD245" s="1627"/>
      <c r="CE245" s="7"/>
      <c r="CF245" s="7"/>
      <c r="CG245" s="7"/>
      <c r="CH245" s="7"/>
      <c r="CI245" s="7"/>
      <c r="CJ245" s="7"/>
      <c r="CK245" s="7"/>
      <c r="CL245" s="7"/>
      <c r="CM245" s="7"/>
      <c r="CN245" s="7"/>
      <c r="CO245" s="7"/>
      <c r="CP245" s="7"/>
      <c r="CQ245" s="7"/>
      <c r="CR245" s="7"/>
      <c r="CS245" s="1627"/>
      <c r="CT245" s="7"/>
      <c r="CU245" s="7"/>
      <c r="CV245" s="7"/>
      <c r="CW245" s="7"/>
      <c r="CX245" s="7"/>
      <c r="CY245" s="7"/>
      <c r="CZ245" s="7"/>
      <c r="DA245" s="7"/>
      <c r="DB245" s="7"/>
      <c r="DC245" s="7"/>
      <c r="DD245" s="7"/>
      <c r="DE245" s="2"/>
    </row>
    <row r="246" spans="2:109" ht="15.5" hidden="1" x14ac:dyDescent="0.3">
      <c r="B246" s="203"/>
      <c r="C246" s="201"/>
      <c r="D246" s="201"/>
      <c r="E246" s="201"/>
      <c r="F246" s="201"/>
      <c r="G246" s="201"/>
      <c r="H246" s="201"/>
      <c r="I246" s="201"/>
      <c r="J246" s="201"/>
      <c r="K246" s="201"/>
      <c r="L246" s="201"/>
      <c r="M246" s="201"/>
      <c r="N246" s="201"/>
      <c r="O246" s="201"/>
      <c r="P246" s="201"/>
      <c r="Q246" s="1642"/>
      <c r="R246" s="201"/>
      <c r="S246" s="201"/>
      <c r="T246" s="201"/>
      <c r="U246" s="201"/>
      <c r="V246" s="201"/>
      <c r="W246" s="201"/>
      <c r="X246" s="201"/>
      <c r="Y246" s="201"/>
      <c r="Z246" s="201"/>
      <c r="AA246" s="201"/>
      <c r="AB246" s="201"/>
      <c r="AC246" s="201"/>
      <c r="AD246" s="201"/>
      <c r="AE246" s="201"/>
      <c r="AF246" s="1642"/>
      <c r="AG246" s="201"/>
      <c r="AH246" s="201"/>
      <c r="AI246" s="201"/>
      <c r="AJ246" s="201"/>
      <c r="AK246" s="201"/>
      <c r="AL246" s="201"/>
      <c r="AM246" s="201"/>
      <c r="AN246" s="201"/>
      <c r="AO246" s="201"/>
      <c r="AP246" s="201"/>
      <c r="AQ246" s="201"/>
      <c r="AR246" s="1348"/>
      <c r="AS246" s="1348"/>
      <c r="AT246" s="1348"/>
      <c r="AU246" s="1668"/>
      <c r="AV246" s="1348"/>
      <c r="AW246" s="1348"/>
      <c r="AX246" s="1348"/>
      <c r="AY246" s="1348"/>
      <c r="AZ246" s="1348"/>
      <c r="BA246" s="1348"/>
      <c r="BB246" s="1348"/>
      <c r="BC246" s="1348"/>
      <c r="BD246" s="1348"/>
      <c r="BE246" s="1348"/>
      <c r="BF246" s="1348"/>
      <c r="BG246" s="1348"/>
      <c r="BH246" s="53"/>
      <c r="BI246" s="54"/>
      <c r="BJ246" s="1634"/>
      <c r="BK246" s="54"/>
      <c r="BL246" s="54"/>
      <c r="BM246" s="7"/>
      <c r="BN246" s="7"/>
      <c r="BO246" s="7"/>
      <c r="BP246" s="7"/>
      <c r="BQ246" s="7"/>
      <c r="BR246" s="7"/>
      <c r="BS246" s="7"/>
      <c r="BT246" s="7"/>
      <c r="BU246" s="7"/>
      <c r="BV246" s="7"/>
      <c r="BW246" s="7"/>
      <c r="BX246" s="7"/>
      <c r="BY246" s="7"/>
      <c r="BZ246" s="7"/>
      <c r="CA246" s="7"/>
      <c r="CB246" s="7"/>
      <c r="CC246" s="7"/>
      <c r="CD246" s="1627"/>
      <c r="CE246" s="7"/>
      <c r="CF246" s="7"/>
      <c r="CG246" s="7"/>
      <c r="CH246" s="7"/>
      <c r="CI246" s="7"/>
      <c r="CJ246" s="7"/>
      <c r="CK246" s="7"/>
      <c r="CL246" s="7"/>
      <c r="CM246" s="7"/>
      <c r="CN246" s="7"/>
      <c r="CO246" s="7"/>
      <c r="CP246" s="7"/>
      <c r="CQ246" s="7"/>
      <c r="CR246" s="7"/>
      <c r="CS246" s="1627"/>
      <c r="CT246" s="7"/>
      <c r="CU246" s="7"/>
      <c r="CV246" s="7"/>
      <c r="CW246" s="7"/>
      <c r="CX246" s="7"/>
      <c r="CY246" s="7"/>
      <c r="CZ246" s="7"/>
      <c r="DA246" s="7"/>
      <c r="DB246" s="7"/>
      <c r="DC246" s="7"/>
      <c r="DD246" s="7"/>
      <c r="DE246" s="2"/>
    </row>
    <row r="247" spans="2:109" ht="15.5" hidden="1" x14ac:dyDescent="0.3">
      <c r="B247" s="203"/>
      <c r="C247" s="201"/>
      <c r="D247" s="201"/>
      <c r="E247" s="201"/>
      <c r="F247" s="201"/>
      <c r="G247" s="201"/>
      <c r="H247" s="201"/>
      <c r="I247" s="201"/>
      <c r="J247" s="201"/>
      <c r="K247" s="201"/>
      <c r="L247" s="201"/>
      <c r="M247" s="201"/>
      <c r="N247" s="201"/>
      <c r="O247" s="201"/>
      <c r="P247" s="201"/>
      <c r="Q247" s="1642"/>
      <c r="R247" s="201"/>
      <c r="S247" s="201"/>
      <c r="T247" s="201"/>
      <c r="U247" s="201"/>
      <c r="V247" s="201"/>
      <c r="W247" s="201"/>
      <c r="X247" s="201"/>
      <c r="Y247" s="201"/>
      <c r="Z247" s="201"/>
      <c r="AA247" s="201"/>
      <c r="AB247" s="201"/>
      <c r="AC247" s="201"/>
      <c r="AD247" s="201"/>
      <c r="AE247" s="201"/>
      <c r="AF247" s="1642"/>
      <c r="AG247" s="201"/>
      <c r="AH247" s="201"/>
      <c r="AI247" s="201"/>
      <c r="AJ247" s="201"/>
      <c r="AK247" s="201"/>
      <c r="AL247" s="201"/>
      <c r="AM247" s="201"/>
      <c r="AN247" s="201"/>
      <c r="AO247" s="201"/>
      <c r="AP247" s="201"/>
      <c r="AQ247" s="201"/>
      <c r="AR247" s="1348"/>
      <c r="AS247" s="1348"/>
      <c r="AT247" s="1348"/>
      <c r="AU247" s="1668"/>
      <c r="AV247" s="1348"/>
      <c r="AW247" s="1348"/>
      <c r="AX247" s="1348"/>
      <c r="AY247" s="1348"/>
      <c r="AZ247" s="1348"/>
      <c r="BA247" s="1348"/>
      <c r="BB247" s="1348"/>
      <c r="BC247" s="1348"/>
      <c r="BD247" s="1348"/>
      <c r="BE247" s="1348"/>
      <c r="BF247" s="1348"/>
      <c r="BG247" s="1348"/>
      <c r="BH247" s="53"/>
      <c r="BI247" s="54"/>
      <c r="BJ247" s="1634"/>
      <c r="BK247" s="54"/>
      <c r="BL247" s="54"/>
      <c r="BM247" s="7"/>
      <c r="BN247" s="7"/>
      <c r="BO247" s="7"/>
      <c r="BP247" s="7"/>
      <c r="BQ247" s="7"/>
      <c r="BR247" s="7"/>
      <c r="BS247" s="7"/>
      <c r="BT247" s="7"/>
      <c r="BU247" s="7"/>
      <c r="BV247" s="7"/>
      <c r="BW247" s="7"/>
      <c r="BX247" s="7"/>
      <c r="BY247" s="7"/>
      <c r="BZ247" s="7"/>
      <c r="CA247" s="7"/>
      <c r="CB247" s="7"/>
      <c r="CC247" s="7"/>
      <c r="CD247" s="1627"/>
      <c r="CE247" s="7"/>
      <c r="CF247" s="7"/>
      <c r="CG247" s="7"/>
      <c r="CH247" s="7"/>
      <c r="CI247" s="7"/>
      <c r="CJ247" s="7"/>
      <c r="CK247" s="7"/>
      <c r="CL247" s="7"/>
      <c r="CM247" s="7"/>
      <c r="CN247" s="7"/>
      <c r="CO247" s="7"/>
      <c r="CP247" s="7"/>
      <c r="CQ247" s="7"/>
      <c r="CR247" s="7"/>
      <c r="CS247" s="1627"/>
      <c r="CT247" s="7"/>
      <c r="CU247" s="7"/>
      <c r="CV247" s="7"/>
      <c r="CW247" s="7"/>
      <c r="CX247" s="7"/>
      <c r="CY247" s="7"/>
      <c r="CZ247" s="7"/>
      <c r="DA247" s="7"/>
      <c r="DB247" s="7"/>
      <c r="DC247" s="7"/>
      <c r="DD247" s="7"/>
      <c r="DE247" s="2"/>
    </row>
    <row r="248" spans="2:109" ht="15.5" hidden="1" x14ac:dyDescent="0.3">
      <c r="B248" s="203"/>
      <c r="C248" s="201"/>
      <c r="D248" s="201"/>
      <c r="E248" s="201"/>
      <c r="F248" s="201"/>
      <c r="G248" s="201"/>
      <c r="H248" s="201"/>
      <c r="I248" s="201"/>
      <c r="J248" s="201"/>
      <c r="K248" s="201"/>
      <c r="L248" s="201"/>
      <c r="M248" s="201"/>
      <c r="N248" s="201"/>
      <c r="O248" s="201"/>
      <c r="P248" s="201"/>
      <c r="Q248" s="1642"/>
      <c r="R248" s="201"/>
      <c r="S248" s="201"/>
      <c r="T248" s="201"/>
      <c r="U248" s="201"/>
      <c r="V248" s="201"/>
      <c r="W248" s="201"/>
      <c r="X248" s="201"/>
      <c r="Y248" s="201"/>
      <c r="Z248" s="201"/>
      <c r="AA248" s="201"/>
      <c r="AB248" s="201"/>
      <c r="AC248" s="201"/>
      <c r="AD248" s="201"/>
      <c r="AE248" s="201"/>
      <c r="AF248" s="1642"/>
      <c r="AG248" s="201"/>
      <c r="AH248" s="201"/>
      <c r="AI248" s="201"/>
      <c r="AJ248" s="201"/>
      <c r="AK248" s="201"/>
      <c r="AL248" s="201"/>
      <c r="AM248" s="201"/>
      <c r="AN248" s="201"/>
      <c r="AO248" s="201"/>
      <c r="AP248" s="201"/>
      <c r="AQ248" s="201"/>
      <c r="AR248" s="1348"/>
      <c r="AS248" s="1348"/>
      <c r="AT248" s="1348"/>
      <c r="AU248" s="1668"/>
      <c r="AV248" s="1348"/>
      <c r="AW248" s="1348"/>
      <c r="AX248" s="1348"/>
      <c r="AY248" s="1348"/>
      <c r="AZ248" s="1348"/>
      <c r="BA248" s="1348"/>
      <c r="BB248" s="1348"/>
      <c r="BC248" s="1348"/>
      <c r="BD248" s="1348"/>
      <c r="BE248" s="1348"/>
      <c r="BF248" s="1348"/>
      <c r="BG248" s="1348"/>
      <c r="BH248" s="53"/>
      <c r="BI248" s="54"/>
      <c r="BJ248" s="1634"/>
      <c r="BK248" s="54"/>
      <c r="BL248" s="54"/>
      <c r="BM248" s="7"/>
      <c r="BN248" s="7"/>
      <c r="BO248" s="7"/>
      <c r="BP248" s="7"/>
      <c r="BQ248" s="7"/>
      <c r="BR248" s="7"/>
      <c r="BS248" s="7"/>
      <c r="BT248" s="7"/>
      <c r="BU248" s="7"/>
      <c r="BV248" s="7"/>
      <c r="BW248" s="7"/>
      <c r="BX248" s="7"/>
      <c r="BY248" s="7"/>
      <c r="BZ248" s="7"/>
      <c r="CA248" s="7"/>
      <c r="CB248" s="7"/>
      <c r="CC248" s="7"/>
      <c r="CD248" s="1627"/>
      <c r="CE248" s="7"/>
      <c r="CF248" s="7"/>
      <c r="CG248" s="7"/>
      <c r="CH248" s="7"/>
      <c r="CI248" s="7"/>
      <c r="CJ248" s="7"/>
      <c r="CK248" s="7"/>
      <c r="CL248" s="7"/>
      <c r="CM248" s="7"/>
      <c r="CN248" s="7"/>
      <c r="CO248" s="7"/>
      <c r="CP248" s="7"/>
      <c r="CQ248" s="7"/>
      <c r="CR248" s="7"/>
      <c r="CS248" s="1627"/>
      <c r="CT248" s="7"/>
      <c r="CU248" s="7"/>
      <c r="CV248" s="7"/>
      <c r="CW248" s="7"/>
      <c r="CX248" s="7"/>
      <c r="CY248" s="7"/>
      <c r="CZ248" s="7"/>
      <c r="DA248" s="7"/>
      <c r="DB248" s="7"/>
      <c r="DC248" s="7"/>
      <c r="DD248" s="7"/>
      <c r="DE248" s="2"/>
    </row>
    <row r="249" spans="2:109" ht="15.5" hidden="1" x14ac:dyDescent="0.3">
      <c r="B249" s="203"/>
      <c r="C249" s="201"/>
      <c r="D249" s="201"/>
      <c r="E249" s="201"/>
      <c r="F249" s="201"/>
      <c r="G249" s="201"/>
      <c r="H249" s="201"/>
      <c r="I249" s="201"/>
      <c r="J249" s="201"/>
      <c r="K249" s="201"/>
      <c r="L249" s="201"/>
      <c r="M249" s="201"/>
      <c r="N249" s="201"/>
      <c r="O249" s="201"/>
      <c r="P249" s="201"/>
      <c r="Q249" s="1642"/>
      <c r="R249" s="201"/>
      <c r="S249" s="201"/>
      <c r="T249" s="201"/>
      <c r="U249" s="201"/>
      <c r="V249" s="201"/>
      <c r="W249" s="201"/>
      <c r="X249" s="201"/>
      <c r="Y249" s="201"/>
      <c r="Z249" s="201"/>
      <c r="AA249" s="201"/>
      <c r="AB249" s="201"/>
      <c r="AC249" s="201"/>
      <c r="AD249" s="201"/>
      <c r="AE249" s="201"/>
      <c r="AF249" s="1642"/>
      <c r="AG249" s="201"/>
      <c r="AH249" s="201"/>
      <c r="AI249" s="201"/>
      <c r="AJ249" s="201"/>
      <c r="AK249" s="201"/>
      <c r="AL249" s="201"/>
      <c r="AM249" s="201"/>
      <c r="AN249" s="201"/>
      <c r="AO249" s="201"/>
      <c r="AP249" s="201"/>
      <c r="AQ249" s="201"/>
      <c r="AR249" s="1348"/>
      <c r="AS249" s="1348"/>
      <c r="AT249" s="1348"/>
      <c r="AU249" s="1668"/>
      <c r="AV249" s="1348"/>
      <c r="AW249" s="1348"/>
      <c r="AX249" s="1348"/>
      <c r="AY249" s="1348"/>
      <c r="AZ249" s="1348"/>
      <c r="BA249" s="1348"/>
      <c r="BB249" s="1348"/>
      <c r="BC249" s="1348"/>
      <c r="BD249" s="1348"/>
      <c r="BE249" s="1348"/>
      <c r="BF249" s="1348"/>
      <c r="BG249" s="1348"/>
      <c r="BH249" s="53"/>
      <c r="BI249" s="54"/>
      <c r="BJ249" s="1634"/>
      <c r="BK249" s="54"/>
      <c r="BL249" s="54"/>
      <c r="BM249" s="7"/>
      <c r="BN249" s="7"/>
      <c r="BO249" s="7"/>
      <c r="BP249" s="7"/>
      <c r="BQ249" s="7"/>
      <c r="BR249" s="7"/>
      <c r="BS249" s="7"/>
      <c r="BT249" s="7"/>
      <c r="BU249" s="7"/>
      <c r="BV249" s="7"/>
      <c r="BW249" s="7"/>
      <c r="BX249" s="7"/>
      <c r="BY249" s="7"/>
      <c r="BZ249" s="7"/>
      <c r="CA249" s="7"/>
      <c r="CB249" s="7"/>
      <c r="CC249" s="7"/>
      <c r="CD249" s="1627"/>
      <c r="CE249" s="7"/>
      <c r="CF249" s="7"/>
      <c r="CG249" s="7"/>
      <c r="CH249" s="7"/>
      <c r="CI249" s="7"/>
      <c r="CJ249" s="7"/>
      <c r="CK249" s="7"/>
      <c r="CL249" s="7"/>
      <c r="CM249" s="7"/>
      <c r="CN249" s="7"/>
      <c r="CO249" s="7"/>
      <c r="CP249" s="7"/>
      <c r="CQ249" s="7"/>
      <c r="CR249" s="7"/>
      <c r="CS249" s="1627"/>
      <c r="CT249" s="7"/>
      <c r="CU249" s="7"/>
      <c r="CV249" s="7"/>
      <c r="CW249" s="7"/>
      <c r="CX249" s="7"/>
      <c r="CY249" s="7"/>
      <c r="CZ249" s="7"/>
      <c r="DA249" s="7"/>
      <c r="DB249" s="7"/>
      <c r="DC249" s="7"/>
      <c r="DD249" s="7"/>
      <c r="DE249" s="2"/>
    </row>
    <row r="250" spans="2:109" ht="15.5" hidden="1" x14ac:dyDescent="0.3">
      <c r="B250" s="203"/>
      <c r="C250" s="201"/>
      <c r="D250" s="201"/>
      <c r="E250" s="201"/>
      <c r="F250" s="201"/>
      <c r="G250" s="201"/>
      <c r="H250" s="201"/>
      <c r="I250" s="201"/>
      <c r="J250" s="201"/>
      <c r="K250" s="201"/>
      <c r="L250" s="201"/>
      <c r="M250" s="201"/>
      <c r="N250" s="201"/>
      <c r="O250" s="201"/>
      <c r="P250" s="201"/>
      <c r="Q250" s="1642"/>
      <c r="R250" s="201"/>
      <c r="S250" s="201"/>
      <c r="T250" s="201"/>
      <c r="U250" s="201"/>
      <c r="V250" s="201"/>
      <c r="W250" s="201"/>
      <c r="X250" s="201"/>
      <c r="Y250" s="201"/>
      <c r="Z250" s="201"/>
      <c r="AA250" s="201"/>
      <c r="AB250" s="201"/>
      <c r="AC250" s="201"/>
      <c r="AD250" s="201"/>
      <c r="AE250" s="201"/>
      <c r="AF250" s="1642"/>
      <c r="AG250" s="201"/>
      <c r="AH250" s="201"/>
      <c r="AI250" s="201"/>
      <c r="AJ250" s="201"/>
      <c r="AK250" s="201"/>
      <c r="AL250" s="201"/>
      <c r="AM250" s="201"/>
      <c r="AN250" s="201"/>
      <c r="AO250" s="201"/>
      <c r="AP250" s="201"/>
      <c r="AQ250" s="201"/>
      <c r="AR250" s="1348"/>
      <c r="AS250" s="1348"/>
      <c r="AT250" s="1348"/>
      <c r="AU250" s="1668"/>
      <c r="AV250" s="1348"/>
      <c r="AW250" s="1348"/>
      <c r="AX250" s="1348"/>
      <c r="AY250" s="1348"/>
      <c r="AZ250" s="1348"/>
      <c r="BA250" s="1348"/>
      <c r="BB250" s="1348"/>
      <c r="BC250" s="1348"/>
      <c r="BD250" s="1348"/>
      <c r="BE250" s="1348"/>
      <c r="BF250" s="1348"/>
      <c r="BG250" s="1348"/>
      <c r="BH250" s="53"/>
      <c r="BI250" s="54"/>
      <c r="BJ250" s="1634"/>
      <c r="BK250" s="54"/>
      <c r="BL250" s="54"/>
      <c r="BM250" s="7"/>
      <c r="BN250" s="7"/>
      <c r="BO250" s="7"/>
      <c r="BP250" s="7"/>
      <c r="BQ250" s="7"/>
      <c r="BR250" s="7"/>
      <c r="BS250" s="7"/>
      <c r="BT250" s="7"/>
      <c r="BU250" s="7"/>
      <c r="BV250" s="7"/>
      <c r="BW250" s="7"/>
      <c r="BX250" s="7"/>
      <c r="BY250" s="7"/>
      <c r="BZ250" s="7"/>
      <c r="CA250" s="7"/>
      <c r="CB250" s="7"/>
      <c r="CC250" s="7"/>
      <c r="CD250" s="1627"/>
      <c r="CE250" s="7"/>
      <c r="CF250" s="7"/>
      <c r="CG250" s="7"/>
      <c r="CH250" s="7"/>
      <c r="CI250" s="7"/>
      <c r="CJ250" s="7"/>
      <c r="CK250" s="7"/>
      <c r="CL250" s="7"/>
      <c r="CM250" s="7"/>
      <c r="CN250" s="7"/>
      <c r="CO250" s="7"/>
      <c r="CP250" s="7"/>
      <c r="CQ250" s="7"/>
      <c r="CR250" s="7"/>
      <c r="CS250" s="1627"/>
      <c r="CT250" s="7"/>
      <c r="CU250" s="7"/>
      <c r="CV250" s="7"/>
      <c r="CW250" s="7"/>
      <c r="CX250" s="7"/>
      <c r="CY250" s="7"/>
      <c r="CZ250" s="7"/>
      <c r="DA250" s="7"/>
      <c r="DB250" s="7"/>
      <c r="DC250" s="7"/>
      <c r="DD250" s="7"/>
      <c r="DE250" s="2"/>
    </row>
    <row r="251" spans="2:109" ht="15.5" hidden="1" x14ac:dyDescent="0.3">
      <c r="B251" s="203"/>
      <c r="C251" s="201"/>
      <c r="D251" s="201"/>
      <c r="E251" s="201"/>
      <c r="F251" s="201"/>
      <c r="G251" s="201"/>
      <c r="H251" s="201"/>
      <c r="I251" s="201"/>
      <c r="J251" s="201"/>
      <c r="K251" s="201"/>
      <c r="L251" s="201"/>
      <c r="M251" s="201"/>
      <c r="N251" s="201"/>
      <c r="O251" s="201"/>
      <c r="P251" s="201"/>
      <c r="Q251" s="1642"/>
      <c r="R251" s="201"/>
      <c r="S251" s="201"/>
      <c r="T251" s="201"/>
      <c r="U251" s="201"/>
      <c r="V251" s="201"/>
      <c r="W251" s="201"/>
      <c r="X251" s="201"/>
      <c r="Y251" s="201"/>
      <c r="Z251" s="201"/>
      <c r="AA251" s="201"/>
      <c r="AB251" s="201"/>
      <c r="AC251" s="201"/>
      <c r="AD251" s="201"/>
      <c r="AE251" s="201"/>
      <c r="AF251" s="1642"/>
      <c r="AG251" s="201"/>
      <c r="AH251" s="201"/>
      <c r="AI251" s="201"/>
      <c r="AJ251" s="201"/>
      <c r="AK251" s="201"/>
      <c r="AL251" s="201"/>
      <c r="AM251" s="201"/>
      <c r="AN251" s="201"/>
      <c r="AO251" s="201"/>
      <c r="AP251" s="201"/>
      <c r="AQ251" s="201"/>
      <c r="AR251" s="1348"/>
      <c r="AS251" s="1348"/>
      <c r="AT251" s="1348"/>
      <c r="AU251" s="1668"/>
      <c r="AV251" s="1348"/>
      <c r="AW251" s="1348"/>
      <c r="AX251" s="1348"/>
      <c r="AY251" s="1348"/>
      <c r="AZ251" s="1348"/>
      <c r="BA251" s="1348"/>
      <c r="BB251" s="1348"/>
      <c r="BC251" s="1348"/>
      <c r="BD251" s="1348"/>
      <c r="BE251" s="1348"/>
      <c r="BF251" s="1348"/>
      <c r="BG251" s="1348"/>
      <c r="BH251" s="53"/>
      <c r="BI251" s="54"/>
      <c r="BJ251" s="1634"/>
      <c r="BK251" s="54"/>
      <c r="BL251" s="54"/>
      <c r="BM251" s="7"/>
      <c r="BN251" s="7"/>
      <c r="BO251" s="7"/>
      <c r="BP251" s="7"/>
      <c r="BQ251" s="7"/>
      <c r="BR251" s="7"/>
      <c r="BS251" s="7"/>
      <c r="BT251" s="7"/>
      <c r="BU251" s="7"/>
      <c r="BV251" s="7"/>
      <c r="BW251" s="7"/>
      <c r="BX251" s="7"/>
      <c r="BY251" s="7"/>
      <c r="BZ251" s="7"/>
      <c r="CA251" s="7"/>
      <c r="CB251" s="7"/>
      <c r="CC251" s="7"/>
      <c r="CD251" s="1627"/>
      <c r="CE251" s="7"/>
      <c r="CF251" s="7"/>
      <c r="CG251" s="7"/>
      <c r="CH251" s="7"/>
      <c r="CI251" s="7"/>
      <c r="CJ251" s="7"/>
      <c r="CK251" s="7"/>
      <c r="CL251" s="7"/>
      <c r="CM251" s="7"/>
      <c r="CN251" s="7"/>
      <c r="CO251" s="7"/>
      <c r="CP251" s="7"/>
      <c r="CQ251" s="7"/>
      <c r="CR251" s="7"/>
      <c r="CS251" s="1627"/>
      <c r="CT251" s="7"/>
      <c r="CU251" s="7"/>
      <c r="CV251" s="7"/>
      <c r="CW251" s="7"/>
      <c r="CX251" s="7"/>
      <c r="CY251" s="7"/>
      <c r="CZ251" s="7"/>
      <c r="DA251" s="7"/>
      <c r="DB251" s="7"/>
      <c r="DC251" s="7"/>
      <c r="DD251" s="7"/>
      <c r="DE251" s="2"/>
    </row>
    <row r="252" spans="2:109" ht="15.5" hidden="1" x14ac:dyDescent="0.3">
      <c r="B252" s="203"/>
      <c r="C252" s="201"/>
      <c r="D252" s="201"/>
      <c r="E252" s="201"/>
      <c r="F252" s="201"/>
      <c r="G252" s="201"/>
      <c r="H252" s="201"/>
      <c r="I252" s="201"/>
      <c r="J252" s="201"/>
      <c r="K252" s="201"/>
      <c r="L252" s="201"/>
      <c r="M252" s="201"/>
      <c r="N252" s="201"/>
      <c r="O252" s="201"/>
      <c r="P252" s="201"/>
      <c r="Q252" s="1642"/>
      <c r="R252" s="201"/>
      <c r="S252" s="201"/>
      <c r="T252" s="201"/>
      <c r="U252" s="201"/>
      <c r="V252" s="201"/>
      <c r="W252" s="201"/>
      <c r="X252" s="201"/>
      <c r="Y252" s="201"/>
      <c r="Z252" s="201"/>
      <c r="AA252" s="201"/>
      <c r="AB252" s="201"/>
      <c r="AC252" s="201"/>
      <c r="AD252" s="201"/>
      <c r="AE252" s="201"/>
      <c r="AF252" s="1642"/>
      <c r="AG252" s="201"/>
      <c r="AH252" s="201"/>
      <c r="AI252" s="201"/>
      <c r="AJ252" s="201"/>
      <c r="AK252" s="201"/>
      <c r="AL252" s="201"/>
      <c r="AM252" s="201"/>
      <c r="AN252" s="201"/>
      <c r="AO252" s="201"/>
      <c r="AP252" s="201"/>
      <c r="AQ252" s="201"/>
      <c r="AR252" s="1348"/>
      <c r="AS252" s="1348"/>
      <c r="AT252" s="1348"/>
      <c r="AU252" s="1668"/>
      <c r="AV252" s="1348"/>
      <c r="AW252" s="1348"/>
      <c r="AX252" s="1348"/>
      <c r="AY252" s="1348"/>
      <c r="AZ252" s="1348"/>
      <c r="BA252" s="1348"/>
      <c r="BB252" s="1348"/>
      <c r="BC252" s="1348"/>
      <c r="BD252" s="1348"/>
      <c r="BE252" s="1348"/>
      <c r="BF252" s="1348"/>
      <c r="BG252" s="1348"/>
      <c r="BH252" s="53"/>
      <c r="BI252" s="54"/>
      <c r="BJ252" s="1634"/>
      <c r="BK252" s="54"/>
      <c r="BL252" s="54"/>
      <c r="BM252" s="7"/>
      <c r="BN252" s="7"/>
      <c r="BO252" s="7"/>
      <c r="BP252" s="7"/>
      <c r="BQ252" s="7"/>
      <c r="BR252" s="7"/>
      <c r="BS252" s="7"/>
      <c r="BT252" s="7"/>
      <c r="BU252" s="7"/>
      <c r="BV252" s="7"/>
      <c r="BW252" s="7"/>
      <c r="BX252" s="7"/>
      <c r="BY252" s="7"/>
      <c r="BZ252" s="7"/>
      <c r="CA252" s="7"/>
      <c r="CB252" s="7"/>
      <c r="CC252" s="7"/>
      <c r="CD252" s="1627"/>
      <c r="CE252" s="7"/>
      <c r="CF252" s="7"/>
      <c r="CG252" s="7"/>
      <c r="CH252" s="7"/>
      <c r="CI252" s="7"/>
      <c r="CJ252" s="7"/>
      <c r="CK252" s="7"/>
      <c r="CL252" s="7"/>
      <c r="CM252" s="7"/>
      <c r="CN252" s="7"/>
      <c r="CO252" s="7"/>
      <c r="CP252" s="7"/>
      <c r="CQ252" s="7"/>
      <c r="CR252" s="7"/>
      <c r="CS252" s="1627"/>
      <c r="CT252" s="7"/>
      <c r="CU252" s="7"/>
      <c r="CV252" s="7"/>
      <c r="CW252" s="7"/>
      <c r="CX252" s="7"/>
      <c r="CY252" s="7"/>
      <c r="CZ252" s="7"/>
      <c r="DA252" s="7"/>
      <c r="DB252" s="7"/>
      <c r="DC252" s="7"/>
      <c r="DD252" s="7"/>
      <c r="DE252" s="2"/>
    </row>
    <row r="253" spans="2:109" ht="15.5" hidden="1" x14ac:dyDescent="0.3">
      <c r="B253" s="203"/>
      <c r="C253" s="201"/>
      <c r="D253" s="201"/>
      <c r="E253" s="201"/>
      <c r="F253" s="201"/>
      <c r="G253" s="201"/>
      <c r="H253" s="201"/>
      <c r="I253" s="201"/>
      <c r="J253" s="201"/>
      <c r="K253" s="201"/>
      <c r="L253" s="201"/>
      <c r="M253" s="201"/>
      <c r="N253" s="201"/>
      <c r="O253" s="201"/>
      <c r="P253" s="201"/>
      <c r="Q253" s="1642"/>
      <c r="R253" s="201"/>
      <c r="S253" s="201"/>
      <c r="T253" s="201"/>
      <c r="U253" s="201"/>
      <c r="V253" s="201"/>
      <c r="W253" s="201"/>
      <c r="X253" s="201"/>
      <c r="Y253" s="201"/>
      <c r="Z253" s="201"/>
      <c r="AA253" s="201"/>
      <c r="AB253" s="201"/>
      <c r="AC253" s="201"/>
      <c r="AD253" s="201"/>
      <c r="AE253" s="201"/>
      <c r="AF253" s="1642"/>
      <c r="AG253" s="201"/>
      <c r="AH253" s="201"/>
      <c r="AI253" s="201"/>
      <c r="AJ253" s="201"/>
      <c r="AK253" s="201"/>
      <c r="AL253" s="201"/>
      <c r="AM253" s="201"/>
      <c r="AN253" s="201"/>
      <c r="AO253" s="201"/>
      <c r="AP253" s="201"/>
      <c r="AQ253" s="201"/>
      <c r="AR253" s="1348"/>
      <c r="AS253" s="1348"/>
      <c r="AT253" s="1348"/>
      <c r="AU253" s="1668"/>
      <c r="AV253" s="1348"/>
      <c r="AW253" s="1348"/>
      <c r="AX253" s="1348"/>
      <c r="AY253" s="1348"/>
      <c r="AZ253" s="1348"/>
      <c r="BA253" s="1348"/>
      <c r="BB253" s="1348"/>
      <c r="BC253" s="1348"/>
      <c r="BD253" s="1348"/>
      <c r="BE253" s="1348"/>
      <c r="BF253" s="1348"/>
      <c r="BG253" s="1348"/>
      <c r="BH253" s="53"/>
      <c r="BI253" s="54"/>
      <c r="BJ253" s="1634"/>
      <c r="BK253" s="54"/>
      <c r="BL253" s="54"/>
      <c r="BM253" s="7"/>
      <c r="BN253" s="7"/>
      <c r="BO253" s="7"/>
      <c r="BP253" s="7"/>
      <c r="BQ253" s="7"/>
      <c r="BR253" s="7"/>
      <c r="BS253" s="7"/>
      <c r="BT253" s="7"/>
      <c r="BU253" s="7"/>
      <c r="BV253" s="7"/>
      <c r="BW253" s="7"/>
      <c r="BX253" s="7"/>
      <c r="BY253" s="7"/>
      <c r="BZ253" s="7"/>
      <c r="CA253" s="7"/>
      <c r="CB253" s="7"/>
      <c r="CC253" s="7"/>
      <c r="CD253" s="1627"/>
      <c r="CE253" s="7"/>
      <c r="CF253" s="7"/>
      <c r="CG253" s="7"/>
      <c r="CH253" s="7"/>
      <c r="CI253" s="7"/>
      <c r="CJ253" s="7"/>
      <c r="CK253" s="7"/>
      <c r="CL253" s="7"/>
      <c r="CM253" s="7"/>
      <c r="CN253" s="7"/>
      <c r="CO253" s="7"/>
      <c r="CP253" s="7"/>
      <c r="CQ253" s="7"/>
      <c r="CR253" s="7"/>
      <c r="CS253" s="1627"/>
      <c r="CT253" s="7"/>
      <c r="CU253" s="7"/>
      <c r="CV253" s="7"/>
      <c r="CW253" s="7"/>
      <c r="CX253" s="7"/>
      <c r="CY253" s="7"/>
      <c r="CZ253" s="7"/>
      <c r="DA253" s="7"/>
      <c r="DB253" s="7"/>
      <c r="DC253" s="7"/>
      <c r="DD253" s="7"/>
      <c r="DE253" s="2"/>
    </row>
    <row r="254" spans="2:109" ht="15.5" hidden="1" x14ac:dyDescent="0.3">
      <c r="B254" s="203"/>
      <c r="C254" s="201"/>
      <c r="D254" s="201"/>
      <c r="E254" s="201"/>
      <c r="F254" s="201"/>
      <c r="G254" s="201"/>
      <c r="H254" s="201"/>
      <c r="I254" s="201"/>
      <c r="J254" s="201"/>
      <c r="K254" s="201"/>
      <c r="L254" s="201"/>
      <c r="M254" s="201"/>
      <c r="N254" s="201"/>
      <c r="O254" s="201"/>
      <c r="P254" s="201"/>
      <c r="Q254" s="1642"/>
      <c r="R254" s="201"/>
      <c r="S254" s="201"/>
      <c r="T254" s="201"/>
      <c r="U254" s="201"/>
      <c r="V254" s="201"/>
      <c r="W254" s="201"/>
      <c r="X254" s="201"/>
      <c r="Y254" s="201"/>
      <c r="Z254" s="201"/>
      <c r="AA254" s="201"/>
      <c r="AB254" s="201"/>
      <c r="AC254" s="201"/>
      <c r="AD254" s="201"/>
      <c r="AE254" s="201"/>
      <c r="AF254" s="1642"/>
      <c r="AG254" s="201"/>
      <c r="AH254" s="201"/>
      <c r="AI254" s="201"/>
      <c r="AJ254" s="201"/>
      <c r="AK254" s="201"/>
      <c r="AL254" s="201"/>
      <c r="AM254" s="201"/>
      <c r="AN254" s="201"/>
      <c r="AO254" s="201"/>
      <c r="AP254" s="201"/>
      <c r="AQ254" s="201"/>
      <c r="AR254" s="1348"/>
      <c r="AS254" s="1348"/>
      <c r="AT254" s="1348"/>
      <c r="AU254" s="1668"/>
      <c r="AV254" s="1348"/>
      <c r="AW254" s="1348"/>
      <c r="AX254" s="1348"/>
      <c r="AY254" s="1348"/>
      <c r="AZ254" s="1348"/>
      <c r="BA254" s="1348"/>
      <c r="BB254" s="1348"/>
      <c r="BC254" s="1348"/>
      <c r="BD254" s="1348"/>
      <c r="BE254" s="1348"/>
      <c r="BF254" s="1348"/>
      <c r="BG254" s="1348"/>
      <c r="BH254" s="53"/>
      <c r="BI254" s="54"/>
      <c r="BJ254" s="1634"/>
      <c r="BK254" s="54"/>
      <c r="BL254" s="54"/>
      <c r="BM254" s="7"/>
      <c r="BN254" s="7"/>
      <c r="BO254" s="7"/>
      <c r="BP254" s="7"/>
      <c r="BQ254" s="7"/>
      <c r="BR254" s="7"/>
      <c r="BS254" s="7"/>
      <c r="BT254" s="7"/>
      <c r="BU254" s="7"/>
      <c r="BV254" s="7"/>
      <c r="BW254" s="7"/>
      <c r="BX254" s="7"/>
      <c r="BY254" s="7"/>
      <c r="BZ254" s="7"/>
      <c r="CA254" s="7"/>
      <c r="CB254" s="7"/>
      <c r="CC254" s="7"/>
      <c r="CD254" s="1627"/>
      <c r="CE254" s="7"/>
      <c r="CF254" s="7"/>
      <c r="CG254" s="7"/>
      <c r="CH254" s="7"/>
      <c r="CI254" s="7"/>
      <c r="CJ254" s="7"/>
      <c r="CK254" s="7"/>
      <c r="CL254" s="7"/>
      <c r="CM254" s="7"/>
      <c r="CN254" s="7"/>
      <c r="CO254" s="7"/>
      <c r="CP254" s="7"/>
      <c r="CQ254" s="7"/>
      <c r="CR254" s="7"/>
      <c r="CS254" s="1627"/>
      <c r="CT254" s="7"/>
      <c r="CU254" s="7"/>
      <c r="CV254" s="7"/>
      <c r="CW254" s="7"/>
      <c r="CX254" s="7"/>
      <c r="CY254" s="7"/>
      <c r="CZ254" s="7"/>
      <c r="DA254" s="7"/>
      <c r="DB254" s="7"/>
      <c r="DC254" s="7"/>
      <c r="DD254" s="7"/>
      <c r="DE254" s="2"/>
    </row>
    <row r="255" spans="2:109" ht="15.5" hidden="1" x14ac:dyDescent="0.3">
      <c r="B255" s="203"/>
      <c r="C255" s="201"/>
      <c r="D255" s="201"/>
      <c r="E255" s="201"/>
      <c r="F255" s="201"/>
      <c r="G255" s="201"/>
      <c r="H255" s="201"/>
      <c r="I255" s="201"/>
      <c r="J255" s="201"/>
      <c r="K255" s="201"/>
      <c r="L255" s="201"/>
      <c r="M255" s="201"/>
      <c r="N255" s="201"/>
      <c r="O255" s="201"/>
      <c r="P255" s="201"/>
      <c r="Q255" s="1642"/>
      <c r="R255" s="201"/>
      <c r="S255" s="201"/>
      <c r="T255" s="201"/>
      <c r="U255" s="201"/>
      <c r="V255" s="201"/>
      <c r="W255" s="201"/>
      <c r="X255" s="201"/>
      <c r="Y255" s="201"/>
      <c r="Z255" s="201"/>
      <c r="AA255" s="201"/>
      <c r="AB255" s="201"/>
      <c r="AC255" s="201"/>
      <c r="AD255" s="201"/>
      <c r="AE255" s="201"/>
      <c r="AF255" s="1642"/>
      <c r="AG255" s="201"/>
      <c r="AH255" s="201"/>
      <c r="AI255" s="201"/>
      <c r="AJ255" s="201"/>
      <c r="AK255" s="201"/>
      <c r="AL255" s="201"/>
      <c r="AM255" s="201"/>
      <c r="AN255" s="201"/>
      <c r="AO255" s="201"/>
      <c r="AP255" s="201"/>
      <c r="AQ255" s="201"/>
      <c r="AR255" s="1348"/>
      <c r="AS255" s="1348"/>
      <c r="AT255" s="1348"/>
      <c r="AU255" s="1668"/>
      <c r="AV255" s="1348"/>
      <c r="AW255" s="1348"/>
      <c r="AX255" s="1348"/>
      <c r="AY255" s="1348"/>
      <c r="AZ255" s="1348"/>
      <c r="BA255" s="1348"/>
      <c r="BB255" s="1348"/>
      <c r="BC255" s="1348"/>
      <c r="BD255" s="1348"/>
      <c r="BE255" s="1348"/>
      <c r="BF255" s="1348"/>
      <c r="BG255" s="1348"/>
      <c r="BH255" s="53"/>
      <c r="BI255" s="54"/>
      <c r="BJ255" s="1634"/>
      <c r="BK255" s="54"/>
      <c r="BL255" s="54"/>
      <c r="BM255" s="7"/>
      <c r="BN255" s="7"/>
      <c r="BO255" s="7"/>
      <c r="BP255" s="7"/>
      <c r="BQ255" s="7"/>
      <c r="BR255" s="7"/>
      <c r="BS255" s="7"/>
      <c r="BT255" s="7"/>
      <c r="BU255" s="7"/>
      <c r="BV255" s="7"/>
      <c r="BW255" s="7"/>
      <c r="BX255" s="7"/>
      <c r="BY255" s="7"/>
      <c r="BZ255" s="7"/>
      <c r="CA255" s="7"/>
      <c r="CB255" s="7"/>
      <c r="CC255" s="7"/>
      <c r="CD255" s="1627"/>
      <c r="CE255" s="7"/>
      <c r="CF255" s="7"/>
      <c r="CG255" s="7"/>
      <c r="CH255" s="7"/>
      <c r="CI255" s="7"/>
      <c r="CJ255" s="7"/>
      <c r="CK255" s="7"/>
      <c r="CL255" s="7"/>
      <c r="CM255" s="7"/>
      <c r="CN255" s="7"/>
      <c r="CO255" s="7"/>
      <c r="CP255" s="7"/>
      <c r="CQ255" s="7"/>
      <c r="CR255" s="7"/>
      <c r="CS255" s="1627"/>
      <c r="CT255" s="7"/>
      <c r="CU255" s="7"/>
      <c r="CV255" s="7"/>
      <c r="CW255" s="7"/>
      <c r="CX255" s="7"/>
      <c r="CY255" s="7"/>
      <c r="CZ255" s="7"/>
      <c r="DA255" s="7"/>
      <c r="DB255" s="7"/>
      <c r="DC255" s="7"/>
      <c r="DD255" s="7"/>
      <c r="DE255" s="2"/>
    </row>
    <row r="256" spans="2:109" ht="15.5" hidden="1" x14ac:dyDescent="0.3">
      <c r="B256" s="203"/>
      <c r="C256" s="201"/>
      <c r="D256" s="201"/>
      <c r="E256" s="201"/>
      <c r="F256" s="201"/>
      <c r="G256" s="201"/>
      <c r="H256" s="201"/>
      <c r="I256" s="201"/>
      <c r="J256" s="201"/>
      <c r="K256" s="201"/>
      <c r="L256" s="201"/>
      <c r="M256" s="201"/>
      <c r="N256" s="201"/>
      <c r="O256" s="201"/>
      <c r="P256" s="201"/>
      <c r="Q256" s="1642"/>
      <c r="R256" s="201"/>
      <c r="S256" s="201"/>
      <c r="T256" s="201"/>
      <c r="U256" s="201"/>
      <c r="V256" s="201"/>
      <c r="W256" s="201"/>
      <c r="X256" s="201"/>
      <c r="Y256" s="201"/>
      <c r="Z256" s="201"/>
      <c r="AA256" s="201"/>
      <c r="AB256" s="201"/>
      <c r="AC256" s="201"/>
      <c r="AD256" s="201"/>
      <c r="AE256" s="201"/>
      <c r="AF256" s="1642"/>
      <c r="AG256" s="201"/>
      <c r="AH256" s="201"/>
      <c r="AI256" s="201"/>
      <c r="AJ256" s="201"/>
      <c r="AK256" s="201"/>
      <c r="AL256" s="201"/>
      <c r="AM256" s="201"/>
      <c r="AN256" s="201"/>
      <c r="AO256" s="201"/>
      <c r="AP256" s="201"/>
      <c r="AQ256" s="201"/>
      <c r="AR256" s="1348"/>
      <c r="AS256" s="1348"/>
      <c r="AT256" s="1348"/>
      <c r="AU256" s="1668"/>
      <c r="AV256" s="1348"/>
      <c r="AW256" s="1348"/>
      <c r="AX256" s="1348"/>
      <c r="AY256" s="1348"/>
      <c r="AZ256" s="1348"/>
      <c r="BA256" s="1348"/>
      <c r="BB256" s="1348"/>
      <c r="BC256" s="1348"/>
      <c r="BD256" s="1348"/>
      <c r="BE256" s="1348"/>
      <c r="BF256" s="1348"/>
      <c r="BG256" s="1348"/>
      <c r="BH256" s="53"/>
      <c r="BI256" s="54"/>
      <c r="BJ256" s="1634"/>
      <c r="BK256" s="54"/>
      <c r="BL256" s="54"/>
      <c r="BM256" s="7"/>
      <c r="BN256" s="7"/>
      <c r="BO256" s="7"/>
      <c r="BP256" s="7"/>
      <c r="BQ256" s="7"/>
      <c r="BR256" s="7"/>
      <c r="BS256" s="7"/>
      <c r="BT256" s="7"/>
      <c r="BU256" s="7"/>
      <c r="BV256" s="7"/>
      <c r="BW256" s="7"/>
      <c r="BX256" s="7"/>
      <c r="BY256" s="7"/>
      <c r="BZ256" s="7"/>
      <c r="CA256" s="7"/>
      <c r="CB256" s="7"/>
      <c r="CC256" s="7"/>
      <c r="CD256" s="1627"/>
      <c r="CE256" s="7"/>
      <c r="CF256" s="7"/>
      <c r="CG256" s="7"/>
      <c r="CH256" s="7"/>
      <c r="CI256" s="7"/>
      <c r="CJ256" s="7"/>
      <c r="CK256" s="7"/>
      <c r="CL256" s="7"/>
      <c r="CM256" s="7"/>
      <c r="CN256" s="7"/>
      <c r="CO256" s="7"/>
      <c r="CP256" s="7"/>
      <c r="CQ256" s="7"/>
      <c r="CR256" s="7"/>
      <c r="CS256" s="1627"/>
      <c r="CT256" s="7"/>
      <c r="CU256" s="7"/>
      <c r="CV256" s="7"/>
      <c r="CW256" s="7"/>
      <c r="CX256" s="7"/>
      <c r="CY256" s="7"/>
      <c r="CZ256" s="7"/>
      <c r="DA256" s="7"/>
      <c r="DB256" s="7"/>
      <c r="DC256" s="7"/>
      <c r="DD256" s="7"/>
      <c r="DE256" s="2"/>
    </row>
    <row r="257" spans="2:109" ht="15.5" hidden="1" x14ac:dyDescent="0.3">
      <c r="B257" s="203"/>
      <c r="C257" s="201"/>
      <c r="D257" s="201"/>
      <c r="E257" s="201"/>
      <c r="F257" s="201"/>
      <c r="G257" s="201"/>
      <c r="H257" s="201"/>
      <c r="I257" s="201"/>
      <c r="J257" s="201"/>
      <c r="K257" s="201"/>
      <c r="L257" s="201"/>
      <c r="M257" s="201"/>
      <c r="N257" s="201"/>
      <c r="O257" s="201"/>
      <c r="P257" s="201"/>
      <c r="Q257" s="1642"/>
      <c r="R257" s="201"/>
      <c r="S257" s="201"/>
      <c r="T257" s="201"/>
      <c r="U257" s="201"/>
      <c r="V257" s="201"/>
      <c r="W257" s="201"/>
      <c r="X257" s="201"/>
      <c r="Y257" s="201"/>
      <c r="Z257" s="201"/>
      <c r="AA257" s="201"/>
      <c r="AB257" s="201"/>
      <c r="AC257" s="201"/>
      <c r="AD257" s="201"/>
      <c r="AE257" s="201"/>
      <c r="AF257" s="1642"/>
      <c r="AG257" s="201"/>
      <c r="AH257" s="201"/>
      <c r="AI257" s="201"/>
      <c r="AJ257" s="201"/>
      <c r="AK257" s="201"/>
      <c r="AL257" s="201"/>
      <c r="AM257" s="201"/>
      <c r="AN257" s="201"/>
      <c r="AO257" s="201"/>
      <c r="AP257" s="201"/>
      <c r="AQ257" s="201"/>
      <c r="AR257" s="1348"/>
      <c r="AS257" s="1348"/>
      <c r="AT257" s="1348"/>
      <c r="AU257" s="1668"/>
      <c r="AV257" s="1348"/>
      <c r="AW257" s="1348"/>
      <c r="AX257" s="1348"/>
      <c r="AY257" s="1348"/>
      <c r="AZ257" s="1348"/>
      <c r="BA257" s="1348"/>
      <c r="BB257" s="1348"/>
      <c r="BC257" s="1348"/>
      <c r="BD257" s="1348"/>
      <c r="BE257" s="1348"/>
      <c r="BF257" s="1348"/>
      <c r="BG257" s="1348"/>
      <c r="BH257" s="53"/>
      <c r="BI257" s="54"/>
      <c r="BJ257" s="1634"/>
      <c r="BK257" s="54"/>
      <c r="BL257" s="54"/>
      <c r="BM257" s="7"/>
      <c r="BN257" s="7"/>
      <c r="BO257" s="7"/>
      <c r="BP257" s="7"/>
      <c r="BQ257" s="7"/>
      <c r="BR257" s="7"/>
      <c r="BS257" s="7"/>
      <c r="BT257" s="7"/>
      <c r="BU257" s="7"/>
      <c r="BV257" s="7"/>
      <c r="BW257" s="7"/>
      <c r="BX257" s="7"/>
      <c r="BY257" s="7"/>
      <c r="BZ257" s="7"/>
      <c r="CA257" s="7"/>
      <c r="CB257" s="7"/>
      <c r="CC257" s="7"/>
      <c r="CD257" s="1627"/>
      <c r="CE257" s="7"/>
      <c r="CF257" s="7"/>
      <c r="CG257" s="7"/>
      <c r="CH257" s="7"/>
      <c r="CI257" s="7"/>
      <c r="CJ257" s="7"/>
      <c r="CK257" s="7"/>
      <c r="CL257" s="7"/>
      <c r="CM257" s="7"/>
      <c r="CN257" s="7"/>
      <c r="CO257" s="7"/>
      <c r="CP257" s="7"/>
      <c r="CQ257" s="7"/>
      <c r="CR257" s="7"/>
      <c r="CS257" s="1627"/>
      <c r="CT257" s="7"/>
      <c r="CU257" s="7"/>
      <c r="CV257" s="7"/>
      <c r="CW257" s="7"/>
      <c r="CX257" s="7"/>
      <c r="CY257" s="7"/>
      <c r="CZ257" s="7"/>
      <c r="DA257" s="7"/>
      <c r="DB257" s="7"/>
      <c r="DC257" s="7"/>
      <c r="DD257" s="7"/>
      <c r="DE257" s="2"/>
    </row>
    <row r="258" spans="2:109" ht="15.5" hidden="1" x14ac:dyDescent="0.3">
      <c r="B258" s="203"/>
      <c r="C258" s="201"/>
      <c r="D258" s="201"/>
      <c r="E258" s="201"/>
      <c r="F258" s="201"/>
      <c r="G258" s="201"/>
      <c r="H258" s="201"/>
      <c r="I258" s="201"/>
      <c r="J258" s="201"/>
      <c r="K258" s="201"/>
      <c r="L258" s="201"/>
      <c r="M258" s="201"/>
      <c r="N258" s="201"/>
      <c r="O258" s="201"/>
      <c r="P258" s="201"/>
      <c r="Q258" s="1642"/>
      <c r="R258" s="201"/>
      <c r="S258" s="201"/>
      <c r="T258" s="201"/>
      <c r="U258" s="201"/>
      <c r="V258" s="201"/>
      <c r="W258" s="201"/>
      <c r="X258" s="201"/>
      <c r="Y258" s="201"/>
      <c r="Z258" s="201"/>
      <c r="AA258" s="201"/>
      <c r="AB258" s="201"/>
      <c r="AC258" s="201"/>
      <c r="AD258" s="201"/>
      <c r="AE258" s="201"/>
      <c r="AF258" s="1642"/>
      <c r="AG258" s="201"/>
      <c r="AH258" s="201"/>
      <c r="AI258" s="201"/>
      <c r="AJ258" s="201"/>
      <c r="AK258" s="201"/>
      <c r="AL258" s="201"/>
      <c r="AM258" s="201"/>
      <c r="AN258" s="201"/>
      <c r="AO258" s="201"/>
      <c r="AP258" s="201"/>
      <c r="AQ258" s="201"/>
      <c r="AR258" s="1348"/>
      <c r="AS258" s="1348"/>
      <c r="AT258" s="1348"/>
      <c r="AU258" s="1668"/>
      <c r="AV258" s="1348"/>
      <c r="AW258" s="1348"/>
      <c r="AX258" s="1348"/>
      <c r="AY258" s="1348"/>
      <c r="AZ258" s="1348"/>
      <c r="BA258" s="1348"/>
      <c r="BB258" s="1348"/>
      <c r="BC258" s="1348"/>
      <c r="BD258" s="1348"/>
      <c r="BE258" s="1348"/>
      <c r="BF258" s="1348"/>
      <c r="BG258" s="1348"/>
      <c r="BH258" s="53"/>
      <c r="BI258" s="54"/>
      <c r="BJ258" s="1634"/>
      <c r="BK258" s="54"/>
      <c r="BL258" s="54"/>
      <c r="BM258" s="7"/>
      <c r="BN258" s="7"/>
      <c r="BO258" s="7"/>
      <c r="BP258" s="7"/>
      <c r="BQ258" s="7"/>
      <c r="BR258" s="7"/>
      <c r="BS258" s="7"/>
      <c r="BT258" s="7"/>
      <c r="BU258" s="7"/>
      <c r="BV258" s="7"/>
      <c r="BW258" s="7"/>
      <c r="BX258" s="7"/>
      <c r="BY258" s="7"/>
      <c r="BZ258" s="7"/>
      <c r="CA258" s="7"/>
      <c r="CB258" s="7"/>
      <c r="CC258" s="7"/>
      <c r="CD258" s="1627"/>
      <c r="CE258" s="7"/>
      <c r="CF258" s="7"/>
      <c r="CG258" s="7"/>
      <c r="CH258" s="7"/>
      <c r="CI258" s="7"/>
      <c r="CJ258" s="7"/>
      <c r="CK258" s="7"/>
      <c r="CL258" s="7"/>
      <c r="CM258" s="7"/>
      <c r="CN258" s="7"/>
      <c r="CO258" s="7"/>
      <c r="CP258" s="7"/>
      <c r="CQ258" s="7"/>
      <c r="CR258" s="7"/>
      <c r="CS258" s="1627"/>
      <c r="CT258" s="7"/>
      <c r="CU258" s="7"/>
      <c r="CV258" s="7"/>
      <c r="CW258" s="7"/>
      <c r="CX258" s="7"/>
      <c r="CY258" s="7"/>
      <c r="CZ258" s="7"/>
      <c r="DA258" s="7"/>
      <c r="DB258" s="7"/>
      <c r="DC258" s="7"/>
      <c r="DD258" s="7"/>
      <c r="DE258" s="2"/>
    </row>
    <row r="259" spans="2:109" ht="15.5" hidden="1" x14ac:dyDescent="0.3">
      <c r="B259" s="203"/>
      <c r="C259" s="201"/>
      <c r="D259" s="201"/>
      <c r="E259" s="201"/>
      <c r="F259" s="201"/>
      <c r="G259" s="201"/>
      <c r="H259" s="201"/>
      <c r="I259" s="201"/>
      <c r="J259" s="201"/>
      <c r="K259" s="201"/>
      <c r="L259" s="201"/>
      <c r="M259" s="201"/>
      <c r="N259" s="201"/>
      <c r="O259" s="201"/>
      <c r="P259" s="201"/>
      <c r="Q259" s="1642"/>
      <c r="R259" s="201"/>
      <c r="S259" s="201"/>
      <c r="T259" s="201"/>
      <c r="U259" s="201"/>
      <c r="V259" s="201"/>
      <c r="W259" s="201"/>
      <c r="X259" s="201"/>
      <c r="Y259" s="201"/>
      <c r="Z259" s="201"/>
      <c r="AA259" s="201"/>
      <c r="AB259" s="201"/>
      <c r="AC259" s="201"/>
      <c r="AD259" s="201"/>
      <c r="AE259" s="201"/>
      <c r="AF259" s="1642"/>
      <c r="AG259" s="201"/>
      <c r="AH259" s="201"/>
      <c r="AI259" s="201"/>
      <c r="AJ259" s="201"/>
      <c r="AK259" s="201"/>
      <c r="AL259" s="201"/>
      <c r="AM259" s="201"/>
      <c r="AN259" s="201"/>
      <c r="AO259" s="201"/>
      <c r="AP259" s="201"/>
      <c r="AQ259" s="201"/>
      <c r="AR259" s="1348"/>
      <c r="AS259" s="1348"/>
      <c r="AT259" s="1348"/>
      <c r="AU259" s="1668"/>
      <c r="AV259" s="1348"/>
      <c r="AW259" s="1348"/>
      <c r="AX259" s="1348"/>
      <c r="AY259" s="1348"/>
      <c r="AZ259" s="1348"/>
      <c r="BA259" s="1348"/>
      <c r="BB259" s="1348"/>
      <c r="BC259" s="1348"/>
      <c r="BD259" s="1348"/>
      <c r="BE259" s="1348"/>
      <c r="BF259" s="1348"/>
      <c r="BG259" s="1348"/>
      <c r="BH259" s="53"/>
      <c r="BI259" s="54"/>
      <c r="BJ259" s="1634"/>
      <c r="BK259" s="54"/>
      <c r="BL259" s="54"/>
      <c r="BM259" s="7"/>
      <c r="BN259" s="7"/>
      <c r="BO259" s="7"/>
      <c r="BP259" s="7"/>
      <c r="BQ259" s="7"/>
      <c r="BR259" s="7"/>
      <c r="BS259" s="7"/>
      <c r="BT259" s="7"/>
      <c r="BU259" s="7"/>
      <c r="BV259" s="7"/>
      <c r="BW259" s="7"/>
      <c r="BX259" s="7"/>
      <c r="BY259" s="7"/>
      <c r="BZ259" s="7"/>
      <c r="CA259" s="7"/>
      <c r="CB259" s="7"/>
      <c r="CC259" s="7"/>
      <c r="CD259" s="1627"/>
      <c r="CE259" s="7"/>
      <c r="CF259" s="7"/>
      <c r="CG259" s="7"/>
      <c r="CH259" s="7"/>
      <c r="CI259" s="7"/>
      <c r="CJ259" s="7"/>
      <c r="CK259" s="7"/>
      <c r="CL259" s="7"/>
      <c r="CM259" s="7"/>
      <c r="CN259" s="7"/>
      <c r="CO259" s="7"/>
      <c r="CP259" s="7"/>
      <c r="CQ259" s="7"/>
      <c r="CR259" s="7"/>
      <c r="CS259" s="1627"/>
      <c r="CT259" s="7"/>
      <c r="CU259" s="7"/>
      <c r="CV259" s="7"/>
      <c r="CW259" s="7"/>
      <c r="CX259" s="7"/>
      <c r="CY259" s="7"/>
      <c r="CZ259" s="7"/>
      <c r="DA259" s="7"/>
      <c r="DB259" s="7"/>
      <c r="DC259" s="7"/>
      <c r="DD259" s="7"/>
      <c r="DE259" s="2"/>
    </row>
    <row r="260" spans="2:109" ht="15.5" hidden="1" x14ac:dyDescent="0.3">
      <c r="B260" s="203"/>
      <c r="C260" s="201"/>
      <c r="D260" s="201"/>
      <c r="E260" s="201"/>
      <c r="F260" s="201"/>
      <c r="G260" s="201"/>
      <c r="H260" s="201"/>
      <c r="I260" s="201"/>
      <c r="J260" s="201"/>
      <c r="K260" s="201"/>
      <c r="L260" s="201"/>
      <c r="M260" s="201"/>
      <c r="N260" s="201"/>
      <c r="O260" s="201"/>
      <c r="P260" s="201"/>
      <c r="Q260" s="1642"/>
      <c r="R260" s="201"/>
      <c r="S260" s="201"/>
      <c r="T260" s="201"/>
      <c r="U260" s="201"/>
      <c r="V260" s="201"/>
      <c r="W260" s="201"/>
      <c r="X260" s="201"/>
      <c r="Y260" s="201"/>
      <c r="Z260" s="201"/>
      <c r="AA260" s="201"/>
      <c r="AB260" s="201"/>
      <c r="AC260" s="201"/>
      <c r="AD260" s="201"/>
      <c r="AE260" s="201"/>
      <c r="AF260" s="1642"/>
      <c r="AG260" s="201"/>
      <c r="AH260" s="201"/>
      <c r="AI260" s="201"/>
      <c r="AJ260" s="201"/>
      <c r="AK260" s="201"/>
      <c r="AL260" s="201"/>
      <c r="AM260" s="201"/>
      <c r="AN260" s="201"/>
      <c r="AO260" s="201"/>
      <c r="AP260" s="201"/>
      <c r="AQ260" s="201"/>
      <c r="AR260" s="1348"/>
      <c r="AS260" s="1348"/>
      <c r="AT260" s="1348"/>
      <c r="AU260" s="1668"/>
      <c r="AV260" s="1348"/>
      <c r="AW260" s="1348"/>
      <c r="AX260" s="1348"/>
      <c r="AY260" s="1348"/>
      <c r="AZ260" s="1348"/>
      <c r="BA260" s="1348"/>
      <c r="BB260" s="1348"/>
      <c r="BC260" s="1348"/>
      <c r="BD260" s="1348"/>
      <c r="BE260" s="1348"/>
      <c r="BF260" s="1348"/>
      <c r="BG260" s="1348"/>
      <c r="BH260" s="53"/>
      <c r="BI260" s="54"/>
      <c r="BJ260" s="1634"/>
      <c r="BK260" s="54"/>
      <c r="BL260" s="54"/>
      <c r="BM260" s="7"/>
      <c r="BN260" s="7"/>
      <c r="BO260" s="7"/>
      <c r="BP260" s="7"/>
      <c r="BQ260" s="7"/>
      <c r="BR260" s="7"/>
      <c r="BS260" s="7"/>
      <c r="BT260" s="7"/>
      <c r="BU260" s="7"/>
      <c r="BV260" s="7"/>
      <c r="BW260" s="7"/>
      <c r="BX260" s="7"/>
      <c r="BY260" s="7"/>
      <c r="BZ260" s="7"/>
      <c r="CA260" s="7"/>
      <c r="CB260" s="7"/>
      <c r="CC260" s="7"/>
      <c r="CD260" s="1627"/>
      <c r="CE260" s="7"/>
      <c r="CF260" s="7"/>
      <c r="CG260" s="7"/>
      <c r="CH260" s="7"/>
      <c r="CI260" s="7"/>
      <c r="CJ260" s="7"/>
      <c r="CK260" s="7"/>
      <c r="CL260" s="7"/>
      <c r="CM260" s="7"/>
      <c r="CN260" s="7"/>
      <c r="CO260" s="7"/>
      <c r="CP260" s="7"/>
      <c r="CQ260" s="7"/>
      <c r="CR260" s="7"/>
      <c r="CS260" s="1627"/>
      <c r="CT260" s="7"/>
      <c r="CU260" s="7"/>
      <c r="CV260" s="7"/>
      <c r="CW260" s="7"/>
      <c r="CX260" s="7"/>
      <c r="CY260" s="7"/>
      <c r="CZ260" s="7"/>
      <c r="DA260" s="7"/>
      <c r="DB260" s="7"/>
      <c r="DC260" s="7"/>
      <c r="DD260" s="7"/>
      <c r="DE260" s="2"/>
    </row>
    <row r="261" spans="2:109" ht="15.5" hidden="1" x14ac:dyDescent="0.3">
      <c r="B261" s="203"/>
      <c r="C261" s="201"/>
      <c r="D261" s="201"/>
      <c r="E261" s="201"/>
      <c r="F261" s="201"/>
      <c r="G261" s="201"/>
      <c r="H261" s="201"/>
      <c r="I261" s="201"/>
      <c r="J261" s="201"/>
      <c r="K261" s="201"/>
      <c r="L261" s="201"/>
      <c r="M261" s="201"/>
      <c r="N261" s="201"/>
      <c r="O261" s="201"/>
      <c r="P261" s="201"/>
      <c r="Q261" s="1642"/>
      <c r="R261" s="201"/>
      <c r="S261" s="201"/>
      <c r="T261" s="201"/>
      <c r="U261" s="201"/>
      <c r="V261" s="201"/>
      <c r="W261" s="201"/>
      <c r="X261" s="201"/>
      <c r="Y261" s="201"/>
      <c r="Z261" s="201"/>
      <c r="AA261" s="201"/>
      <c r="AB261" s="201"/>
      <c r="AC261" s="201"/>
      <c r="AD261" s="201"/>
      <c r="AE261" s="201"/>
      <c r="AF261" s="1642"/>
      <c r="AG261" s="201"/>
      <c r="AH261" s="201"/>
      <c r="AI261" s="201"/>
      <c r="AJ261" s="201"/>
      <c r="AK261" s="201"/>
      <c r="AL261" s="201"/>
      <c r="AM261" s="201"/>
      <c r="AN261" s="201"/>
      <c r="AO261" s="201"/>
      <c r="AP261" s="201"/>
      <c r="AQ261" s="201"/>
      <c r="AR261" s="1348"/>
      <c r="AS261" s="1348"/>
      <c r="AT261" s="1348"/>
      <c r="AU261" s="1668"/>
      <c r="AV261" s="1348"/>
      <c r="AW261" s="1348"/>
      <c r="AX261" s="1348"/>
      <c r="AY261" s="1348"/>
      <c r="AZ261" s="1348"/>
      <c r="BA261" s="1348"/>
      <c r="BB261" s="1348"/>
      <c r="BC261" s="1348"/>
      <c r="BD261" s="1348"/>
      <c r="BE261" s="1348"/>
      <c r="BF261" s="1348"/>
      <c r="BG261" s="1348"/>
      <c r="BH261" s="53"/>
      <c r="BI261" s="54"/>
      <c r="BJ261" s="1634"/>
      <c r="BK261" s="54"/>
      <c r="BL261" s="54"/>
      <c r="BM261" s="7"/>
      <c r="BN261" s="7"/>
      <c r="BO261" s="7"/>
      <c r="BP261" s="7"/>
      <c r="BQ261" s="7"/>
      <c r="BR261" s="7"/>
      <c r="BS261" s="7"/>
      <c r="BT261" s="7"/>
      <c r="BU261" s="7"/>
      <c r="BV261" s="7"/>
      <c r="BW261" s="7"/>
      <c r="BX261" s="7"/>
      <c r="BY261" s="7"/>
      <c r="BZ261" s="7"/>
      <c r="CA261" s="7"/>
      <c r="CB261" s="7"/>
      <c r="CC261" s="7"/>
      <c r="CD261" s="1627"/>
      <c r="CE261" s="7"/>
      <c r="CF261" s="7"/>
      <c r="CG261" s="7"/>
      <c r="CH261" s="7"/>
      <c r="CI261" s="7"/>
      <c r="CJ261" s="7"/>
      <c r="CK261" s="7"/>
      <c r="CL261" s="7"/>
      <c r="CM261" s="7"/>
      <c r="CN261" s="7"/>
      <c r="CO261" s="7"/>
      <c r="CP261" s="7"/>
      <c r="CQ261" s="7"/>
      <c r="CR261" s="7"/>
      <c r="CS261" s="1627"/>
      <c r="CT261" s="7"/>
      <c r="CU261" s="7"/>
      <c r="CV261" s="7"/>
      <c r="CW261" s="7"/>
      <c r="CX261" s="7"/>
      <c r="CY261" s="7"/>
      <c r="CZ261" s="7"/>
      <c r="DA261" s="7"/>
      <c r="DB261" s="7"/>
      <c r="DC261" s="7"/>
      <c r="DD261" s="7"/>
      <c r="DE261" s="2"/>
    </row>
    <row r="262" spans="2:109" ht="15.5" hidden="1" x14ac:dyDescent="0.3">
      <c r="B262" s="203"/>
      <c r="C262" s="201"/>
      <c r="D262" s="201"/>
      <c r="E262" s="201"/>
      <c r="F262" s="201"/>
      <c r="G262" s="201"/>
      <c r="H262" s="201"/>
      <c r="I262" s="201"/>
      <c r="J262" s="201"/>
      <c r="K262" s="201"/>
      <c r="L262" s="201"/>
      <c r="M262" s="201"/>
      <c r="N262" s="201"/>
      <c r="O262" s="201"/>
      <c r="P262" s="201"/>
      <c r="Q262" s="1642"/>
      <c r="R262" s="201"/>
      <c r="S262" s="201"/>
      <c r="T262" s="201"/>
      <c r="U262" s="201"/>
      <c r="V262" s="201"/>
      <c r="W262" s="201"/>
      <c r="X262" s="201"/>
      <c r="Y262" s="201"/>
      <c r="Z262" s="201"/>
      <c r="AA262" s="201"/>
      <c r="AB262" s="201"/>
      <c r="AC262" s="201"/>
      <c r="AD262" s="201"/>
      <c r="AE262" s="201"/>
      <c r="AF262" s="1642"/>
      <c r="AG262" s="201"/>
      <c r="AH262" s="201"/>
      <c r="AI262" s="201"/>
      <c r="AJ262" s="201"/>
      <c r="AK262" s="201"/>
      <c r="AL262" s="201"/>
      <c r="AM262" s="201"/>
      <c r="AN262" s="201"/>
      <c r="AO262" s="201"/>
      <c r="AP262" s="201"/>
      <c r="AQ262" s="201"/>
      <c r="AR262" s="1348"/>
      <c r="AS262" s="1348"/>
      <c r="AT262" s="1348"/>
      <c r="AU262" s="1668"/>
      <c r="AV262" s="1348"/>
      <c r="AW262" s="1348"/>
      <c r="AX262" s="1348"/>
      <c r="AY262" s="1348"/>
      <c r="AZ262" s="1348"/>
      <c r="BA262" s="1348"/>
      <c r="BB262" s="1348"/>
      <c r="BC262" s="1348"/>
      <c r="BD262" s="1348"/>
      <c r="BE262" s="1348"/>
      <c r="BF262" s="1348"/>
      <c r="BG262" s="1348"/>
      <c r="BH262" s="53"/>
      <c r="BI262" s="54"/>
      <c r="BJ262" s="1634"/>
      <c r="BK262" s="54"/>
      <c r="BL262" s="54"/>
      <c r="BM262" s="7"/>
      <c r="BN262" s="7"/>
      <c r="BO262" s="7"/>
      <c r="BP262" s="7"/>
      <c r="BQ262" s="7"/>
      <c r="BR262" s="7"/>
      <c r="BS262" s="7"/>
      <c r="BT262" s="7"/>
      <c r="BU262" s="7"/>
      <c r="BV262" s="7"/>
      <c r="BW262" s="7"/>
      <c r="BX262" s="7"/>
      <c r="BY262" s="7"/>
      <c r="BZ262" s="7"/>
      <c r="CA262" s="7"/>
      <c r="CB262" s="7"/>
      <c r="CC262" s="7"/>
      <c r="CD262" s="1627"/>
      <c r="CE262" s="7"/>
      <c r="CF262" s="7"/>
      <c r="CG262" s="7"/>
      <c r="CH262" s="7"/>
      <c r="CI262" s="7"/>
      <c r="CJ262" s="7"/>
      <c r="CK262" s="7"/>
      <c r="CL262" s="7"/>
      <c r="CM262" s="7"/>
      <c r="CN262" s="7"/>
      <c r="CO262" s="7"/>
      <c r="CP262" s="7"/>
      <c r="CQ262" s="7"/>
      <c r="CR262" s="7"/>
      <c r="CS262" s="1627"/>
      <c r="CT262" s="7"/>
      <c r="CU262" s="7"/>
      <c r="CV262" s="7"/>
      <c r="CW262" s="7"/>
      <c r="CX262" s="7"/>
      <c r="CY262" s="7"/>
      <c r="CZ262" s="7"/>
      <c r="DA262" s="7"/>
      <c r="DB262" s="7"/>
      <c r="DC262" s="7"/>
      <c r="DD262" s="7"/>
      <c r="DE262" s="2"/>
    </row>
    <row r="263" spans="2:109" ht="15.5" hidden="1" x14ac:dyDescent="0.3">
      <c r="B263" s="203"/>
      <c r="C263" s="201"/>
      <c r="D263" s="201"/>
      <c r="E263" s="201"/>
      <c r="F263" s="201"/>
      <c r="G263" s="201"/>
      <c r="H263" s="201"/>
      <c r="I263" s="201"/>
      <c r="J263" s="201"/>
      <c r="K263" s="201"/>
      <c r="L263" s="201"/>
      <c r="M263" s="201"/>
      <c r="N263" s="201"/>
      <c r="O263" s="201"/>
      <c r="P263" s="201"/>
      <c r="Q263" s="1642"/>
      <c r="R263" s="201"/>
      <c r="S263" s="201"/>
      <c r="T263" s="201"/>
      <c r="U263" s="201"/>
      <c r="V263" s="201"/>
      <c r="W263" s="201"/>
      <c r="X263" s="201"/>
      <c r="Y263" s="201"/>
      <c r="Z263" s="201"/>
      <c r="AA263" s="201"/>
      <c r="AB263" s="201"/>
      <c r="AC263" s="201"/>
      <c r="AD263" s="201"/>
      <c r="AE263" s="201"/>
      <c r="AF263" s="1642"/>
      <c r="AG263" s="201"/>
      <c r="AH263" s="201"/>
      <c r="AI263" s="201"/>
      <c r="AJ263" s="201"/>
      <c r="AK263" s="201"/>
      <c r="AL263" s="201"/>
      <c r="AM263" s="201"/>
      <c r="AN263" s="201"/>
      <c r="AO263" s="201"/>
      <c r="AP263" s="201"/>
      <c r="AQ263" s="201"/>
      <c r="AR263" s="1348"/>
      <c r="AS263" s="1348"/>
      <c r="AT263" s="1348"/>
      <c r="AU263" s="1668"/>
      <c r="AV263" s="1348"/>
      <c r="AW263" s="1348"/>
      <c r="AX263" s="1348"/>
      <c r="AY263" s="1348"/>
      <c r="AZ263" s="1348"/>
      <c r="BA263" s="1348"/>
      <c r="BB263" s="1348"/>
      <c r="BC263" s="1348"/>
      <c r="BD263" s="1348"/>
      <c r="BE263" s="1348"/>
      <c r="BF263" s="1348"/>
      <c r="BG263" s="1348"/>
      <c r="BH263" s="53"/>
      <c r="BI263" s="54"/>
      <c r="BJ263" s="1634"/>
      <c r="BK263" s="54"/>
      <c r="BL263" s="54"/>
      <c r="BM263" s="7"/>
      <c r="BN263" s="7"/>
      <c r="BO263" s="7"/>
      <c r="BP263" s="7"/>
      <c r="BQ263" s="7"/>
      <c r="BR263" s="7"/>
      <c r="BS263" s="7"/>
      <c r="BT263" s="7"/>
      <c r="BU263" s="7"/>
      <c r="BV263" s="7"/>
      <c r="BW263" s="7"/>
      <c r="BX263" s="7"/>
      <c r="BY263" s="7"/>
      <c r="BZ263" s="7"/>
      <c r="CA263" s="7"/>
      <c r="CB263" s="7"/>
      <c r="CC263" s="7"/>
      <c r="CD263" s="1627"/>
      <c r="CE263" s="7"/>
      <c r="CF263" s="7"/>
      <c r="CG263" s="7"/>
      <c r="CH263" s="7"/>
      <c r="CI263" s="7"/>
      <c r="CJ263" s="7"/>
      <c r="CK263" s="7"/>
      <c r="CL263" s="7"/>
      <c r="CM263" s="7"/>
      <c r="CN263" s="7"/>
      <c r="CO263" s="7"/>
      <c r="CP263" s="7"/>
      <c r="CQ263" s="7"/>
      <c r="CR263" s="7"/>
      <c r="CS263" s="1627"/>
      <c r="CT263" s="7"/>
      <c r="CU263" s="7"/>
      <c r="CV263" s="7"/>
      <c r="CW263" s="7"/>
      <c r="CX263" s="7"/>
      <c r="CY263" s="7"/>
      <c r="CZ263" s="7"/>
      <c r="DA263" s="7"/>
      <c r="DB263" s="7"/>
      <c r="DC263" s="7"/>
      <c r="DD263" s="7"/>
      <c r="DE263" s="2"/>
    </row>
    <row r="264" spans="2:109" ht="15.5" hidden="1" x14ac:dyDescent="0.3">
      <c r="B264" s="203"/>
      <c r="C264" s="201"/>
      <c r="D264" s="201"/>
      <c r="E264" s="201"/>
      <c r="F264" s="201"/>
      <c r="G264" s="201"/>
      <c r="H264" s="201"/>
      <c r="I264" s="201"/>
      <c r="J264" s="201"/>
      <c r="K264" s="201"/>
      <c r="L264" s="201"/>
      <c r="M264" s="201"/>
      <c r="N264" s="201"/>
      <c r="O264" s="201"/>
      <c r="P264" s="201"/>
      <c r="Q264" s="1642"/>
      <c r="R264" s="201"/>
      <c r="S264" s="201"/>
      <c r="T264" s="201"/>
      <c r="U264" s="201"/>
      <c r="V264" s="201"/>
      <c r="W264" s="201"/>
      <c r="X264" s="201"/>
      <c r="Y264" s="201"/>
      <c r="Z264" s="201"/>
      <c r="AA264" s="201"/>
      <c r="AB264" s="201"/>
      <c r="AC264" s="201"/>
      <c r="AD264" s="201"/>
      <c r="AE264" s="201"/>
      <c r="AF264" s="1642"/>
      <c r="AG264" s="201"/>
      <c r="AH264" s="201"/>
      <c r="AI264" s="201"/>
      <c r="AJ264" s="201"/>
      <c r="AK264" s="201"/>
      <c r="AL264" s="201"/>
      <c r="AM264" s="201"/>
      <c r="AN264" s="201"/>
      <c r="AO264" s="201"/>
      <c r="AP264" s="201"/>
      <c r="AQ264" s="201"/>
      <c r="AR264" s="1348"/>
      <c r="AS264" s="1348"/>
      <c r="AT264" s="1348"/>
      <c r="AU264" s="1668"/>
      <c r="AV264" s="1348"/>
      <c r="AW264" s="1348"/>
      <c r="AX264" s="1348"/>
      <c r="AY264" s="1348"/>
      <c r="AZ264" s="1348"/>
      <c r="BA264" s="1348"/>
      <c r="BB264" s="1348"/>
      <c r="BC264" s="1348"/>
      <c r="BD264" s="1348"/>
      <c r="BE264" s="1348"/>
      <c r="BF264" s="1348"/>
      <c r="BG264" s="1348"/>
      <c r="BH264" s="53"/>
      <c r="BI264" s="54"/>
      <c r="BJ264" s="1634"/>
      <c r="BK264" s="54"/>
      <c r="BL264" s="54"/>
      <c r="BM264" s="7"/>
      <c r="BN264" s="7"/>
      <c r="BO264" s="7"/>
      <c r="BP264" s="7"/>
      <c r="BQ264" s="7"/>
      <c r="BR264" s="7"/>
      <c r="BS264" s="7"/>
      <c r="BT264" s="7"/>
      <c r="BU264" s="7"/>
      <c r="BV264" s="7"/>
      <c r="BW264" s="7"/>
      <c r="BX264" s="7"/>
      <c r="BY264" s="7"/>
      <c r="BZ264" s="7"/>
      <c r="CA264" s="7"/>
      <c r="CB264" s="7"/>
      <c r="CC264" s="7"/>
      <c r="CD264" s="1627"/>
      <c r="CE264" s="7"/>
      <c r="CF264" s="7"/>
      <c r="CG264" s="7"/>
      <c r="CH264" s="7"/>
      <c r="CI264" s="7"/>
      <c r="CJ264" s="7"/>
      <c r="CK264" s="7"/>
      <c r="CL264" s="7"/>
      <c r="CM264" s="7"/>
      <c r="CN264" s="7"/>
      <c r="CO264" s="7"/>
      <c r="CP264" s="7"/>
      <c r="CQ264" s="7"/>
      <c r="CR264" s="7"/>
      <c r="CS264" s="1627"/>
      <c r="CT264" s="7"/>
      <c r="CU264" s="7"/>
      <c r="CV264" s="7"/>
      <c r="CW264" s="7"/>
      <c r="CX264" s="7"/>
      <c r="CY264" s="7"/>
      <c r="CZ264" s="7"/>
      <c r="DA264" s="7"/>
      <c r="DB264" s="7"/>
      <c r="DC264" s="7"/>
      <c r="DD264" s="7"/>
      <c r="DE264" s="2"/>
    </row>
    <row r="265" spans="2:109" ht="15.5" hidden="1" x14ac:dyDescent="0.3">
      <c r="B265" s="203"/>
      <c r="C265" s="201"/>
      <c r="D265" s="201"/>
      <c r="E265" s="201"/>
      <c r="F265" s="201"/>
      <c r="G265" s="201"/>
      <c r="H265" s="201"/>
      <c r="I265" s="201"/>
      <c r="J265" s="201"/>
      <c r="K265" s="201"/>
      <c r="L265" s="201"/>
      <c r="M265" s="201"/>
      <c r="N265" s="201"/>
      <c r="O265" s="201"/>
      <c r="P265" s="201"/>
      <c r="Q265" s="1642"/>
      <c r="R265" s="201"/>
      <c r="S265" s="201"/>
      <c r="T265" s="201"/>
      <c r="U265" s="201"/>
      <c r="V265" s="201"/>
      <c r="W265" s="201"/>
      <c r="X265" s="201"/>
      <c r="Y265" s="201"/>
      <c r="Z265" s="201"/>
      <c r="AA265" s="201"/>
      <c r="AB265" s="201"/>
      <c r="AC265" s="201"/>
      <c r="AD265" s="201"/>
      <c r="AE265" s="201"/>
      <c r="AF265" s="1642"/>
      <c r="AG265" s="201"/>
      <c r="AH265" s="201"/>
      <c r="AI265" s="201"/>
      <c r="AJ265" s="201"/>
      <c r="AK265" s="201"/>
      <c r="AL265" s="201"/>
      <c r="AM265" s="201"/>
      <c r="AN265" s="201"/>
      <c r="AO265" s="201"/>
      <c r="AP265" s="201"/>
      <c r="AQ265" s="201"/>
      <c r="AR265" s="1348"/>
      <c r="AS265" s="1348"/>
      <c r="AT265" s="1348"/>
      <c r="AU265" s="1668"/>
      <c r="AV265" s="1348"/>
      <c r="AW265" s="1348"/>
      <c r="AX265" s="53"/>
      <c r="AY265" s="54"/>
      <c r="AZ265" s="54"/>
      <c r="BA265" s="54"/>
      <c r="BB265" s="54"/>
      <c r="BC265" s="54"/>
      <c r="BD265" s="54"/>
      <c r="BE265" s="54"/>
      <c r="BF265" s="54"/>
      <c r="BG265" s="54"/>
      <c r="BH265" s="54"/>
      <c r="BI265" s="54"/>
      <c r="BJ265" s="1634"/>
      <c r="BK265" s="54"/>
      <c r="BL265" s="54"/>
      <c r="BM265" s="7"/>
      <c r="BN265" s="7"/>
      <c r="BO265" s="7"/>
      <c r="BP265" s="7"/>
      <c r="BQ265" s="7"/>
      <c r="BR265" s="7"/>
      <c r="BS265" s="7"/>
      <c r="BT265" s="7"/>
      <c r="BU265" s="7"/>
      <c r="BV265" s="7"/>
      <c r="BW265" s="7"/>
      <c r="BX265" s="7"/>
      <c r="BY265" s="7"/>
      <c r="BZ265" s="7"/>
      <c r="CA265" s="7"/>
      <c r="CB265" s="7"/>
      <c r="CC265" s="7"/>
      <c r="CD265" s="1627"/>
      <c r="CE265" s="7"/>
      <c r="CF265" s="7"/>
      <c r="CG265" s="7"/>
      <c r="CH265" s="7"/>
      <c r="CI265" s="7"/>
      <c r="CJ265" s="7"/>
      <c r="CK265" s="7"/>
      <c r="CL265" s="7"/>
      <c r="CM265" s="7"/>
      <c r="CN265" s="7"/>
      <c r="CO265" s="7"/>
      <c r="CP265" s="7"/>
      <c r="CQ265" s="7"/>
      <c r="CR265" s="7"/>
      <c r="CS265" s="1627"/>
      <c r="CT265" s="7"/>
      <c r="CU265" s="7"/>
      <c r="CV265" s="7"/>
      <c r="CW265" s="7"/>
      <c r="CX265" s="7"/>
      <c r="CY265" s="7"/>
      <c r="CZ265" s="7"/>
      <c r="DA265" s="7"/>
      <c r="DB265" s="7"/>
      <c r="DC265" s="7"/>
      <c r="DD265" s="7"/>
      <c r="DE265" s="2"/>
    </row>
    <row r="266" spans="2:109" ht="15.5" hidden="1" x14ac:dyDescent="0.3">
      <c r="B266" s="203"/>
      <c r="C266" s="201"/>
      <c r="D266" s="201"/>
      <c r="E266" s="201"/>
      <c r="F266" s="201"/>
      <c r="G266" s="201"/>
      <c r="H266" s="201"/>
      <c r="I266" s="201"/>
      <c r="J266" s="201"/>
      <c r="K266" s="201"/>
      <c r="L266" s="201"/>
      <c r="M266" s="201"/>
      <c r="N266" s="201"/>
      <c r="O266" s="201"/>
      <c r="P266" s="201"/>
      <c r="Q266" s="1642"/>
      <c r="R266" s="201"/>
      <c r="S266" s="201"/>
      <c r="T266" s="201"/>
      <c r="U266" s="201"/>
      <c r="V266" s="201"/>
      <c r="W266" s="201"/>
      <c r="X266" s="201"/>
      <c r="Y266" s="201"/>
      <c r="Z266" s="201"/>
      <c r="AA266" s="201"/>
      <c r="AB266" s="201"/>
      <c r="AC266" s="201"/>
      <c r="AD266" s="201"/>
      <c r="AE266" s="201"/>
      <c r="AF266" s="1642"/>
      <c r="AG266" s="201"/>
      <c r="AH266" s="201"/>
      <c r="AI266" s="201"/>
      <c r="AJ266" s="201"/>
      <c r="AK266" s="201"/>
      <c r="AL266" s="201"/>
      <c r="AM266" s="201"/>
      <c r="AN266" s="201"/>
      <c r="AO266" s="201"/>
      <c r="AP266" s="201"/>
      <c r="AQ266" s="201"/>
      <c r="AR266" s="1348"/>
      <c r="AS266" s="1348"/>
      <c r="AT266" s="1348"/>
      <c r="AU266" s="1668"/>
      <c r="AV266" s="1348"/>
      <c r="AW266" s="1348"/>
      <c r="AX266" s="53"/>
      <c r="AY266" s="54"/>
      <c r="AZ266" s="54"/>
      <c r="BA266" s="54"/>
      <c r="BB266" s="54"/>
      <c r="BC266" s="54"/>
      <c r="BD266" s="54"/>
      <c r="BE266" s="54"/>
      <c r="BF266" s="54"/>
      <c r="BG266" s="54"/>
      <c r="BH266" s="54"/>
      <c r="BI266" s="54"/>
      <c r="BJ266" s="1634"/>
      <c r="BK266" s="54"/>
      <c r="BL266" s="54"/>
      <c r="BM266" s="7"/>
      <c r="BN266" s="7"/>
      <c r="BO266" s="7"/>
      <c r="BP266" s="7"/>
      <c r="BQ266" s="7"/>
      <c r="BR266" s="7"/>
      <c r="BS266" s="7"/>
      <c r="BT266" s="7"/>
      <c r="BU266" s="7"/>
      <c r="BV266" s="7"/>
      <c r="BW266" s="7"/>
      <c r="BX266" s="7"/>
      <c r="BY266" s="7"/>
      <c r="BZ266" s="7"/>
      <c r="CA266" s="7"/>
      <c r="CB266" s="7"/>
      <c r="CC266" s="7"/>
      <c r="CD266" s="1627"/>
      <c r="CE266" s="7"/>
      <c r="CF266" s="7"/>
      <c r="CG266" s="7"/>
      <c r="CH266" s="7"/>
      <c r="CI266" s="7"/>
      <c r="CJ266" s="7"/>
      <c r="CK266" s="7"/>
      <c r="CL266" s="7"/>
      <c r="CM266" s="7"/>
      <c r="CN266" s="7"/>
      <c r="CO266" s="7"/>
      <c r="CP266" s="7"/>
      <c r="CQ266" s="7"/>
      <c r="CR266" s="7"/>
      <c r="CS266" s="1627"/>
      <c r="CT266" s="7"/>
      <c r="CU266" s="2"/>
    </row>
    <row r="267" spans="2:109" ht="15.5" hidden="1" x14ac:dyDescent="0.3">
      <c r="B267" s="203"/>
      <c r="C267" s="201"/>
      <c r="D267" s="201"/>
      <c r="E267" s="201"/>
      <c r="F267" s="201"/>
      <c r="G267" s="201"/>
      <c r="H267" s="201"/>
      <c r="I267" s="201"/>
      <c r="J267" s="201"/>
      <c r="K267" s="201"/>
      <c r="L267" s="201"/>
      <c r="M267" s="201"/>
      <c r="N267" s="201"/>
      <c r="O267" s="201"/>
      <c r="P267" s="201"/>
      <c r="Q267" s="1642"/>
      <c r="R267" s="201"/>
      <c r="S267" s="201"/>
      <c r="T267" s="201"/>
      <c r="U267" s="201"/>
      <c r="V267" s="201"/>
      <c r="W267" s="201"/>
      <c r="X267" s="201"/>
      <c r="Y267" s="201"/>
      <c r="Z267" s="201"/>
      <c r="AA267" s="201"/>
      <c r="AB267" s="201"/>
      <c r="AC267" s="201"/>
      <c r="AD267" s="201"/>
      <c r="AE267" s="201"/>
      <c r="AF267" s="1642"/>
      <c r="AG267" s="201"/>
      <c r="AH267" s="201"/>
      <c r="AI267" s="201"/>
      <c r="AJ267" s="201"/>
      <c r="AK267" s="201"/>
      <c r="AL267" s="201"/>
      <c r="AM267" s="201"/>
      <c r="AN267" s="201"/>
      <c r="AO267" s="201"/>
      <c r="AP267" s="201"/>
      <c r="AQ267" s="201"/>
      <c r="AR267" s="1348"/>
      <c r="AS267" s="1348"/>
      <c r="AT267" s="1348"/>
      <c r="AU267" s="1668"/>
      <c r="AV267" s="1348"/>
      <c r="AW267" s="1348"/>
      <c r="AX267" s="53"/>
      <c r="AY267" s="54"/>
      <c r="AZ267" s="54"/>
      <c r="BA267" s="54"/>
      <c r="BB267" s="54"/>
      <c r="BC267" s="54"/>
      <c r="BD267" s="54"/>
      <c r="BE267" s="54"/>
      <c r="BF267" s="54"/>
      <c r="BG267" s="54"/>
      <c r="BH267" s="54"/>
      <c r="BI267" s="54"/>
      <c r="BJ267" s="1634"/>
      <c r="BK267" s="54"/>
      <c r="BL267" s="54"/>
      <c r="BM267" s="7"/>
      <c r="BN267" s="7"/>
      <c r="BO267" s="7"/>
      <c r="BP267" s="7"/>
      <c r="BQ267" s="7"/>
      <c r="BR267" s="7"/>
      <c r="BS267" s="7"/>
      <c r="BT267" s="7"/>
      <c r="BU267" s="7"/>
      <c r="BV267" s="7"/>
      <c r="BW267" s="7"/>
      <c r="BX267" s="7"/>
      <c r="BY267" s="7"/>
      <c r="BZ267" s="7"/>
      <c r="CA267" s="7"/>
      <c r="CB267" s="7"/>
      <c r="CC267" s="7"/>
      <c r="CD267" s="1627"/>
      <c r="CE267" s="7"/>
      <c r="CF267" s="7"/>
      <c r="CG267" s="7"/>
      <c r="CH267" s="7"/>
      <c r="CI267" s="7"/>
      <c r="CJ267" s="7"/>
      <c r="CK267" s="7"/>
      <c r="CL267" s="7"/>
      <c r="CM267" s="7"/>
      <c r="CN267" s="7"/>
      <c r="CO267" s="7"/>
      <c r="CP267" s="7"/>
      <c r="CQ267" s="7"/>
      <c r="CR267" s="7"/>
      <c r="CS267" s="1627"/>
      <c r="CT267" s="7"/>
      <c r="CU267" s="2"/>
    </row>
    <row r="268" spans="2:109" ht="15.5" hidden="1" x14ac:dyDescent="0.3">
      <c r="B268" s="203"/>
      <c r="C268" s="201"/>
      <c r="D268" s="201"/>
      <c r="E268" s="201"/>
      <c r="F268" s="201"/>
      <c r="G268" s="201"/>
      <c r="H268" s="201"/>
      <c r="I268" s="201"/>
      <c r="J268" s="201"/>
      <c r="K268" s="201"/>
      <c r="L268" s="201"/>
      <c r="M268" s="201"/>
      <c r="N268" s="201"/>
      <c r="O268" s="201"/>
      <c r="P268" s="201"/>
      <c r="Q268" s="1642"/>
      <c r="R268" s="201"/>
      <c r="S268" s="201"/>
      <c r="T268" s="201"/>
      <c r="U268" s="201"/>
      <c r="V268" s="201"/>
      <c r="W268" s="201"/>
      <c r="X268" s="201"/>
      <c r="Y268" s="201"/>
      <c r="Z268" s="201"/>
      <c r="AA268" s="201"/>
      <c r="AB268" s="201"/>
      <c r="AC268" s="201"/>
      <c r="AD268" s="201"/>
      <c r="AE268" s="201"/>
      <c r="AF268" s="1642"/>
      <c r="AG268" s="201"/>
      <c r="AH268" s="201"/>
      <c r="AI268" s="201"/>
      <c r="AJ268" s="201"/>
      <c r="AK268" s="201"/>
      <c r="AL268" s="201"/>
      <c r="AM268" s="201"/>
      <c r="AN268" s="201"/>
      <c r="AO268" s="201"/>
      <c r="AP268" s="201"/>
      <c r="AQ268" s="201"/>
      <c r="AR268" s="1348"/>
      <c r="AS268" s="1348"/>
      <c r="AT268" s="1348"/>
      <c r="AU268" s="1668"/>
      <c r="AV268" s="1348"/>
      <c r="AW268" s="1348"/>
      <c r="AX268" s="53"/>
      <c r="AY268" s="54"/>
      <c r="AZ268" s="54"/>
      <c r="BA268" s="54"/>
      <c r="BB268" s="54"/>
      <c r="BC268" s="54"/>
      <c r="BD268" s="54"/>
      <c r="BE268" s="54"/>
      <c r="BF268" s="54"/>
      <c r="BG268" s="54"/>
      <c r="BH268" s="54"/>
      <c r="BI268" s="54"/>
      <c r="BJ268" s="1634"/>
      <c r="BK268" s="54"/>
      <c r="BL268" s="54"/>
      <c r="BM268" s="7"/>
      <c r="BN268" s="7"/>
      <c r="BO268" s="7"/>
      <c r="BP268" s="7"/>
      <c r="BQ268" s="7"/>
      <c r="BR268" s="7"/>
      <c r="BS268" s="7"/>
      <c r="BT268" s="7"/>
      <c r="BU268" s="7"/>
      <c r="BV268" s="7"/>
      <c r="BW268" s="7"/>
      <c r="BX268" s="7"/>
      <c r="BY268" s="7"/>
      <c r="BZ268" s="7"/>
      <c r="CA268" s="7"/>
      <c r="CB268" s="7"/>
      <c r="CC268" s="7"/>
      <c r="CD268" s="1627"/>
      <c r="CE268" s="7"/>
      <c r="CF268" s="7"/>
      <c r="CG268" s="7"/>
      <c r="CH268" s="7"/>
      <c r="CI268" s="7"/>
      <c r="CJ268" s="7"/>
      <c r="CK268" s="7"/>
      <c r="CL268" s="7"/>
      <c r="CM268" s="7"/>
      <c r="CN268" s="7"/>
      <c r="CO268" s="7"/>
      <c r="CP268" s="7"/>
      <c r="CQ268" s="7"/>
      <c r="CR268" s="7"/>
      <c r="CS268" s="1627"/>
      <c r="CT268" s="7"/>
      <c r="CU268" s="2"/>
    </row>
    <row r="269" spans="2:109" ht="15.5" hidden="1" x14ac:dyDescent="0.3">
      <c r="B269" s="203"/>
      <c r="C269" s="201"/>
      <c r="D269" s="201"/>
      <c r="E269" s="201"/>
      <c r="F269" s="201"/>
      <c r="G269" s="201"/>
      <c r="H269" s="201"/>
      <c r="I269" s="201"/>
      <c r="J269" s="201"/>
      <c r="K269" s="201"/>
      <c r="L269" s="201"/>
      <c r="M269" s="201"/>
      <c r="N269" s="201"/>
      <c r="O269" s="201"/>
      <c r="P269" s="201"/>
      <c r="Q269" s="1642"/>
      <c r="R269" s="201"/>
      <c r="S269" s="201"/>
      <c r="T269" s="201"/>
      <c r="U269" s="201"/>
      <c r="V269" s="201"/>
      <c r="W269" s="201"/>
      <c r="X269" s="201"/>
      <c r="Y269" s="201"/>
      <c r="Z269" s="201"/>
      <c r="AA269" s="201"/>
      <c r="AB269" s="201"/>
      <c r="AC269" s="201"/>
      <c r="AD269" s="201"/>
      <c r="AE269" s="201"/>
      <c r="AF269" s="1642"/>
      <c r="AG269" s="201"/>
      <c r="AH269" s="201"/>
      <c r="AI269" s="201"/>
      <c r="AJ269" s="201"/>
      <c r="AK269" s="201"/>
      <c r="AL269" s="201"/>
      <c r="AM269" s="201"/>
      <c r="AN269" s="201"/>
      <c r="AO269" s="201"/>
      <c r="AP269" s="201"/>
      <c r="AQ269" s="201"/>
      <c r="AR269" s="1348"/>
      <c r="AS269" s="1348"/>
      <c r="AT269" s="1348"/>
      <c r="AU269" s="1668"/>
      <c r="AV269" s="1348"/>
      <c r="AW269" s="1348"/>
      <c r="AX269" s="53"/>
      <c r="AY269" s="54"/>
      <c r="AZ269" s="54"/>
      <c r="BA269" s="54"/>
      <c r="BB269" s="54"/>
      <c r="BC269" s="54"/>
      <c r="BD269" s="54"/>
      <c r="BE269" s="54"/>
      <c r="BF269" s="54"/>
      <c r="BG269" s="54"/>
      <c r="BH269" s="54"/>
      <c r="BI269" s="54"/>
      <c r="BJ269" s="1634"/>
      <c r="BK269" s="54"/>
      <c r="BL269" s="54"/>
      <c r="BM269" s="7"/>
      <c r="BN269" s="7"/>
      <c r="BO269" s="7"/>
      <c r="BP269" s="7"/>
      <c r="BQ269" s="7"/>
      <c r="BR269" s="7"/>
      <c r="BS269" s="7"/>
      <c r="BT269" s="7"/>
      <c r="BU269" s="7"/>
      <c r="BV269" s="7"/>
      <c r="BW269" s="7"/>
      <c r="BX269" s="7"/>
      <c r="BY269" s="7"/>
      <c r="BZ269" s="7"/>
      <c r="CA269" s="7"/>
      <c r="CB269" s="7"/>
      <c r="CC269" s="7"/>
      <c r="CD269" s="1627"/>
      <c r="CE269" s="7"/>
      <c r="CF269" s="7"/>
      <c r="CG269" s="7"/>
      <c r="CH269" s="7"/>
      <c r="CI269" s="7"/>
      <c r="CJ269" s="7"/>
      <c r="CK269" s="7"/>
      <c r="CL269" s="7"/>
      <c r="CM269" s="7"/>
      <c r="CN269" s="7"/>
      <c r="CO269" s="7"/>
      <c r="CP269" s="7"/>
      <c r="CQ269" s="7"/>
      <c r="CR269" s="7"/>
      <c r="CS269" s="1627"/>
      <c r="CT269" s="7"/>
      <c r="CU269" s="2"/>
    </row>
    <row r="270" spans="2:109" ht="15.5" hidden="1" x14ac:dyDescent="0.3">
      <c r="B270" s="203"/>
      <c r="C270" s="201"/>
      <c r="D270" s="201"/>
      <c r="E270" s="201"/>
      <c r="F270" s="201"/>
      <c r="G270" s="201"/>
      <c r="H270" s="201"/>
      <c r="I270" s="201"/>
      <c r="J270" s="201"/>
      <c r="K270" s="201"/>
      <c r="L270" s="201"/>
      <c r="M270" s="201"/>
      <c r="N270" s="201"/>
      <c r="O270" s="201"/>
      <c r="P270" s="201"/>
      <c r="Q270" s="1642"/>
      <c r="R270" s="201"/>
      <c r="S270" s="201"/>
      <c r="T270" s="201"/>
      <c r="U270" s="201"/>
      <c r="V270" s="201"/>
      <c r="W270" s="201"/>
      <c r="X270" s="201"/>
      <c r="Y270" s="201"/>
      <c r="Z270" s="201"/>
      <c r="AA270" s="201"/>
      <c r="AB270" s="201"/>
      <c r="AC270" s="201"/>
      <c r="AD270" s="201"/>
      <c r="AE270" s="201"/>
      <c r="AF270" s="1642"/>
      <c r="AG270" s="201"/>
      <c r="AH270" s="201"/>
      <c r="AI270" s="201"/>
      <c r="AJ270" s="201"/>
      <c r="AK270" s="201"/>
      <c r="AL270" s="201"/>
      <c r="AM270" s="201"/>
      <c r="AN270" s="201"/>
      <c r="AO270" s="201"/>
      <c r="AP270" s="201"/>
      <c r="AQ270" s="201"/>
      <c r="AR270" s="1348"/>
      <c r="AS270" s="1348"/>
      <c r="AT270" s="1348"/>
      <c r="AU270" s="1668"/>
      <c r="AV270" s="1348"/>
      <c r="AW270" s="1348"/>
      <c r="AX270" s="53"/>
      <c r="AY270" s="54"/>
      <c r="AZ270" s="54"/>
      <c r="BA270" s="54"/>
      <c r="BB270" s="54"/>
      <c r="BC270" s="54"/>
      <c r="BD270" s="54"/>
      <c r="BE270" s="54"/>
      <c r="BF270" s="54"/>
      <c r="BG270" s="54"/>
      <c r="BH270" s="54"/>
      <c r="BI270" s="54"/>
      <c r="BJ270" s="1634"/>
      <c r="BK270" s="54"/>
      <c r="BL270" s="54"/>
      <c r="BM270" s="7"/>
      <c r="BN270" s="7"/>
      <c r="BO270" s="7"/>
      <c r="BP270" s="7"/>
      <c r="BQ270" s="7"/>
      <c r="BR270" s="7"/>
      <c r="BS270" s="7"/>
      <c r="BT270" s="7"/>
      <c r="BU270" s="7"/>
      <c r="BV270" s="7"/>
      <c r="BW270" s="7"/>
      <c r="BX270" s="7"/>
      <c r="BY270" s="7"/>
      <c r="BZ270" s="7"/>
      <c r="CA270" s="7"/>
      <c r="CB270" s="7"/>
      <c r="CC270" s="7"/>
      <c r="CD270" s="1627"/>
      <c r="CE270" s="7"/>
      <c r="CF270" s="7"/>
      <c r="CG270" s="7"/>
      <c r="CH270" s="7"/>
      <c r="CI270" s="7"/>
      <c r="CJ270" s="7"/>
      <c r="CK270" s="7"/>
      <c r="CL270" s="7"/>
      <c r="CM270" s="7"/>
      <c r="CN270" s="7"/>
      <c r="CO270" s="7"/>
      <c r="CP270" s="7"/>
      <c r="CQ270" s="7"/>
      <c r="CR270" s="7"/>
      <c r="CS270" s="1627"/>
      <c r="CT270" s="7"/>
      <c r="CU270" s="2"/>
    </row>
    <row r="271" spans="2:109" ht="15.5" hidden="1" x14ac:dyDescent="0.3">
      <c r="B271" s="203"/>
      <c r="C271" s="201"/>
      <c r="D271" s="201"/>
      <c r="E271" s="201"/>
      <c r="F271" s="201"/>
      <c r="G271" s="201"/>
      <c r="H271" s="201"/>
      <c r="I271" s="201"/>
      <c r="J271" s="201"/>
      <c r="K271" s="201"/>
      <c r="L271" s="201"/>
      <c r="M271" s="201"/>
      <c r="N271" s="201"/>
      <c r="O271" s="201"/>
      <c r="P271" s="201"/>
      <c r="Q271" s="1642"/>
      <c r="R271" s="201"/>
      <c r="S271" s="201"/>
      <c r="T271" s="201"/>
      <c r="U271" s="201"/>
      <c r="V271" s="201"/>
      <c r="W271" s="201"/>
      <c r="X271" s="201"/>
      <c r="Y271" s="201"/>
      <c r="Z271" s="201"/>
      <c r="AA271" s="201"/>
      <c r="AB271" s="201"/>
      <c r="AC271" s="201"/>
      <c r="AD271" s="201"/>
      <c r="AE271" s="201"/>
      <c r="AF271" s="1642"/>
      <c r="AG271" s="201"/>
      <c r="AH271" s="201"/>
      <c r="AI271" s="201"/>
      <c r="AJ271" s="201"/>
      <c r="AK271" s="201"/>
      <c r="AL271" s="201"/>
      <c r="AM271" s="201"/>
      <c r="AN271" s="201"/>
      <c r="AO271" s="201"/>
      <c r="AP271" s="201"/>
      <c r="AQ271" s="201"/>
      <c r="AR271" s="1348"/>
      <c r="AS271" s="1348"/>
      <c r="AT271" s="1348"/>
      <c r="AU271" s="1668"/>
      <c r="AV271" s="1348"/>
      <c r="AW271" s="1348"/>
      <c r="AX271" s="53"/>
      <c r="AY271" s="54"/>
      <c r="AZ271" s="54"/>
      <c r="BA271" s="54"/>
      <c r="BB271" s="54"/>
      <c r="BC271" s="54"/>
      <c r="BD271" s="54"/>
      <c r="BE271" s="54"/>
      <c r="BF271" s="54"/>
      <c r="BG271" s="54"/>
      <c r="BH271" s="54"/>
      <c r="BI271" s="54"/>
      <c r="BJ271" s="1634"/>
      <c r="BK271" s="54"/>
      <c r="BL271" s="54"/>
      <c r="BM271" s="7"/>
      <c r="BN271" s="7"/>
      <c r="BO271" s="7"/>
      <c r="BP271" s="7"/>
      <c r="BQ271" s="7"/>
      <c r="BR271" s="7"/>
      <c r="BS271" s="7"/>
      <c r="BT271" s="7"/>
      <c r="BU271" s="7"/>
      <c r="BV271" s="7"/>
      <c r="BW271" s="7"/>
      <c r="BX271" s="7"/>
      <c r="BY271" s="7"/>
      <c r="BZ271" s="7"/>
      <c r="CA271" s="7"/>
      <c r="CB271" s="7"/>
      <c r="CC271" s="7"/>
      <c r="CD271" s="1627"/>
      <c r="CE271" s="7"/>
      <c r="CF271" s="7"/>
      <c r="CG271" s="7"/>
      <c r="CH271" s="7"/>
      <c r="CI271" s="7"/>
      <c r="CJ271" s="7"/>
      <c r="CK271" s="7"/>
      <c r="CL271" s="7"/>
      <c r="CM271" s="7"/>
      <c r="CN271" s="7"/>
      <c r="CO271" s="7"/>
      <c r="CP271" s="7"/>
      <c r="CQ271" s="7"/>
      <c r="CR271" s="7"/>
      <c r="CS271" s="1627"/>
      <c r="CT271" s="7"/>
      <c r="CU271" s="2"/>
    </row>
    <row r="272" spans="2:109" ht="15.5" hidden="1" x14ac:dyDescent="0.3">
      <c r="B272" s="203"/>
      <c r="C272" s="201"/>
      <c r="D272" s="201"/>
      <c r="E272" s="201"/>
      <c r="F272" s="201"/>
      <c r="G272" s="201"/>
      <c r="H272" s="201"/>
      <c r="I272" s="201"/>
      <c r="J272" s="201"/>
      <c r="K272" s="201"/>
      <c r="L272" s="201"/>
      <c r="M272" s="201"/>
      <c r="N272" s="201"/>
      <c r="O272" s="201"/>
      <c r="P272" s="201"/>
      <c r="Q272" s="1642"/>
      <c r="R272" s="201"/>
      <c r="S272" s="201"/>
      <c r="T272" s="201"/>
      <c r="U272" s="201"/>
      <c r="V272" s="201"/>
      <c r="W272" s="201"/>
      <c r="X272" s="201"/>
      <c r="Y272" s="201"/>
      <c r="Z272" s="201"/>
      <c r="AA272" s="201"/>
      <c r="AB272" s="201"/>
      <c r="AC272" s="201"/>
      <c r="AD272" s="201"/>
      <c r="AE272" s="201"/>
      <c r="AF272" s="1642"/>
      <c r="AG272" s="201"/>
      <c r="AH272" s="201"/>
      <c r="AI272" s="201"/>
      <c r="AJ272" s="201"/>
      <c r="AK272" s="201"/>
      <c r="AL272" s="201"/>
      <c r="AM272" s="201"/>
      <c r="AN272" s="201"/>
      <c r="AO272" s="201"/>
      <c r="AP272" s="201"/>
      <c r="AQ272" s="201"/>
      <c r="AR272" s="1348"/>
      <c r="AS272" s="1348"/>
      <c r="AT272" s="1348"/>
      <c r="AU272" s="1668"/>
      <c r="AV272" s="1348"/>
      <c r="AW272" s="1348"/>
      <c r="AX272" s="53"/>
      <c r="AY272" s="54"/>
      <c r="AZ272" s="54"/>
      <c r="BA272" s="54"/>
      <c r="BB272" s="54"/>
      <c r="BC272" s="54"/>
      <c r="BD272" s="54"/>
      <c r="BE272" s="54"/>
      <c r="BF272" s="54"/>
      <c r="BG272" s="54"/>
      <c r="BH272" s="54"/>
      <c r="BI272" s="54"/>
      <c r="BJ272" s="1634"/>
      <c r="BK272" s="54"/>
      <c r="BL272" s="54"/>
      <c r="BM272" s="7"/>
      <c r="BN272" s="7"/>
      <c r="BO272" s="7"/>
      <c r="BP272" s="7"/>
      <c r="BQ272" s="7"/>
      <c r="BR272" s="7"/>
      <c r="BS272" s="7"/>
      <c r="BT272" s="7"/>
      <c r="BU272" s="7"/>
      <c r="BV272" s="7"/>
      <c r="BW272" s="7"/>
      <c r="BX272" s="7"/>
      <c r="BY272" s="7"/>
      <c r="BZ272" s="7"/>
      <c r="CA272" s="7"/>
      <c r="CB272" s="7"/>
      <c r="CC272" s="7"/>
      <c r="CD272" s="1627"/>
      <c r="CE272" s="7"/>
      <c r="CF272" s="7"/>
      <c r="CG272" s="7"/>
      <c r="CH272" s="7"/>
      <c r="CI272" s="7"/>
      <c r="CJ272" s="7"/>
      <c r="CK272" s="7"/>
      <c r="CL272" s="7"/>
      <c r="CM272" s="7"/>
      <c r="CN272" s="7"/>
      <c r="CO272" s="7"/>
      <c r="CP272" s="7"/>
      <c r="CQ272" s="7"/>
      <c r="CR272" s="7"/>
      <c r="CS272" s="1627"/>
      <c r="CT272" s="7"/>
      <c r="CU272" s="2"/>
    </row>
    <row r="273" spans="2:99" ht="15.5" hidden="1" x14ac:dyDescent="0.3">
      <c r="B273" s="203"/>
      <c r="C273" s="201"/>
      <c r="D273" s="201"/>
      <c r="E273" s="201"/>
      <c r="F273" s="201"/>
      <c r="G273" s="201"/>
      <c r="H273" s="201"/>
      <c r="I273" s="201"/>
      <c r="J273" s="201"/>
      <c r="K273" s="201"/>
      <c r="L273" s="201"/>
      <c r="M273" s="201"/>
      <c r="N273" s="201"/>
      <c r="O273" s="201"/>
      <c r="P273" s="201"/>
      <c r="Q273" s="1642"/>
      <c r="R273" s="201"/>
      <c r="S273" s="201"/>
      <c r="T273" s="201"/>
      <c r="U273" s="201"/>
      <c r="V273" s="201"/>
      <c r="W273" s="201"/>
      <c r="X273" s="201"/>
      <c r="Y273" s="201"/>
      <c r="Z273" s="201"/>
      <c r="AA273" s="201"/>
      <c r="AB273" s="201"/>
      <c r="AC273" s="201"/>
      <c r="AD273" s="201"/>
      <c r="AE273" s="201"/>
      <c r="AF273" s="1642"/>
      <c r="AG273" s="201"/>
      <c r="AH273" s="201"/>
      <c r="AI273" s="201"/>
      <c r="AJ273" s="201"/>
      <c r="AK273" s="201"/>
      <c r="AL273" s="201"/>
      <c r="AM273" s="201"/>
      <c r="AN273" s="201"/>
      <c r="AO273" s="201"/>
      <c r="AP273" s="201"/>
      <c r="AQ273" s="201"/>
      <c r="AR273" s="1348"/>
      <c r="AS273" s="1348"/>
      <c r="AT273" s="1348"/>
      <c r="AU273" s="1668"/>
      <c r="AV273" s="1348"/>
      <c r="AW273" s="1348"/>
      <c r="AX273" s="53"/>
      <c r="AY273" s="54"/>
      <c r="AZ273" s="54"/>
      <c r="BA273" s="54"/>
      <c r="BB273" s="54"/>
      <c r="BC273" s="54"/>
      <c r="BD273" s="54"/>
      <c r="BE273" s="54"/>
      <c r="BF273" s="54"/>
      <c r="BG273" s="54"/>
      <c r="BH273" s="54"/>
      <c r="BI273" s="54"/>
      <c r="BJ273" s="1634"/>
      <c r="BK273" s="54"/>
      <c r="BL273" s="54"/>
      <c r="BM273" s="7"/>
      <c r="BN273" s="7"/>
      <c r="BO273" s="7"/>
      <c r="BP273" s="7"/>
      <c r="BQ273" s="7"/>
      <c r="BR273" s="7"/>
      <c r="BS273" s="7"/>
      <c r="BT273" s="7"/>
      <c r="BU273" s="7"/>
      <c r="BV273" s="7"/>
      <c r="BW273" s="7"/>
      <c r="BX273" s="7"/>
      <c r="BY273" s="7"/>
      <c r="BZ273" s="7"/>
      <c r="CA273" s="7"/>
      <c r="CB273" s="7"/>
      <c r="CC273" s="7"/>
      <c r="CD273" s="1627"/>
      <c r="CE273" s="7"/>
      <c r="CF273" s="7"/>
      <c r="CG273" s="7"/>
      <c r="CH273" s="7"/>
      <c r="CI273" s="7"/>
      <c r="CJ273" s="7"/>
      <c r="CK273" s="7"/>
      <c r="CL273" s="7"/>
      <c r="CM273" s="7"/>
      <c r="CN273" s="7"/>
      <c r="CO273" s="7"/>
      <c r="CP273" s="7"/>
      <c r="CQ273" s="7"/>
      <c r="CR273" s="7"/>
      <c r="CS273" s="1627"/>
      <c r="CT273" s="7"/>
      <c r="CU273" s="2"/>
    </row>
    <row r="274" spans="2:99" ht="15.5" hidden="1" x14ac:dyDescent="0.3">
      <c r="B274" s="203"/>
      <c r="C274" s="201"/>
      <c r="D274" s="201"/>
      <c r="E274" s="201"/>
      <c r="F274" s="201"/>
      <c r="G274" s="201"/>
      <c r="H274" s="201"/>
      <c r="I274" s="201"/>
      <c r="J274" s="201"/>
      <c r="K274" s="201"/>
      <c r="L274" s="201"/>
      <c r="M274" s="201"/>
      <c r="N274" s="201"/>
      <c r="O274" s="201"/>
      <c r="P274" s="201"/>
      <c r="Q274" s="1642"/>
      <c r="R274" s="201"/>
      <c r="S274" s="201"/>
      <c r="T274" s="201"/>
      <c r="U274" s="201"/>
      <c r="V274" s="201"/>
      <c r="W274" s="201"/>
      <c r="X274" s="201"/>
      <c r="Y274" s="201"/>
      <c r="Z274" s="201"/>
      <c r="AA274" s="201"/>
      <c r="AB274" s="201"/>
      <c r="AC274" s="201"/>
      <c r="AD274" s="201"/>
      <c r="AE274" s="201"/>
      <c r="AF274" s="1642"/>
      <c r="AG274" s="201"/>
      <c r="AH274" s="201"/>
      <c r="AI274" s="201"/>
      <c r="AJ274" s="201"/>
      <c r="AK274" s="201"/>
      <c r="AL274" s="201"/>
      <c r="AM274" s="201"/>
      <c r="AN274" s="201"/>
      <c r="AO274" s="201"/>
      <c r="AP274" s="201"/>
      <c r="AQ274" s="201"/>
      <c r="AR274" s="1348"/>
      <c r="AS274" s="1348"/>
      <c r="AT274" s="1348"/>
      <c r="AU274" s="1668"/>
      <c r="AV274" s="1348"/>
      <c r="AW274" s="1348"/>
      <c r="AX274" s="53"/>
      <c r="AY274" s="54"/>
      <c r="AZ274" s="54"/>
      <c r="BA274" s="54"/>
      <c r="BB274" s="54"/>
      <c r="BC274" s="54"/>
      <c r="BD274" s="54"/>
      <c r="BE274" s="54"/>
      <c r="BF274" s="54"/>
      <c r="BG274" s="54"/>
      <c r="BH274" s="54"/>
      <c r="BI274" s="54"/>
      <c r="BJ274" s="1634"/>
      <c r="BK274" s="54"/>
      <c r="BL274" s="54"/>
      <c r="BM274" s="7"/>
      <c r="BN274" s="7"/>
      <c r="BO274" s="7"/>
      <c r="BP274" s="7"/>
      <c r="BQ274" s="7"/>
      <c r="BR274" s="7"/>
      <c r="BS274" s="7"/>
      <c r="BT274" s="7"/>
      <c r="BU274" s="7"/>
      <c r="BV274" s="7"/>
      <c r="BW274" s="7"/>
      <c r="BX274" s="7"/>
      <c r="BY274" s="7"/>
      <c r="BZ274" s="7"/>
      <c r="CA274" s="7"/>
      <c r="CB274" s="7"/>
      <c r="CC274" s="7"/>
      <c r="CD274" s="1627"/>
      <c r="CE274" s="7"/>
      <c r="CF274" s="7"/>
      <c r="CG274" s="7"/>
      <c r="CH274" s="7"/>
      <c r="CI274" s="7"/>
      <c r="CJ274" s="7"/>
      <c r="CK274" s="7"/>
      <c r="CL274" s="7"/>
      <c r="CM274" s="7"/>
      <c r="CN274" s="7"/>
      <c r="CO274" s="7"/>
      <c r="CP274" s="7"/>
      <c r="CQ274" s="7"/>
      <c r="CR274" s="7"/>
      <c r="CS274" s="1627"/>
      <c r="CT274" s="7"/>
      <c r="CU274" s="2"/>
    </row>
    <row r="275" spans="2:99" ht="15.5" hidden="1" x14ac:dyDescent="0.3">
      <c r="B275" s="203"/>
      <c r="C275" s="201"/>
      <c r="D275" s="201"/>
      <c r="E275" s="201"/>
      <c r="F275" s="201"/>
      <c r="G275" s="201"/>
      <c r="H275" s="201"/>
      <c r="I275" s="201"/>
      <c r="J275" s="201"/>
      <c r="K275" s="201"/>
      <c r="L275" s="201"/>
      <c r="M275" s="201"/>
      <c r="N275" s="201"/>
      <c r="O275" s="201"/>
      <c r="P275" s="201"/>
      <c r="Q275" s="1642"/>
      <c r="R275" s="201"/>
      <c r="S275" s="201"/>
      <c r="T275" s="201"/>
      <c r="U275" s="201"/>
      <c r="V275" s="201"/>
      <c r="W275" s="201"/>
      <c r="X275" s="201"/>
      <c r="Y275" s="201"/>
      <c r="Z275" s="201"/>
      <c r="AA275" s="201"/>
      <c r="AB275" s="201"/>
      <c r="AC275" s="201"/>
      <c r="AD275" s="201"/>
      <c r="AE275" s="201"/>
      <c r="AF275" s="1642"/>
      <c r="AG275" s="201"/>
      <c r="AH275" s="201"/>
      <c r="AI275" s="201"/>
      <c r="AJ275" s="201"/>
      <c r="AK275" s="201"/>
      <c r="AL275" s="201"/>
      <c r="AM275" s="201"/>
      <c r="AN275" s="201"/>
      <c r="AO275" s="201"/>
      <c r="AP275" s="201"/>
      <c r="AQ275" s="201"/>
      <c r="AR275" s="1348"/>
      <c r="AS275" s="1348"/>
      <c r="AT275" s="1348"/>
      <c r="AU275" s="1668"/>
      <c r="AV275" s="1348"/>
      <c r="AW275" s="1348"/>
      <c r="AX275" s="53"/>
      <c r="AY275" s="54"/>
      <c r="AZ275" s="54"/>
      <c r="BA275" s="54"/>
      <c r="BB275" s="54"/>
      <c r="BC275" s="54"/>
      <c r="BD275" s="54"/>
      <c r="BE275" s="54"/>
      <c r="BF275" s="54"/>
      <c r="BG275" s="54"/>
      <c r="BH275" s="54"/>
      <c r="BI275" s="54"/>
      <c r="BJ275" s="1634"/>
      <c r="BK275" s="54"/>
      <c r="BL275" s="54"/>
      <c r="BM275" s="7"/>
      <c r="BN275" s="7"/>
      <c r="BO275" s="7"/>
      <c r="BP275" s="7"/>
      <c r="BQ275" s="7"/>
      <c r="BR275" s="7"/>
      <c r="BS275" s="7"/>
      <c r="BT275" s="7"/>
      <c r="BU275" s="7"/>
      <c r="BV275" s="7"/>
      <c r="BW275" s="7"/>
      <c r="BX275" s="7"/>
      <c r="BY275" s="7"/>
      <c r="BZ275" s="7"/>
      <c r="CA275" s="7"/>
      <c r="CB275" s="7"/>
      <c r="CC275" s="7"/>
      <c r="CD275" s="1627"/>
      <c r="CE275" s="7"/>
      <c r="CF275" s="7"/>
      <c r="CG275" s="7"/>
      <c r="CH275" s="7"/>
      <c r="CI275" s="7"/>
      <c r="CJ275" s="7"/>
      <c r="CK275" s="7"/>
      <c r="CL275" s="7"/>
      <c r="CM275" s="7"/>
      <c r="CN275" s="7"/>
      <c r="CO275" s="7"/>
      <c r="CP275" s="7"/>
      <c r="CQ275" s="7"/>
      <c r="CR275" s="7"/>
      <c r="CS275" s="1627"/>
      <c r="CT275" s="7"/>
      <c r="CU275" s="2"/>
    </row>
    <row r="276" spans="2:99" ht="15.5" hidden="1" x14ac:dyDescent="0.3">
      <c r="B276" s="203"/>
      <c r="C276" s="201"/>
      <c r="D276" s="201"/>
      <c r="E276" s="201"/>
      <c r="F276" s="201"/>
      <c r="G276" s="201"/>
      <c r="H276" s="201"/>
      <c r="I276" s="201"/>
      <c r="J276" s="201"/>
      <c r="K276" s="201"/>
      <c r="L276" s="201"/>
      <c r="M276" s="201"/>
      <c r="N276" s="201"/>
      <c r="O276" s="201"/>
      <c r="P276" s="201"/>
      <c r="Q276" s="1642"/>
      <c r="R276" s="201"/>
      <c r="S276" s="201"/>
      <c r="T276" s="201"/>
      <c r="U276" s="201"/>
      <c r="V276" s="201"/>
      <c r="W276" s="201"/>
      <c r="X276" s="201"/>
      <c r="Y276" s="201"/>
      <c r="Z276" s="201"/>
      <c r="AA276" s="201"/>
      <c r="AB276" s="201"/>
      <c r="AC276" s="201"/>
      <c r="AD276" s="201"/>
      <c r="AE276" s="201"/>
      <c r="AF276" s="1642"/>
      <c r="AG276" s="201"/>
      <c r="AH276" s="201"/>
      <c r="AI276" s="201"/>
      <c r="AJ276" s="201"/>
      <c r="AK276" s="201"/>
      <c r="AL276" s="201"/>
      <c r="AM276" s="201"/>
      <c r="AN276" s="201"/>
      <c r="AO276" s="201"/>
      <c r="AP276" s="201"/>
      <c r="AQ276" s="201"/>
      <c r="AR276" s="1348"/>
      <c r="AS276" s="1348"/>
      <c r="AT276" s="1348"/>
      <c r="AU276" s="1668"/>
      <c r="AV276" s="1348"/>
      <c r="AW276" s="1348"/>
      <c r="AX276" s="53"/>
      <c r="AY276" s="54"/>
      <c r="AZ276" s="54"/>
      <c r="BA276" s="54"/>
      <c r="BB276" s="54"/>
      <c r="BC276" s="54"/>
      <c r="BD276" s="54"/>
      <c r="BE276" s="54"/>
      <c r="BF276" s="54"/>
      <c r="BG276" s="54"/>
      <c r="BH276" s="54"/>
      <c r="BI276" s="54"/>
      <c r="BJ276" s="1634"/>
      <c r="BK276" s="54"/>
      <c r="BL276" s="54"/>
      <c r="BM276" s="7"/>
      <c r="BN276" s="7"/>
      <c r="BO276" s="7"/>
      <c r="BP276" s="7"/>
      <c r="BQ276" s="7"/>
      <c r="BR276" s="7"/>
      <c r="BS276" s="7"/>
      <c r="BT276" s="7"/>
      <c r="BU276" s="7"/>
      <c r="BV276" s="7"/>
      <c r="BW276" s="7"/>
      <c r="BX276" s="7"/>
      <c r="BY276" s="7"/>
      <c r="BZ276" s="7"/>
      <c r="CA276" s="7"/>
      <c r="CB276" s="7"/>
      <c r="CC276" s="7"/>
      <c r="CD276" s="1627"/>
      <c r="CE276" s="7"/>
      <c r="CF276" s="7"/>
      <c r="CG276" s="7"/>
      <c r="CH276" s="7"/>
      <c r="CI276" s="7"/>
      <c r="CJ276" s="7"/>
      <c r="CK276" s="7"/>
      <c r="CL276" s="7"/>
      <c r="CM276" s="7"/>
      <c r="CN276" s="7"/>
      <c r="CO276" s="7"/>
      <c r="CP276" s="7"/>
      <c r="CQ276" s="7"/>
      <c r="CR276" s="7"/>
      <c r="CS276" s="1627"/>
      <c r="CT276" s="7"/>
      <c r="CU276" s="2"/>
    </row>
    <row r="277" spans="2:99" ht="15.5" hidden="1" x14ac:dyDescent="0.3">
      <c r="B277" s="203"/>
      <c r="C277" s="201"/>
      <c r="D277" s="201"/>
      <c r="E277" s="201"/>
      <c r="F277" s="201"/>
      <c r="G277" s="201"/>
      <c r="H277" s="201"/>
      <c r="I277" s="201"/>
      <c r="J277" s="201"/>
      <c r="K277" s="201"/>
      <c r="L277" s="201"/>
      <c r="M277" s="201"/>
      <c r="N277" s="201"/>
      <c r="O277" s="201"/>
      <c r="P277" s="201"/>
      <c r="Q277" s="1642"/>
      <c r="R277" s="201"/>
      <c r="S277" s="201"/>
      <c r="T277" s="201"/>
      <c r="U277" s="201"/>
      <c r="V277" s="201"/>
      <c r="W277" s="201"/>
      <c r="X277" s="201"/>
      <c r="Y277" s="201"/>
      <c r="Z277" s="201"/>
      <c r="AA277" s="201"/>
      <c r="AB277" s="201"/>
      <c r="AC277" s="201"/>
      <c r="AD277" s="201"/>
      <c r="AE277" s="201"/>
      <c r="AF277" s="1642"/>
      <c r="AG277" s="201"/>
      <c r="AH277" s="201"/>
      <c r="AI277" s="201"/>
      <c r="AJ277" s="201"/>
      <c r="AK277" s="201"/>
      <c r="AL277" s="201"/>
      <c r="AM277" s="201"/>
      <c r="AN277" s="201"/>
      <c r="AO277" s="201"/>
      <c r="AP277" s="201"/>
      <c r="AQ277" s="201"/>
      <c r="AR277" s="1348"/>
      <c r="AS277" s="1348"/>
      <c r="AT277" s="1348"/>
      <c r="AU277" s="1668"/>
      <c r="AV277" s="1348"/>
      <c r="AW277" s="1348"/>
      <c r="AX277" s="53"/>
      <c r="AY277" s="54"/>
      <c r="AZ277" s="54"/>
      <c r="BA277" s="54"/>
      <c r="BB277" s="54"/>
      <c r="BC277" s="54"/>
      <c r="BD277" s="54"/>
      <c r="BE277" s="54"/>
      <c r="BF277" s="54"/>
      <c r="BG277" s="54"/>
      <c r="BH277" s="54"/>
      <c r="BI277" s="54"/>
      <c r="BJ277" s="1634"/>
      <c r="BK277" s="54"/>
      <c r="BL277" s="54"/>
      <c r="BM277" s="7"/>
      <c r="BN277" s="7"/>
      <c r="BO277" s="7"/>
      <c r="BP277" s="7"/>
      <c r="BQ277" s="7"/>
      <c r="BR277" s="7"/>
      <c r="BS277" s="7"/>
      <c r="BT277" s="7"/>
      <c r="BU277" s="7"/>
      <c r="BV277" s="7"/>
      <c r="BW277" s="7"/>
      <c r="BX277" s="7"/>
      <c r="BY277" s="7"/>
      <c r="BZ277" s="7"/>
      <c r="CA277" s="7"/>
      <c r="CB277" s="7"/>
      <c r="CC277" s="7"/>
      <c r="CD277" s="1627"/>
      <c r="CE277" s="7"/>
      <c r="CF277" s="7"/>
      <c r="CG277" s="7"/>
      <c r="CH277" s="7"/>
      <c r="CI277" s="7"/>
      <c r="CJ277" s="7"/>
      <c r="CK277" s="7"/>
      <c r="CL277" s="7"/>
      <c r="CM277" s="7"/>
      <c r="CN277" s="7"/>
      <c r="CO277" s="7"/>
      <c r="CP277" s="7"/>
      <c r="CQ277" s="7"/>
      <c r="CR277" s="7"/>
      <c r="CS277" s="1627"/>
      <c r="CT277" s="7"/>
      <c r="CU277" s="2"/>
    </row>
    <row r="278" spans="2:99" ht="15.5" hidden="1" x14ac:dyDescent="0.3">
      <c r="B278" s="203"/>
      <c r="C278" s="201"/>
      <c r="D278" s="201"/>
      <c r="E278" s="201"/>
      <c r="F278" s="201"/>
      <c r="G278" s="201"/>
      <c r="H278" s="201"/>
      <c r="I278" s="201"/>
      <c r="J278" s="201"/>
      <c r="K278" s="201"/>
      <c r="L278" s="201"/>
      <c r="M278" s="201"/>
      <c r="N278" s="201"/>
      <c r="O278" s="201"/>
      <c r="P278" s="201"/>
      <c r="Q278" s="1642"/>
      <c r="R278" s="201"/>
      <c r="S278" s="201"/>
      <c r="T278" s="201"/>
      <c r="U278" s="201"/>
      <c r="V278" s="201"/>
      <c r="W278" s="201"/>
      <c r="X278" s="201"/>
      <c r="Y278" s="201"/>
      <c r="Z278" s="201"/>
      <c r="AA278" s="201"/>
      <c r="AB278" s="201"/>
      <c r="AC278" s="201"/>
      <c r="AD278" s="201"/>
      <c r="AE278" s="201"/>
      <c r="AF278" s="1642"/>
      <c r="AG278" s="201"/>
      <c r="AH278" s="201"/>
      <c r="AI278" s="201"/>
      <c r="AJ278" s="201"/>
      <c r="AK278" s="201"/>
      <c r="AL278" s="201"/>
      <c r="AM278" s="201"/>
      <c r="AN278" s="201"/>
      <c r="AO278" s="201"/>
      <c r="AP278" s="201"/>
      <c r="AQ278" s="201"/>
      <c r="AR278" s="1348"/>
      <c r="AS278" s="1348"/>
      <c r="AT278" s="1348"/>
      <c r="AU278" s="1668"/>
      <c r="AV278" s="1348"/>
      <c r="AW278" s="1348"/>
      <c r="AX278" s="53"/>
      <c r="AY278" s="54"/>
      <c r="AZ278" s="54"/>
      <c r="BA278" s="54"/>
      <c r="BB278" s="54"/>
      <c r="BC278" s="54"/>
      <c r="BD278" s="54"/>
      <c r="BE278" s="54"/>
      <c r="BF278" s="54"/>
      <c r="BG278" s="54"/>
      <c r="BH278" s="54"/>
      <c r="BI278" s="54"/>
      <c r="BJ278" s="1634"/>
      <c r="BK278" s="54"/>
      <c r="BL278" s="54"/>
      <c r="BM278" s="7"/>
      <c r="BN278" s="7"/>
      <c r="BO278" s="7"/>
      <c r="BP278" s="7"/>
      <c r="BQ278" s="7"/>
      <c r="BR278" s="7"/>
      <c r="BS278" s="7"/>
      <c r="BT278" s="7"/>
      <c r="BU278" s="7"/>
      <c r="BV278" s="7"/>
      <c r="BW278" s="7"/>
      <c r="BX278" s="7"/>
      <c r="BY278" s="7"/>
      <c r="BZ278" s="7"/>
      <c r="CA278" s="7"/>
      <c r="CB278" s="7"/>
      <c r="CC278" s="7"/>
      <c r="CD278" s="1627"/>
      <c r="CE278" s="7"/>
      <c r="CF278" s="7"/>
      <c r="CG278" s="7"/>
      <c r="CH278" s="7"/>
      <c r="CI278" s="7"/>
      <c r="CJ278" s="7"/>
      <c r="CK278" s="7"/>
      <c r="CL278" s="7"/>
      <c r="CM278" s="7"/>
      <c r="CN278" s="7"/>
      <c r="CO278" s="7"/>
      <c r="CP278" s="7"/>
      <c r="CQ278" s="7"/>
      <c r="CR278" s="7"/>
      <c r="CS278" s="1627"/>
      <c r="CT278" s="7"/>
      <c r="CU278" s="2"/>
    </row>
    <row r="279" spans="2:99" ht="15.5" hidden="1" x14ac:dyDescent="0.3">
      <c r="B279" s="203"/>
      <c r="C279" s="201"/>
      <c r="D279" s="201"/>
      <c r="E279" s="201"/>
      <c r="F279" s="201"/>
      <c r="G279" s="201"/>
      <c r="H279" s="201"/>
      <c r="I279" s="201"/>
      <c r="J279" s="201"/>
      <c r="K279" s="201"/>
      <c r="L279" s="201"/>
      <c r="M279" s="201"/>
      <c r="N279" s="201"/>
      <c r="O279" s="201"/>
      <c r="P279" s="201"/>
      <c r="Q279" s="1642"/>
      <c r="R279" s="201"/>
      <c r="S279" s="201"/>
      <c r="T279" s="201"/>
      <c r="U279" s="201"/>
      <c r="V279" s="201"/>
      <c r="W279" s="201"/>
      <c r="X279" s="201"/>
      <c r="Y279" s="201"/>
      <c r="Z279" s="201"/>
      <c r="AA279" s="201"/>
      <c r="AB279" s="201"/>
      <c r="AC279" s="201"/>
      <c r="AD279" s="201"/>
      <c r="AE279" s="201"/>
      <c r="AF279" s="1642"/>
      <c r="AG279" s="201"/>
      <c r="AH279" s="201"/>
      <c r="AI279" s="201"/>
      <c r="AJ279" s="201"/>
      <c r="AK279" s="201"/>
      <c r="AL279" s="201"/>
      <c r="AM279" s="201"/>
      <c r="AN279" s="201"/>
      <c r="AO279" s="201"/>
      <c r="AP279" s="201"/>
      <c r="AQ279" s="201"/>
      <c r="AR279" s="1348"/>
      <c r="AS279" s="1348"/>
      <c r="AT279" s="1348"/>
      <c r="AU279" s="1668"/>
      <c r="AV279" s="1348"/>
      <c r="AW279" s="1348"/>
      <c r="AX279" s="53"/>
      <c r="AY279" s="54"/>
      <c r="AZ279" s="54"/>
      <c r="BA279" s="54"/>
      <c r="BB279" s="54"/>
      <c r="BC279" s="54"/>
      <c r="BD279" s="54"/>
      <c r="BE279" s="54"/>
      <c r="BF279" s="54"/>
      <c r="BG279" s="54"/>
      <c r="BH279" s="54"/>
      <c r="BI279" s="54"/>
      <c r="BJ279" s="1634"/>
      <c r="BK279" s="54"/>
      <c r="BL279" s="54"/>
      <c r="BM279" s="7"/>
      <c r="BN279" s="7"/>
      <c r="BO279" s="7"/>
      <c r="BP279" s="7"/>
      <c r="BQ279" s="7"/>
      <c r="BR279" s="7"/>
      <c r="BS279" s="7"/>
      <c r="BT279" s="7"/>
      <c r="BU279" s="7"/>
      <c r="BV279" s="7"/>
      <c r="BW279" s="7"/>
      <c r="BX279" s="7"/>
      <c r="BY279" s="7"/>
      <c r="BZ279" s="7"/>
      <c r="CA279" s="7"/>
      <c r="CB279" s="7"/>
      <c r="CC279" s="7"/>
      <c r="CD279" s="1627"/>
      <c r="CE279" s="7"/>
      <c r="CF279" s="7"/>
      <c r="CG279" s="7"/>
      <c r="CH279" s="7"/>
      <c r="CI279" s="7"/>
      <c r="CJ279" s="7"/>
      <c r="CK279" s="7"/>
      <c r="CL279" s="7"/>
      <c r="CM279" s="7"/>
      <c r="CN279" s="7"/>
      <c r="CO279" s="7"/>
      <c r="CP279" s="7"/>
      <c r="CQ279" s="7"/>
      <c r="CR279" s="7"/>
      <c r="CS279" s="1627"/>
      <c r="CT279" s="7"/>
      <c r="CU279" s="2"/>
    </row>
    <row r="280" spans="2:99" ht="15.5" hidden="1" x14ac:dyDescent="0.3">
      <c r="B280" s="203"/>
      <c r="C280" s="201"/>
      <c r="D280" s="201"/>
      <c r="E280" s="201"/>
      <c r="F280" s="201"/>
      <c r="G280" s="201"/>
      <c r="H280" s="201"/>
      <c r="I280" s="201"/>
      <c r="J280" s="201"/>
      <c r="K280" s="201"/>
      <c r="L280" s="201"/>
      <c r="M280" s="201"/>
      <c r="N280" s="201"/>
      <c r="O280" s="201"/>
      <c r="P280" s="201"/>
      <c r="Q280" s="1642"/>
      <c r="R280" s="201"/>
      <c r="S280" s="201"/>
      <c r="T280" s="201"/>
      <c r="U280" s="201"/>
      <c r="V280" s="201"/>
      <c r="W280" s="201"/>
      <c r="X280" s="201"/>
      <c r="Y280" s="201"/>
      <c r="Z280" s="201"/>
      <c r="AA280" s="201"/>
      <c r="AB280" s="201"/>
      <c r="AC280" s="201"/>
      <c r="AD280" s="201"/>
      <c r="AE280" s="201"/>
      <c r="AF280" s="1642"/>
      <c r="AG280" s="201"/>
      <c r="AH280" s="201"/>
      <c r="AI280" s="201"/>
      <c r="AJ280" s="201"/>
      <c r="AK280" s="201"/>
      <c r="AL280" s="201"/>
      <c r="AM280" s="201"/>
      <c r="AN280" s="201"/>
      <c r="AO280" s="201"/>
      <c r="AP280" s="201"/>
      <c r="AQ280" s="201"/>
      <c r="AR280" s="1348"/>
      <c r="AS280" s="1348"/>
      <c r="AT280" s="1348"/>
      <c r="AU280" s="1668"/>
      <c r="AV280" s="1348"/>
      <c r="AW280" s="1348"/>
      <c r="AX280" s="53"/>
      <c r="AY280" s="54"/>
      <c r="AZ280" s="54"/>
      <c r="BA280" s="54"/>
      <c r="BB280" s="54"/>
      <c r="BC280" s="54"/>
      <c r="BD280" s="54"/>
      <c r="BE280" s="54"/>
      <c r="BF280" s="54"/>
      <c r="BG280" s="54"/>
      <c r="BH280" s="54"/>
      <c r="BI280" s="54"/>
      <c r="BJ280" s="1634"/>
      <c r="BK280" s="54"/>
      <c r="BL280" s="54"/>
      <c r="BM280" s="7"/>
      <c r="BN280" s="7"/>
      <c r="BO280" s="7"/>
      <c r="BP280" s="7"/>
      <c r="BQ280" s="7"/>
      <c r="BR280" s="7"/>
      <c r="BS280" s="7"/>
      <c r="BT280" s="7"/>
      <c r="BU280" s="7"/>
      <c r="BV280" s="7"/>
      <c r="BW280" s="7"/>
      <c r="BX280" s="7"/>
      <c r="BY280" s="7"/>
      <c r="BZ280" s="7"/>
      <c r="CA280" s="7"/>
      <c r="CB280" s="7"/>
      <c r="CC280" s="7"/>
      <c r="CD280" s="1627"/>
      <c r="CE280" s="7"/>
      <c r="CF280" s="7"/>
      <c r="CG280" s="7"/>
      <c r="CH280" s="7"/>
      <c r="CI280" s="7"/>
      <c r="CJ280" s="7"/>
      <c r="CK280" s="7"/>
      <c r="CL280" s="7"/>
      <c r="CM280" s="7"/>
      <c r="CN280" s="7"/>
      <c r="CO280" s="7"/>
      <c r="CP280" s="7"/>
      <c r="CQ280" s="7"/>
      <c r="CR280" s="7"/>
      <c r="CS280" s="1627"/>
      <c r="CT280" s="7"/>
      <c r="CU280" s="2"/>
    </row>
    <row r="281" spans="2:99" ht="15.5" hidden="1" x14ac:dyDescent="0.3">
      <c r="B281" s="203"/>
      <c r="C281" s="201"/>
      <c r="D281" s="201"/>
      <c r="E281" s="201"/>
      <c r="F281" s="201"/>
      <c r="G281" s="201"/>
      <c r="H281" s="201"/>
      <c r="I281" s="201"/>
      <c r="J281" s="201"/>
      <c r="K281" s="201"/>
      <c r="L281" s="201"/>
      <c r="M281" s="201"/>
      <c r="N281" s="201"/>
      <c r="O281" s="201"/>
      <c r="P281" s="201"/>
      <c r="Q281" s="1642"/>
      <c r="R281" s="201"/>
      <c r="S281" s="201"/>
      <c r="T281" s="201"/>
      <c r="U281" s="201"/>
      <c r="V281" s="201"/>
      <c r="W281" s="201"/>
      <c r="X281" s="201"/>
      <c r="Y281" s="201"/>
      <c r="Z281" s="201"/>
      <c r="AA281" s="201"/>
      <c r="AB281" s="201"/>
      <c r="AC281" s="201"/>
      <c r="AD281" s="201"/>
      <c r="AE281" s="201"/>
      <c r="AF281" s="1642"/>
      <c r="AG281" s="201"/>
      <c r="AH281" s="201"/>
      <c r="AI281" s="201"/>
      <c r="AJ281" s="201"/>
      <c r="AK281" s="201"/>
      <c r="AL281" s="201"/>
      <c r="AM281" s="201"/>
      <c r="AN281" s="201"/>
      <c r="AO281" s="201"/>
      <c r="AP281" s="201"/>
      <c r="AQ281" s="201"/>
      <c r="AR281" s="1348"/>
      <c r="AS281" s="1348"/>
      <c r="AT281" s="1348"/>
      <c r="AU281" s="1668"/>
      <c r="AV281" s="1348"/>
      <c r="AW281" s="1348"/>
      <c r="AX281" s="53"/>
      <c r="AY281" s="54"/>
      <c r="AZ281" s="54"/>
      <c r="BA281" s="54"/>
      <c r="BB281" s="54"/>
      <c r="BC281" s="54"/>
      <c r="BD281" s="54"/>
      <c r="BE281" s="54"/>
      <c r="BF281" s="54"/>
      <c r="BG281" s="54"/>
      <c r="BH281" s="54"/>
      <c r="BI281" s="54"/>
      <c r="BJ281" s="1634"/>
      <c r="BK281" s="54"/>
      <c r="BL281" s="54"/>
      <c r="BM281" s="7"/>
      <c r="BN281" s="7"/>
      <c r="BO281" s="7"/>
      <c r="BP281" s="7"/>
      <c r="BQ281" s="7"/>
      <c r="BR281" s="7"/>
      <c r="BS281" s="7"/>
      <c r="BT281" s="7"/>
      <c r="BU281" s="7"/>
      <c r="BV281" s="7"/>
      <c r="BW281" s="7"/>
      <c r="BX281" s="7"/>
      <c r="BY281" s="7"/>
      <c r="BZ281" s="7"/>
      <c r="CA281" s="7"/>
      <c r="CB281" s="7"/>
      <c r="CC281" s="7"/>
      <c r="CD281" s="1627"/>
      <c r="CE281" s="7"/>
      <c r="CF281" s="7"/>
      <c r="CG281" s="7"/>
      <c r="CH281" s="7"/>
      <c r="CI281" s="7"/>
      <c r="CJ281" s="7"/>
      <c r="CK281" s="7"/>
      <c r="CL281" s="7"/>
      <c r="CM281" s="7"/>
      <c r="CN281" s="7"/>
      <c r="CO281" s="7"/>
      <c r="CP281" s="7"/>
      <c r="CQ281" s="7"/>
      <c r="CR281" s="7"/>
      <c r="CS281" s="1627"/>
      <c r="CT281" s="7"/>
      <c r="CU281" s="2"/>
    </row>
    <row r="282" spans="2:99" ht="15.5" hidden="1" x14ac:dyDescent="0.3">
      <c r="B282" s="203"/>
      <c r="C282" s="201"/>
      <c r="D282" s="201"/>
      <c r="E282" s="201"/>
      <c r="F282" s="201"/>
      <c r="G282" s="201"/>
      <c r="H282" s="201"/>
      <c r="I282" s="201"/>
      <c r="J282" s="201"/>
      <c r="K282" s="201"/>
      <c r="L282" s="201"/>
      <c r="M282" s="201"/>
      <c r="N282" s="201"/>
      <c r="O282" s="201"/>
      <c r="P282" s="201"/>
      <c r="Q282" s="1642"/>
      <c r="R282" s="201"/>
      <c r="S282" s="201"/>
      <c r="T282" s="201"/>
      <c r="U282" s="201"/>
      <c r="V282" s="201"/>
      <c r="W282" s="201"/>
      <c r="X282" s="201"/>
      <c r="Y282" s="201"/>
      <c r="Z282" s="201"/>
      <c r="AA282" s="201"/>
      <c r="AB282" s="201"/>
      <c r="AC282" s="201"/>
      <c r="AD282" s="201"/>
      <c r="AE282" s="201"/>
      <c r="AF282" s="1642"/>
      <c r="AG282" s="201"/>
      <c r="AH282" s="201"/>
      <c r="AI282" s="201"/>
      <c r="AJ282" s="201"/>
      <c r="AK282" s="201"/>
      <c r="AL282" s="201"/>
      <c r="AM282" s="201"/>
      <c r="AN282" s="201"/>
      <c r="AO282" s="201"/>
      <c r="AP282" s="201"/>
      <c r="AQ282" s="201"/>
      <c r="AR282" s="1348"/>
      <c r="AS282" s="1348"/>
      <c r="AT282" s="1348"/>
      <c r="AU282" s="1668"/>
      <c r="AV282" s="1348"/>
      <c r="AW282" s="1348"/>
      <c r="AX282" s="53"/>
      <c r="AY282" s="7"/>
      <c r="AZ282" s="7"/>
      <c r="BA282" s="7"/>
      <c r="BB282" s="7"/>
      <c r="BC282" s="7"/>
      <c r="BD282" s="7"/>
      <c r="BE282" s="7"/>
      <c r="BF282" s="7"/>
      <c r="BG282" s="7"/>
      <c r="BH282" s="7"/>
      <c r="BI282" s="7"/>
      <c r="BJ282" s="1627"/>
      <c r="BK282" s="7"/>
      <c r="BL282" s="54"/>
      <c r="BM282" s="7"/>
      <c r="BN282" s="7"/>
      <c r="BO282" s="7"/>
      <c r="BP282" s="7"/>
      <c r="BQ282" s="7"/>
      <c r="BR282" s="7"/>
      <c r="BS282" s="7"/>
      <c r="BT282" s="7"/>
      <c r="BU282" s="7"/>
      <c r="BV282" s="7"/>
      <c r="BW282" s="7"/>
      <c r="BX282" s="7"/>
      <c r="BY282" s="7"/>
      <c r="BZ282" s="7"/>
      <c r="CA282" s="7"/>
      <c r="CB282" s="7"/>
      <c r="CC282" s="7"/>
      <c r="CD282" s="1627"/>
      <c r="CE282" s="7"/>
      <c r="CF282" s="7"/>
      <c r="CG282" s="7"/>
      <c r="CH282" s="7"/>
      <c r="CI282" s="7"/>
      <c r="CJ282" s="7"/>
      <c r="CK282" s="7"/>
      <c r="CL282" s="7"/>
      <c r="CM282" s="7"/>
      <c r="CN282" s="7"/>
      <c r="CO282" s="7"/>
      <c r="CP282" s="7"/>
      <c r="CQ282" s="7"/>
      <c r="CR282" s="7"/>
      <c r="CS282" s="1627"/>
      <c r="CT282" s="7"/>
      <c r="CU282" s="2"/>
    </row>
    <row r="283" spans="2:99" ht="15.5" hidden="1" x14ac:dyDescent="0.3">
      <c r="B283" s="203"/>
      <c r="C283" s="201"/>
      <c r="D283" s="201"/>
      <c r="E283" s="201"/>
      <c r="F283" s="201"/>
      <c r="G283" s="201"/>
      <c r="H283" s="201"/>
      <c r="I283" s="201"/>
      <c r="J283" s="201"/>
      <c r="K283" s="201"/>
      <c r="L283" s="201"/>
      <c r="M283" s="201"/>
      <c r="N283" s="201"/>
      <c r="O283" s="201"/>
      <c r="P283" s="201"/>
      <c r="Q283" s="1642"/>
      <c r="R283" s="201"/>
      <c r="S283" s="201"/>
      <c r="T283" s="201"/>
      <c r="U283" s="201"/>
      <c r="V283" s="201"/>
      <c r="W283" s="201"/>
      <c r="X283" s="201"/>
      <c r="Y283" s="201"/>
      <c r="Z283" s="201"/>
      <c r="AA283" s="201"/>
      <c r="AB283" s="201"/>
      <c r="AC283" s="201"/>
      <c r="AD283" s="201"/>
      <c r="AE283" s="201"/>
      <c r="AF283" s="1642"/>
      <c r="AG283" s="201"/>
      <c r="AH283" s="201"/>
      <c r="AI283" s="201"/>
      <c r="AJ283" s="201"/>
      <c r="AK283" s="201"/>
      <c r="AL283" s="201"/>
      <c r="AM283" s="201"/>
      <c r="AN283" s="201"/>
      <c r="AO283" s="201"/>
      <c r="AP283" s="201"/>
      <c r="AQ283" s="201"/>
      <c r="AR283" s="1348"/>
      <c r="AS283" s="1348"/>
      <c r="AT283" s="1348"/>
      <c r="AU283" s="1668"/>
      <c r="AV283" s="1348"/>
      <c r="AW283" s="1348"/>
      <c r="AX283" s="53"/>
      <c r="AY283" s="7"/>
      <c r="AZ283" s="7"/>
      <c r="BA283" s="7"/>
      <c r="BB283" s="7"/>
      <c r="BC283" s="7"/>
      <c r="BD283" s="7"/>
      <c r="BE283" s="7"/>
      <c r="BF283" s="7"/>
      <c r="BG283" s="7"/>
      <c r="BH283" s="7"/>
      <c r="BI283" s="7"/>
      <c r="BJ283" s="1627"/>
      <c r="BK283" s="7"/>
      <c r="BL283" s="7"/>
      <c r="BM283" s="7"/>
      <c r="BN283" s="7"/>
      <c r="BO283" s="7"/>
      <c r="BP283" s="7"/>
      <c r="BQ283" s="7"/>
      <c r="BR283" s="7"/>
      <c r="BS283" s="7"/>
      <c r="BT283" s="7"/>
      <c r="BU283" s="7"/>
      <c r="BV283" s="7"/>
      <c r="BW283" s="7"/>
      <c r="BX283" s="7"/>
      <c r="BY283" s="7"/>
      <c r="BZ283" s="7"/>
      <c r="CA283" s="7"/>
      <c r="CB283" s="7"/>
      <c r="CC283" s="7"/>
      <c r="CD283" s="1627"/>
      <c r="CE283" s="7"/>
      <c r="CF283" s="7"/>
      <c r="CG283" s="7"/>
      <c r="CH283" s="7"/>
      <c r="CI283" s="7"/>
      <c r="CJ283" s="7"/>
      <c r="CK283" s="7"/>
      <c r="CL283" s="7"/>
      <c r="CM283" s="7"/>
      <c r="CN283" s="7"/>
      <c r="CO283" s="7"/>
      <c r="CP283" s="7"/>
      <c r="CQ283" s="7"/>
      <c r="CR283" s="7"/>
      <c r="CS283" s="1627"/>
      <c r="CT283" s="7"/>
      <c r="CU283" s="2"/>
    </row>
    <row r="284" spans="2:99" ht="15.5" hidden="1" x14ac:dyDescent="0.3">
      <c r="B284" s="203"/>
      <c r="C284" s="201"/>
      <c r="D284" s="201"/>
      <c r="E284" s="201"/>
      <c r="F284" s="201"/>
      <c r="G284" s="201"/>
      <c r="H284" s="201"/>
      <c r="I284" s="201"/>
      <c r="J284" s="201"/>
      <c r="K284" s="201"/>
      <c r="L284" s="201"/>
      <c r="M284" s="201"/>
      <c r="N284" s="201"/>
      <c r="O284" s="201"/>
      <c r="P284" s="201"/>
      <c r="Q284" s="1642"/>
      <c r="R284" s="201"/>
      <c r="S284" s="201"/>
      <c r="T284" s="201"/>
      <c r="U284" s="201"/>
      <c r="V284" s="201"/>
      <c r="W284" s="201"/>
      <c r="X284" s="201"/>
      <c r="Y284" s="201"/>
      <c r="Z284" s="201"/>
      <c r="AA284" s="201"/>
      <c r="AB284" s="201"/>
      <c r="AC284" s="201"/>
      <c r="AD284" s="201"/>
      <c r="AE284" s="201"/>
      <c r="AF284" s="1642"/>
      <c r="AG284" s="201"/>
      <c r="AH284" s="201"/>
      <c r="AI284" s="201"/>
      <c r="AJ284" s="201"/>
      <c r="AK284" s="201"/>
      <c r="AL284" s="201"/>
      <c r="AM284" s="201"/>
      <c r="AN284" s="201"/>
      <c r="AO284" s="201"/>
      <c r="AP284" s="201"/>
      <c r="AQ284" s="201"/>
      <c r="AR284" s="1348"/>
      <c r="AS284" s="1348"/>
      <c r="AT284" s="1348"/>
      <c r="AU284" s="1668"/>
      <c r="AV284" s="1348"/>
      <c r="AW284" s="1348"/>
      <c r="AX284" s="53"/>
      <c r="AY284" s="7"/>
      <c r="AZ284" s="7"/>
      <c r="BA284" s="7"/>
      <c r="BB284" s="7"/>
      <c r="BC284" s="7"/>
      <c r="BD284" s="7"/>
      <c r="BE284" s="7"/>
      <c r="BF284" s="7"/>
      <c r="BG284" s="7"/>
      <c r="BH284" s="7"/>
      <c r="BI284" s="7"/>
      <c r="BJ284" s="1627"/>
      <c r="BK284" s="7"/>
      <c r="BL284" s="7"/>
      <c r="BM284" s="7"/>
      <c r="BN284" s="7"/>
      <c r="BO284" s="7"/>
      <c r="BP284" s="7"/>
      <c r="BQ284" s="7"/>
      <c r="BR284" s="7"/>
      <c r="BS284" s="7"/>
      <c r="BT284" s="7"/>
      <c r="BU284" s="7"/>
      <c r="BV284" s="7"/>
      <c r="BW284" s="7"/>
      <c r="BX284" s="7"/>
      <c r="BY284" s="7"/>
      <c r="BZ284" s="7"/>
      <c r="CA284" s="7"/>
      <c r="CB284" s="7"/>
      <c r="CC284" s="7"/>
      <c r="CD284" s="1627"/>
      <c r="CE284" s="7"/>
      <c r="CF284" s="7"/>
      <c r="CG284" s="7"/>
      <c r="CH284" s="7"/>
      <c r="CI284" s="7"/>
      <c r="CJ284" s="7"/>
      <c r="CK284" s="7"/>
      <c r="CL284" s="7"/>
      <c r="CM284" s="7"/>
      <c r="CN284" s="7"/>
      <c r="CO284" s="7"/>
      <c r="CP284" s="7"/>
      <c r="CQ284" s="7"/>
      <c r="CR284" s="7"/>
      <c r="CS284" s="1627"/>
      <c r="CT284" s="7"/>
      <c r="CU284" s="2"/>
    </row>
    <row r="285" spans="2:99" ht="15.5" hidden="1" x14ac:dyDescent="0.3">
      <c r="B285" s="203"/>
      <c r="C285" s="202"/>
      <c r="D285" s="44"/>
      <c r="E285" s="44"/>
      <c r="F285" s="44"/>
      <c r="G285" s="44"/>
      <c r="H285" s="44"/>
      <c r="I285" s="44"/>
      <c r="J285" s="44"/>
      <c r="K285" s="44"/>
      <c r="L285" s="44"/>
      <c r="M285" s="44"/>
      <c r="N285" s="44"/>
      <c r="O285" s="44"/>
      <c r="P285" s="44"/>
      <c r="Q285" s="1631"/>
      <c r="R285" s="44"/>
      <c r="S285" s="44"/>
      <c r="T285" s="44"/>
      <c r="U285" s="44"/>
      <c r="V285" s="44"/>
      <c r="W285" s="44"/>
      <c r="X285" s="44"/>
      <c r="Y285" s="44"/>
      <c r="Z285" s="44"/>
      <c r="AA285" s="44"/>
      <c r="AB285" s="44"/>
      <c r="AC285" s="44"/>
      <c r="AD285" s="44"/>
      <c r="AE285" s="44"/>
      <c r="AF285" s="1631"/>
      <c r="AG285" s="44"/>
      <c r="AH285" s="44"/>
      <c r="AI285" s="44"/>
      <c r="AJ285" s="44"/>
      <c r="AK285" s="44"/>
      <c r="AL285" s="44"/>
      <c r="AM285" s="44"/>
      <c r="AN285" s="44"/>
      <c r="AO285" s="44"/>
      <c r="AP285" s="44"/>
      <c r="AQ285" s="44"/>
      <c r="AR285" s="2051"/>
      <c r="AS285" s="2051"/>
      <c r="AT285" s="1520"/>
      <c r="AU285" s="1649"/>
      <c r="AV285" s="1520"/>
      <c r="AW285" s="1520"/>
      <c r="AX285" s="53"/>
      <c r="AY285" s="7"/>
      <c r="AZ285" s="7"/>
      <c r="BA285" s="7"/>
      <c r="BB285" s="7"/>
      <c r="BC285" s="7"/>
      <c r="BD285" s="7"/>
      <c r="BE285" s="7"/>
      <c r="BF285" s="7"/>
      <c r="BG285" s="7"/>
      <c r="BH285" s="7"/>
      <c r="BI285" s="7"/>
      <c r="BJ285" s="1627"/>
      <c r="BK285" s="7"/>
      <c r="BL285" s="7"/>
      <c r="BM285" s="7"/>
      <c r="BN285" s="7"/>
      <c r="BO285" s="7"/>
      <c r="BP285" s="7"/>
      <c r="BQ285" s="7"/>
      <c r="BR285" s="7"/>
      <c r="BS285" s="7"/>
      <c r="BT285" s="7"/>
      <c r="BU285" s="7"/>
      <c r="BV285" s="7"/>
      <c r="BW285" s="7"/>
      <c r="BX285" s="7"/>
      <c r="BY285" s="7"/>
      <c r="BZ285" s="7"/>
      <c r="CA285" s="7"/>
      <c r="CB285" s="7"/>
      <c r="CC285" s="7"/>
      <c r="CD285" s="1627"/>
      <c r="CE285" s="7"/>
      <c r="CF285" s="7"/>
      <c r="CG285" s="7"/>
      <c r="CH285" s="7"/>
      <c r="CI285" s="7"/>
      <c r="CJ285" s="7"/>
      <c r="CK285" s="7"/>
      <c r="CL285" s="7"/>
      <c r="CM285" s="7"/>
      <c r="CN285" s="7"/>
      <c r="CO285" s="7"/>
      <c r="CP285" s="7"/>
      <c r="CQ285" s="7"/>
      <c r="CR285" s="7"/>
      <c r="CS285" s="1627"/>
      <c r="CT285" s="7"/>
      <c r="CU285" s="2"/>
    </row>
    <row r="286" spans="2:99" hidden="1" x14ac:dyDescent="0.3">
      <c r="BL286" s="7"/>
      <c r="BM286" s="7"/>
      <c r="BN286" s="7"/>
      <c r="BO286" s="7"/>
      <c r="BP286" s="7"/>
      <c r="BQ286" s="7"/>
      <c r="BR286" s="7"/>
      <c r="BS286" s="7"/>
      <c r="BT286" s="7"/>
      <c r="BU286" s="7"/>
      <c r="BV286" s="7"/>
      <c r="BW286" s="7"/>
      <c r="BX286" s="7"/>
      <c r="BY286" s="7"/>
      <c r="BZ286" s="7"/>
      <c r="CA286" s="7"/>
      <c r="CB286" s="7"/>
      <c r="CC286" s="7"/>
      <c r="CD286" s="1627"/>
      <c r="CE286" s="7"/>
      <c r="CF286" s="7"/>
      <c r="CG286" s="7"/>
      <c r="CH286" s="7"/>
      <c r="CI286" s="7"/>
      <c r="CJ286" s="7"/>
      <c r="CK286" s="7"/>
      <c r="CL286" s="7"/>
      <c r="CM286" s="7"/>
      <c r="CN286" s="7"/>
      <c r="CO286" s="7"/>
      <c r="CP286" s="7"/>
      <c r="CQ286" s="7"/>
      <c r="CR286" s="7"/>
      <c r="CS286" s="1627"/>
      <c r="CT286" s="7"/>
      <c r="CU286" s="2"/>
    </row>
    <row r="287" spans="2:99" ht="14.25" hidden="1" customHeight="1" x14ac:dyDescent="0.3">
      <c r="BM287" s="7"/>
    </row>
    <row r="288" spans="2:99" hidden="1" x14ac:dyDescent="0.3"/>
    <row r="289" x14ac:dyDescent="0.3"/>
    <row r="290" x14ac:dyDescent="0.3"/>
  </sheetData>
  <sheetProtection insertColumns="0" insertRows="0" deleteColumns="0" deleteRows="0"/>
  <mergeCells count="82">
    <mergeCell ref="AR285:AS285"/>
    <mergeCell ref="D177:R177"/>
    <mergeCell ref="BQ177:CE177"/>
    <mergeCell ref="CF177:CT177"/>
    <mergeCell ref="CU177:DI177"/>
    <mergeCell ref="S177:AG177"/>
    <mergeCell ref="AH177:AV177"/>
    <mergeCell ref="AW177:AW178"/>
    <mergeCell ref="CU138:DI138"/>
    <mergeCell ref="BQ138:CE138"/>
    <mergeCell ref="CF138:CT138"/>
    <mergeCell ref="B165:C165"/>
    <mergeCell ref="B166:C166"/>
    <mergeCell ref="D138:R138"/>
    <mergeCell ref="S138:AG138"/>
    <mergeCell ref="AH138:AV138"/>
    <mergeCell ref="AW138:AW139"/>
    <mergeCell ref="B162:C162"/>
    <mergeCell ref="B161:C161"/>
    <mergeCell ref="B160:C160"/>
    <mergeCell ref="CF95:CT95"/>
    <mergeCell ref="CU95:DI95"/>
    <mergeCell ref="B119:C119"/>
    <mergeCell ref="B120:C120"/>
    <mergeCell ref="B121:C121"/>
    <mergeCell ref="AW95:AW96"/>
    <mergeCell ref="D95:R95"/>
    <mergeCell ref="S95:AG95"/>
    <mergeCell ref="AH95:AV95"/>
    <mergeCell ref="BQ95:CE95"/>
    <mergeCell ref="B78:C78"/>
    <mergeCell ref="B85:C85"/>
    <mergeCell ref="B127:C127"/>
    <mergeCell ref="B126:C126"/>
    <mergeCell ref="B201:C201"/>
    <mergeCell ref="B122:C122"/>
    <mergeCell ref="B123:C123"/>
    <mergeCell ref="B124:C124"/>
    <mergeCell ref="B125:C125"/>
    <mergeCell ref="B84:C84"/>
    <mergeCell ref="B79:C79"/>
    <mergeCell ref="B80:C80"/>
    <mergeCell ref="B81:C81"/>
    <mergeCell ref="B82:C82"/>
    <mergeCell ref="B83:C83"/>
    <mergeCell ref="B200:C200"/>
    <mergeCell ref="B206:C206"/>
    <mergeCell ref="B205:C205"/>
    <mergeCell ref="B204:C204"/>
    <mergeCell ref="B203:C203"/>
    <mergeCell ref="B202:C202"/>
    <mergeCell ref="BQ14:CE14"/>
    <mergeCell ref="CF14:CT14"/>
    <mergeCell ref="CU55:DI55"/>
    <mergeCell ref="D55:R55"/>
    <mergeCell ref="S55:AG55"/>
    <mergeCell ref="AW55:AW56"/>
    <mergeCell ref="BQ55:CE55"/>
    <mergeCell ref="CF55:CT55"/>
    <mergeCell ref="AH55:AV55"/>
    <mergeCell ref="B199:C199"/>
    <mergeCell ref="B198:C198"/>
    <mergeCell ref="B163:C163"/>
    <mergeCell ref="B164:C164"/>
    <mergeCell ref="B167:C167"/>
    <mergeCell ref="B168:C168"/>
    <mergeCell ref="B4:P4"/>
    <mergeCell ref="B5:P5"/>
    <mergeCell ref="DJ14:DX14"/>
    <mergeCell ref="B45:C45"/>
    <mergeCell ref="B44:C44"/>
    <mergeCell ref="B43:C43"/>
    <mergeCell ref="B41:C41"/>
    <mergeCell ref="B42:C42"/>
    <mergeCell ref="D14:R14"/>
    <mergeCell ref="S14:AG14"/>
    <mergeCell ref="AH14:AV14"/>
    <mergeCell ref="BL14:BL15"/>
    <mergeCell ref="B40:C40"/>
    <mergeCell ref="B39:C39"/>
    <mergeCell ref="AW14:BK14"/>
    <mergeCell ref="CU14:DI14"/>
  </mergeCells>
  <dataValidations count="2">
    <dataValidation operator="greaterThanOrEqual" allowBlank="1" showErrorMessage="1" errorTitle="Error" error="Please enter non-negative number." sqref="AR16:AU16 D13:D14 AG15:AG16 N34:R34 N16:Q16 R15:R16 N26:R26 S14 AC34:AG34 AC16:AF16 AC26:AG26 C34:C38 DI15 CF14 BQ14 BO178:BP195 AR40:AR45 CE15 CT15 BN94:BN114 AR73:AV73 D208:AR285 AR57:AU57 C94:C118 AG56:AG57 CT56 N73:R73 N57:Q57 R56:R57 N67:R67 S54:S55 AC73:AG73 AC57:AF57 AC67:AG67 C73:C77 DI56 CF55 BQ55 AR78:AR85 CE56 D57:M75 S57:AB75 AH57:AQ75 B137:C149 C208:C224 B89:AQ93 BN88:DI93 AH94:AH95 AR114:AV114 AR67:AV67 AR97:AU97 D54:D55 S94:S95 AG96:AG97 AH14 D6:Q12 N114:R114 N97:Q97 R96:R97 E13:BL13 N107:R107 AC114:AG114 AC97:AF97 AC107:AG107 DI96 CF95 BQ95 AR119:AR127 CE96 CT96 DG131:DI131 DF129:DF131 BS132:DI133 C130:AW130 AS208:AU284 AH97:AQ116 S97:AB116 D97:M116 D94:D95 AI54:AV54 BN131:DE131 B150:B171 BM132:BM159 BN134:DI136 B131:AW136 AR155:AV155 AR107:AV107 AR140:AU140 AG139:AG140 CT139 AW54:AW55 N155:R155 N140:Q140 R139:R140 N149:R149 S137:S138 AC155:AG155 AC140:AF140 AC149:AG149 C150:C159 DI139 CF138 BQ138 AR160:AR168 CE139 D140:M157 S140:AB157 AH140:AQ157 BN137:BN156 BO139:BP156 BQ57:DI73 D137:D138 AS91:AW94 B94:B129 AW177 C170:C171 AR193:AV193 AR149:AV149 AR179:AU179 AG178:AG179 CT178 AW95 N193:R193 N179:Q179 R178:R179 N188:R188 S176:S177 AC193:AG193 AC179:AF179 AC188:AG188 B172:C192 DI178 CF177 BQ177 AR198:AR206 CE178 BN176:BN195 BQ97:DI114 D176:D177 AI137:AW137 C193:C197 AH179:AQ195 S179:AB195 D179:M195 B225:C285 BL14 AV56:AV57 AV96:AV97 AV139:AV140 AV178:AV179 AW138 AR188:AV188 D170:AW175 BM92:BM119 B48:AW53 B54:C72 B193:B224 AV15:AV16 BN13:BN32 AR26:AV26 CU177 BM13:BM37 AR34:AV34 BG16:BJ16 BG40:BG45 BQ16:DX32 BK15:BK16 BG26:BK26 BG34:BK34 DX15 DJ14 BO13:MK13 B73:B87 DJ77:DK86 CU14 CU55 BO96:BP113 DJ114:DJ128 CU95 BO137:DI137 DJ131:DJ137 CU138 BO176:DI176 R1:MD12 C1:Q3 BO56:BP73 BN54:BN73 DJ55:DK75 AI176:AW176 DF47 AH54:AH55 E54:R54 T54:AG54 AR88:AR94 E94:R94 T94:AG94 AI94:AQ94 AH137:AH138 E137:R137 T137:AG137 AH176:AH177 E176:R176 T176:AG176 BQ140:DI156 C6:C22 B23:C33 A1:B22 A23:A1048576 AW16:BF36 D16:M36 S16:AB36 AH16:AQ36 AX47:BK55 BL48:BL56 AV208:BK285 BL209:BL286 B34:B46 AW97:BK97 BL98 AW140:BK140 BL141 AW179:BK179 BL180 C87:BK87 BL88:BM88 AX91:BK95 BL92:BL96 AX170:BK177 BL171:BL178 AX130:BK138 BL131:BL139 BN48:DX53 BM49:BM77 DY49:MD54 BN266:CT286 BN209:DD265 BM210:BM287 DM47:DX47 DY48:MR48 DY14:MY33 DL55:DX86 DY88:KW128 DJ138:DX207 DY129:MR208 BO94:DX94 DJ95:DX113 DK114:DX137 BO54:DX54 DY55:MR87 BO15:BP31 DE208:DX265 DY209:MN266 CU266:DX1048576 DY267:MD1048576 DJ33:DX46 DY34:MK47 BN170:DI175 BM171:BM198 DJ87:DX93 BQ179:DI195"/>
    <dataValidation type="decimal" operator="greaterThanOrEqual" allowBlank="1" showErrorMessage="1" errorTitle="Error" error="Please enter non-negative number." sqref="AC180:AG187 N27:R33 N35:R36 AC27:AG33 AC35:AG36 AR68:AV72 AR74:AV75 N68:R72 N74:R75 N58:R66 AC68:AG72 AC74:AG75 AC58:AG66 AR108:AV113 AR115:AV116 AR58:AV66 N108:R113 N115:R116 N98:R106 AC108:AG113 AC115:AG116 AC98:AG106 AR150:AV154 AR156:AV157 AR98:AV106 N150:R154 N156:R157 N141:R148 AC150:AG154 AC156:AG157 AC141:AG148 AR189:AV192 AR194:AV195 AR141:AV148 N189:R192 N194:R195 N180:R187 AC189:AG192 AC194:AG195 AR180:AV187 AR35:AV36 AR27:AV33 BG35:BK36 BG27:BK33 BG17:BK25 AR17:AV25 AC17:AG25 N17:R25">
      <formula1>0</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233" id="{8B4CC649-F40C-4532-9E8A-BCC892276410}">
            <xm:f>OR(BQ99&lt;'https://sp.bisinfo.org/teams/fsb/nmeg/Documents/Templates/[Global-Monitoring-Report-on-NBFI-2019-Reporting-templates.xlsx]risk metrics ranges'!#REF!,BQ99&gt;'https://sp.bisinfo.org/teams/fsb/nmeg/Documents/Templates/[Global-Monitoring-Report-on-NBFI-2019-Reporting-templates.xlsx]risk metrics ranges'!#REF!)</xm:f>
            <x14:dxf>
              <font>
                <color rgb="FFFF0000"/>
              </font>
            </x14:dxf>
          </x14:cfRule>
          <xm:sqref>BQ99:DI99</xm:sqref>
        </x14:conditionalFormatting>
        <x14:conditionalFormatting xmlns:xm="http://schemas.microsoft.com/office/excel/2006/main">
          <x14:cfRule type="expression" priority="232" id="{9083A75D-73A4-4B85-8FD3-6C38B1F7DBBD}">
            <xm:f>OR(BQ100&lt;'https://sp.bisinfo.org/teams/fsb/nmeg/Documents/Templates/[Global-Monitoring-Report-on-NBFI-2019-Reporting-templates.xlsx]risk metrics ranges'!#REF!,BQ100&gt;'https://sp.bisinfo.org/teams/fsb/nmeg/Documents/Templates/[Global-Monitoring-Report-on-NBFI-2019-Reporting-templates.xlsx]risk metrics ranges'!#REF!)</xm:f>
            <x14:dxf>
              <font>
                <color rgb="FFFF0000"/>
              </font>
            </x14:dxf>
          </x14:cfRule>
          <xm:sqref>BQ100:DI100</xm:sqref>
        </x14:conditionalFormatting>
        <x14:conditionalFormatting xmlns:xm="http://schemas.microsoft.com/office/excel/2006/main">
          <x14:cfRule type="expression" priority="231" id="{B8CC41E0-F631-48F3-82A8-8A279383C52B}">
            <xm:f>OR(BQ103&lt;'https://sp.bisinfo.org/teams/fsb/nmeg/Documents/Templates/[Global-Monitoring-Report-on-NBFI-2019-Reporting-templates.xlsx]risk metrics ranges'!#REF!,BQ103&gt;'https://sp.bisinfo.org/teams/fsb/nmeg/Documents/Templates/[Global-Monitoring-Report-on-NBFI-2019-Reporting-templates.xlsx]risk metrics ranges'!#REF!)</xm:f>
            <x14:dxf>
              <font>
                <color rgb="FFFF0000"/>
              </font>
            </x14:dxf>
          </x14:cfRule>
          <xm:sqref>BQ103:DI103</xm:sqref>
        </x14:conditionalFormatting>
        <x14:conditionalFormatting xmlns:xm="http://schemas.microsoft.com/office/excel/2006/main">
          <x14:cfRule type="expression" priority="230" id="{C2C3B8FF-4CDE-424D-B96D-982F405DA6A8}">
            <xm:f>OR(BQ104&lt;'https://sp.bisinfo.org/teams/fsb/nmeg/Documents/Templates/[Global-Monitoring-Report-on-NBFI-2019-Reporting-templates.xlsx]risk metrics ranges'!#REF!,BQ104&gt;'https://sp.bisinfo.org/teams/fsb/nmeg/Documents/Templates/[Global-Monitoring-Report-on-NBFI-2019-Reporting-templates.xlsx]risk metrics ranges'!#REF!)</xm:f>
            <x14:dxf>
              <font>
                <color rgb="FFFF0000"/>
              </font>
            </x14:dxf>
          </x14:cfRule>
          <xm:sqref>BQ104:DI104</xm:sqref>
        </x14:conditionalFormatting>
        <x14:conditionalFormatting xmlns:xm="http://schemas.microsoft.com/office/excel/2006/main">
          <x14:cfRule type="expression" priority="229" id="{9EE01F4A-4A09-44D9-87D0-B069FC597E8F}">
            <xm:f>OR(BQ106&lt;'https://sp.bisinfo.org/teams/fsb/nmeg/Documents/Templates/[Global-Monitoring-Report-on-NBFI-2019-Reporting-templates.xlsx]risk metrics ranges'!#REF!,BQ106&gt;'https://sp.bisinfo.org/teams/fsb/nmeg/Documents/Templates/[Global-Monitoring-Report-on-NBFI-2019-Reporting-templates.xlsx]risk metrics ranges'!#REF!)</xm:f>
            <x14:dxf>
              <font>
                <color rgb="FFFF0000"/>
              </font>
            </x14:dxf>
          </x14:cfRule>
          <xm:sqref>BQ106:DI106</xm:sqref>
        </x14:conditionalFormatting>
        <x14:conditionalFormatting xmlns:xm="http://schemas.microsoft.com/office/excel/2006/main">
          <x14:cfRule type="expression" priority="228" id="{0C963BA2-5641-4FA0-8FCB-652093B7E26B}">
            <xm:f>OR(BQ102&lt;'https://sp.bisinfo.org/teams/fsb/nmeg/Documents/Templates/[Global-Monitoring-Report-on-NBFI-2019-Reporting-templates.xlsx]risk metrics ranges'!#REF!,BQ102&gt;'https://sp.bisinfo.org/teams/fsb/nmeg/Documents/Templates/[Global-Monitoring-Report-on-NBFI-2019-Reporting-templates.xlsx]risk metrics ranges'!#REF!)</xm:f>
            <x14:dxf>
              <font>
                <color rgb="FFFF0000"/>
              </font>
            </x14:dxf>
          </x14:cfRule>
          <xm:sqref>BQ102:DI102</xm:sqref>
        </x14:conditionalFormatting>
        <x14:conditionalFormatting xmlns:xm="http://schemas.microsoft.com/office/excel/2006/main">
          <x14:cfRule type="expression" priority="227" id="{7BDB548F-A32D-4A75-99F4-4EF666EFCCEB}">
            <xm:f>OR(BQ108&lt;'https://sp.bisinfo.org/teams/fsb/nmeg/Documents/Templates/[Global-Monitoring-Report-on-NBFI-2019-Reporting-templates.xlsx]risk metrics ranges'!#REF!,$BQ$68&gt;'https://sp.bisinfo.org/teams/fsb/nmeg/Documents/Templates/[Global-Monitoring-Report-on-NBFI-2019-Reporting-templates.xlsx]risk metrics ranges'!#REF!)</xm:f>
            <x14:dxf>
              <font>
                <color rgb="FFFF0000"/>
              </font>
            </x14:dxf>
          </x14:cfRule>
          <xm:sqref>BQ108:DI108</xm:sqref>
        </x14:conditionalFormatting>
        <x14:conditionalFormatting xmlns:xm="http://schemas.microsoft.com/office/excel/2006/main">
          <x14:cfRule type="expression" priority="226" id="{4D76E857-5794-4CDA-B770-12FF8648C92C}">
            <xm:f>OR(BQ98&lt;'https://sp.bisinfo.org/teams/fsb/nmeg/Documents/Templates/[Global-Monitoring-Report-on-NBFI-2019-Reporting-templates.xlsx]risk metrics ranges'!#REF!,BQ98&gt;'https://sp.bisinfo.org/teams/fsb/nmeg/Documents/Templates/[Global-Monitoring-Report-on-NBFI-2019-Reporting-templates.xlsx]risk metrics ranges'!#REF!)</xm:f>
            <x14:dxf>
              <font>
                <color rgb="FFFF0000"/>
              </font>
            </x14:dxf>
          </x14:cfRule>
          <xm:sqref>BQ98:DI98</xm:sqref>
        </x14:conditionalFormatting>
        <x14:conditionalFormatting xmlns:xm="http://schemas.microsoft.com/office/excel/2006/main">
          <x14:cfRule type="expression" priority="225" id="{0BE9473C-46B3-4A2D-98A8-FC85DA7F0839}">
            <xm:f>OR(BQ107&lt;'https://sp.bisinfo.org/teams/fsb/nmeg/Documents/Templates/[Global-Monitoring-Report-on-NBFI-2019-Reporting-templates.xlsx]risk metrics ranges'!#REF!,BQ107&gt;'https://sp.bisinfo.org/teams/fsb/nmeg/Documents/Templates/[Global-Monitoring-Report-on-NBFI-2019-Reporting-templates.xlsx]risk metrics ranges'!#REF!)</xm:f>
            <x14:dxf>
              <font>
                <color rgb="FFFF0000"/>
              </font>
            </x14:dxf>
          </x14:cfRule>
          <xm:sqref>BQ107:DI107</xm:sqref>
        </x14:conditionalFormatting>
        <x14:conditionalFormatting xmlns:xm="http://schemas.microsoft.com/office/excel/2006/main">
          <x14:cfRule type="expression" priority="224" id="{7139DC60-706E-43FD-AB27-71DFB6B31300}">
            <xm:f>OR(BQ110&lt;'https://sp.bisinfo.org/teams/fsb/nmeg/Documents/Templates/[Global-Monitoring-Report-on-NBFI-2019-Reporting-templates.xlsx]risk metrics ranges'!#REF!,BQ110&gt;'https://sp.bisinfo.org/teams/fsb/nmeg/Documents/Templates/[Global-Monitoring-Report-on-NBFI-2019-Reporting-templates.xlsx]risk metrics ranges'!#REF!)</xm:f>
            <x14:dxf>
              <font>
                <color rgb="FFFF0000"/>
              </font>
            </x14:dxf>
          </x14:cfRule>
          <xm:sqref>BQ110:DI110</xm:sqref>
        </x14:conditionalFormatting>
        <x14:conditionalFormatting xmlns:xm="http://schemas.microsoft.com/office/excel/2006/main">
          <x14:cfRule type="expression" priority="223" id="{80E28BF9-EBF5-4598-9C48-6F1C16ED9522}">
            <xm:f>OR(BQ112&lt;'https://sp.bisinfo.org/teams/fsb/nmeg/Documents/Templates/[Global-Monitoring-Report-on-NBFI-2019-Reporting-templates.xlsx]risk metrics ranges'!#REF!,BQ112&gt;'https://sp.bisinfo.org/teams/fsb/nmeg/Documents/Templates/[Global-Monitoring-Report-on-NBFI-2019-Reporting-templates.xlsx]risk metrics ranges'!#REF!)</xm:f>
            <x14:dxf>
              <font>
                <color rgb="FFFF0000"/>
              </font>
            </x14:dxf>
          </x14:cfRule>
          <xm:sqref>BQ112:DI112</xm:sqref>
        </x14:conditionalFormatting>
        <x14:conditionalFormatting xmlns:xm="http://schemas.microsoft.com/office/excel/2006/main">
          <x14:cfRule type="expression" priority="222" id="{B791F092-AFD7-4A37-9822-2C02027B4354}">
            <xm:f>OR(BQ113&lt;'https://sp.bisinfo.org/teams/fsb/nmeg/Documents/Templates/[Global-Monitoring-Report-on-NBFI-2019-Reporting-templates.xlsx]risk metrics ranges'!#REF!,BQ113&gt;'https://sp.bisinfo.org/teams/fsb/nmeg/Documents/Templates/[Global-Monitoring-Report-on-NBFI-2019-Reporting-templates.xlsx]risk metrics ranges'!#REF!)</xm:f>
            <x14:dxf>
              <font>
                <color rgb="FFFF0000"/>
              </font>
            </x14:dxf>
          </x14:cfRule>
          <xm:sqref>BQ113:DI113</xm:sqref>
        </x14:conditionalFormatting>
        <x14:conditionalFormatting xmlns:xm="http://schemas.microsoft.com/office/excel/2006/main">
          <x14:cfRule type="expression" priority="60" id="{55359B9D-2C85-47B8-AF2E-FB929B901B6D}">
            <xm:f>OR(BQ18&lt;'https://sp.bisinfo.org/teams/fsb/nmeg/Documents/Templates/[Global-Monitoring-Report-on-NBFI-2019-Reporting-templates.xlsx]risk metrics ranges'!#REF!,BQ18&gt;'https://sp.bisinfo.org/teams/fsb/nmeg/Documents/Templates/[Global-Monitoring-Report-on-NBFI-2019-Reporting-templates.xlsx]risk metrics ranges'!#REF!)</xm:f>
            <x14:dxf>
              <font>
                <color rgb="FFFF0000"/>
              </font>
            </x14:dxf>
          </x14:cfRule>
          <xm:sqref>BQ18:DX18</xm:sqref>
        </x14:conditionalFormatting>
        <x14:conditionalFormatting xmlns:xm="http://schemas.microsoft.com/office/excel/2006/main">
          <x14:cfRule type="expression" priority="59" id="{D4A9A9B5-CAFD-4BF0-968C-F337C150696D}">
            <xm:f>OR(BQ19&lt;'https://sp.bisinfo.org/teams/fsb/nmeg/Documents/Templates/[Global-Monitoring-Report-on-NBFI-2019-Reporting-templates.xlsx]risk metrics ranges'!#REF!,BQ19&gt;'https://sp.bisinfo.org/teams/fsb/nmeg/Documents/Templates/[Global-Monitoring-Report-on-NBFI-2019-Reporting-templates.xlsx]risk metrics ranges'!#REF!)</xm:f>
            <x14:dxf>
              <font>
                <color rgb="FFFF0000"/>
              </font>
            </x14:dxf>
          </x14:cfRule>
          <xm:sqref>BQ19:DX19</xm:sqref>
        </x14:conditionalFormatting>
        <x14:conditionalFormatting xmlns:xm="http://schemas.microsoft.com/office/excel/2006/main">
          <x14:cfRule type="expression" priority="58" id="{65318988-CE29-4962-90F6-6DC08F95770C}">
            <xm:f>OR(BQ22&lt;'https://sp.bisinfo.org/teams/fsb/nmeg/Documents/Templates/[Global-Monitoring-Report-on-NBFI-2019-Reporting-templates.xlsx]risk metrics ranges'!#REF!,BQ22&gt;'https://sp.bisinfo.org/teams/fsb/nmeg/Documents/Templates/[Global-Monitoring-Report-on-NBFI-2019-Reporting-templates.xlsx]risk metrics ranges'!#REF!)</xm:f>
            <x14:dxf>
              <font>
                <color rgb="FFFF0000"/>
              </font>
            </x14:dxf>
          </x14:cfRule>
          <xm:sqref>BQ22:DX22</xm:sqref>
        </x14:conditionalFormatting>
        <x14:conditionalFormatting xmlns:xm="http://schemas.microsoft.com/office/excel/2006/main">
          <x14:cfRule type="expression" priority="57" id="{5C6C877C-72F3-47AC-ADF5-EC1B54C1A362}">
            <xm:f>OR(BQ24&lt;'https://sp.bisinfo.org/teams/fsb/nmeg/Documents/Templates/[Global-Monitoring-Report-on-NBFI-2019-Reporting-templates.xlsx]risk metrics ranges'!#REF!,BQ24&gt;'https://sp.bisinfo.org/teams/fsb/nmeg/Documents/Templates/[Global-Monitoring-Report-on-NBFI-2019-Reporting-templates.xlsx]risk metrics ranges'!#REF!)</xm:f>
            <x14:dxf>
              <font>
                <color rgb="FFFF0000"/>
              </font>
            </x14:dxf>
          </x14:cfRule>
          <xm:sqref>BQ24:DX24</xm:sqref>
        </x14:conditionalFormatting>
        <x14:conditionalFormatting xmlns:xm="http://schemas.microsoft.com/office/excel/2006/main">
          <x14:cfRule type="expression" priority="56" id="{537029B1-09E4-4D3C-85E1-C4D0128BCC44}">
            <xm:f>OR(BQ21&lt;'https://sp.bisinfo.org/teams/fsb/nmeg/Documents/Templates/[Global-Monitoring-Report-on-NBFI-2019-Reporting-templates.xlsx]risk metrics ranges'!#REF!,BQ21&gt;'https://sp.bisinfo.org/teams/fsb/nmeg/Documents/Templates/[Global-Monitoring-Report-on-NBFI-2019-Reporting-templates.xlsx]risk metrics ranges'!#REF!)</xm:f>
            <x14:dxf>
              <font>
                <color rgb="FFFF0000"/>
              </font>
            </x14:dxf>
          </x14:cfRule>
          <xm:sqref>BQ21:DX21</xm:sqref>
        </x14:conditionalFormatting>
        <x14:conditionalFormatting xmlns:xm="http://schemas.microsoft.com/office/excel/2006/main">
          <x14:cfRule type="expression" priority="55" id="{DD23A071-6096-4C0F-9169-4F6C2A85F130}">
            <xm:f>OR(BQ17&lt;'https://sp.bisinfo.org/teams/fsb/nmeg/Documents/Templates/[Global-Monitoring-Report-on-NBFI-2019-Reporting-templates.xlsx]risk metrics ranges'!#REF!,BQ17&gt;'https://sp.bisinfo.org/teams/fsb/nmeg/Documents/Templates/[Global-Monitoring-Report-on-NBFI-2019-Reporting-templates.xlsx]risk metrics ranges'!#REF!)</xm:f>
            <x14:dxf>
              <font>
                <color rgb="FFFF0000"/>
              </font>
            </x14:dxf>
          </x14:cfRule>
          <xm:sqref>BQ17:DX17</xm:sqref>
        </x14:conditionalFormatting>
        <x14:conditionalFormatting xmlns:xm="http://schemas.microsoft.com/office/excel/2006/main">
          <x14:cfRule type="expression" priority="54" id="{7D440790-5EF4-4CEE-B269-504CC26B4A7A}">
            <xm:f>OR(BQ25&lt;'https://sp.bisinfo.org/teams/fsb/nmeg/Documents/Templates/[Global-Monitoring-Report-on-NBFI-2019-Reporting-templates.xlsx]risk metrics ranges'!#REF!,BQ25&gt;'https://sp.bisinfo.org/teams/fsb/nmeg/Documents/Templates/[Global-Monitoring-Report-on-NBFI-2019-Reporting-templates.xlsx]risk metrics ranges'!#REF!)</xm:f>
            <x14:dxf>
              <font>
                <color rgb="FFFF0000"/>
              </font>
            </x14:dxf>
          </x14:cfRule>
          <xm:sqref>BQ25:DX25</xm:sqref>
        </x14:conditionalFormatting>
        <x14:conditionalFormatting xmlns:xm="http://schemas.microsoft.com/office/excel/2006/main">
          <x14:cfRule type="expression" priority="53" id="{763EF728-2038-437D-A0BE-9990DD1BE045}">
            <xm:f>OR(BQ27&lt;'https://sp.bisinfo.org/teams/fsb/nmeg/Documents/Templates/[Global-Monitoring-Report-on-NBFI-2019-Reporting-templates.xlsx]risk metrics ranges'!#REF!,BQ27&gt;'https://sp.bisinfo.org/teams/fsb/nmeg/Documents/Templates/[Global-Monitoring-Report-on-NBFI-2019-Reporting-templates.xlsx]risk metrics ranges'!#REF!)</xm:f>
            <x14:dxf>
              <font>
                <color rgb="FFFF0000"/>
              </font>
            </x14:dxf>
          </x14:cfRule>
          <xm:sqref>BQ27:DX27</xm:sqref>
        </x14:conditionalFormatting>
        <x14:conditionalFormatting xmlns:xm="http://schemas.microsoft.com/office/excel/2006/main">
          <x14:cfRule type="expression" priority="52" id="{533B8DE1-E792-4C54-A145-C88BDA675032}">
            <xm:f>OR(BQ29&lt;'https://sp.bisinfo.org/teams/fsb/nmeg/Documents/Templates/[Global-Monitoring-Report-on-NBFI-2019-Reporting-templates.xlsx]risk metrics ranges'!#REF!,BQ29&gt;'https://sp.bisinfo.org/teams/fsb/nmeg/Documents/Templates/[Global-Monitoring-Report-on-NBFI-2019-Reporting-templates.xlsx]risk metrics ranges'!#REF!)</xm:f>
            <x14:dxf>
              <font>
                <color rgb="FFFF0000"/>
              </font>
            </x14:dxf>
          </x14:cfRule>
          <xm:sqref>BQ29:DX29</xm:sqref>
        </x14:conditionalFormatting>
        <x14:conditionalFormatting xmlns:xm="http://schemas.microsoft.com/office/excel/2006/main">
          <x14:cfRule type="expression" priority="51" id="{4759ACDB-C8D4-4835-895A-D3F158A1DBE7}">
            <xm:f>OR(BQ30&lt;'https://sp.bisinfo.org/teams/fsb/nmeg/Documents/Templates/[Global-Monitoring-Report-on-NBFI-2019-Reporting-templates.xlsx]risk metrics ranges'!#REF!,BQ30&gt;'https://sp.bisinfo.org/teams/fsb/nmeg/Documents/Templates/[Global-Monitoring-Report-on-NBFI-2019-Reporting-templates.xlsx]risk metrics ranges'!#REF!)</xm:f>
            <x14:dxf>
              <font>
                <color rgb="FFFF0000"/>
              </font>
            </x14:dxf>
          </x14:cfRule>
          <xm:sqref>BQ30:DX30</xm:sqref>
        </x14:conditionalFormatting>
        <x14:conditionalFormatting xmlns:xm="http://schemas.microsoft.com/office/excel/2006/main">
          <x14:cfRule type="expression" priority="50" id="{A19F03C7-684A-48FE-B1FC-E9CEBBF36F10}">
            <xm:f>OR(BQ31&lt;'https://sp.bisinfo.org/teams/fsb/nmeg/Documents/Templates/[Global-Monitoring-Report-on-NBFI-2019-Reporting-templates.xlsx]risk metrics ranges'!#REF!,BQ31&gt;'https://sp.bisinfo.org/teams/fsb/nmeg/Documents/Templates/[Global-Monitoring-Report-on-NBFI-2019-Reporting-templates.xlsx]risk metrics ranges'!#REF!)</xm:f>
            <x14:dxf>
              <font>
                <color rgb="FFFF0000"/>
              </font>
            </x14:dxf>
          </x14:cfRule>
          <xm:sqref>BQ31:DX31</xm:sqref>
        </x14:conditionalFormatting>
        <x14:conditionalFormatting xmlns:xm="http://schemas.microsoft.com/office/excel/2006/main">
          <x14:cfRule type="expression" priority="49" id="{440D251A-CBA6-4989-930D-AEBF9B3997D2}">
            <xm:f>OR(BQ59&lt;'https://sp.bisinfo.org/teams/fsb/nmeg/Documents/Templates/[Global-Monitoring-Report-on-NBFI-2019-Reporting-templates.xlsx]risk metrics ranges'!#REF!,BQ59&gt;'https://sp.bisinfo.org/teams/fsb/nmeg/Documents/Templates/[Global-Monitoring-Report-on-NBFI-2019-Reporting-templates.xlsx]risk metrics ranges'!#REF!)</xm:f>
            <x14:dxf>
              <font>
                <color rgb="FFFF0000"/>
              </font>
            </x14:dxf>
          </x14:cfRule>
          <xm:sqref>BQ59:DI59</xm:sqref>
        </x14:conditionalFormatting>
        <x14:conditionalFormatting xmlns:xm="http://schemas.microsoft.com/office/excel/2006/main">
          <x14:cfRule type="expression" priority="48" id="{8C85E0F7-FCC4-404D-BDD3-12D5423CF17E}">
            <xm:f>OR(BQ60&lt;'https://sp.bisinfo.org/teams/fsb/nmeg/Documents/Templates/[Global-Monitoring-Report-on-NBFI-2019-Reporting-templates.xlsx]risk metrics ranges'!#REF!,BQ60&gt;'https://sp.bisinfo.org/teams/fsb/nmeg/Documents/Templates/[Global-Monitoring-Report-on-NBFI-2019-Reporting-templates.xlsx]risk metrics ranges'!#REF!)</xm:f>
            <x14:dxf>
              <font>
                <color rgb="FFFF0000"/>
              </font>
            </x14:dxf>
          </x14:cfRule>
          <xm:sqref>BQ60:DI60</xm:sqref>
        </x14:conditionalFormatting>
        <x14:conditionalFormatting xmlns:xm="http://schemas.microsoft.com/office/excel/2006/main">
          <x14:cfRule type="expression" priority="47" id="{2548B31A-F721-4483-AB12-2147031DE665}">
            <xm:f>OR(BQ63&lt;'https://sp.bisinfo.org/teams/fsb/nmeg/Documents/Templates/[Global-Monitoring-Report-on-NBFI-2019-Reporting-templates.xlsx]risk metrics ranges'!#REF!,BQ63&gt;'https://sp.bisinfo.org/teams/fsb/nmeg/Documents/Templates/[Global-Monitoring-Report-on-NBFI-2019-Reporting-templates.xlsx]risk metrics ranges'!#REF!)</xm:f>
            <x14:dxf>
              <font>
                <color rgb="FFFF0000"/>
              </font>
            </x14:dxf>
          </x14:cfRule>
          <xm:sqref>BQ63:DI63</xm:sqref>
        </x14:conditionalFormatting>
        <x14:conditionalFormatting xmlns:xm="http://schemas.microsoft.com/office/excel/2006/main">
          <x14:cfRule type="expression" priority="46" id="{40672CA8-59AC-4906-81BA-B3CA27761E16}">
            <xm:f>OR(BQ64&lt;'https://sp.bisinfo.org/teams/fsb/nmeg/Documents/Templates/[Global-Monitoring-Report-on-NBFI-2019-Reporting-templates.xlsx]risk metrics ranges'!#REF!,BQ64&gt;'https://sp.bisinfo.org/teams/fsb/nmeg/Documents/Templates/[Global-Monitoring-Report-on-NBFI-2019-Reporting-templates.xlsx]risk metrics ranges'!#REF!)</xm:f>
            <x14:dxf>
              <font>
                <color rgb="FFFF0000"/>
              </font>
            </x14:dxf>
          </x14:cfRule>
          <xm:sqref>BQ64:DI64</xm:sqref>
        </x14:conditionalFormatting>
        <x14:conditionalFormatting xmlns:xm="http://schemas.microsoft.com/office/excel/2006/main">
          <x14:cfRule type="expression" priority="45" id="{CCAA310F-3781-4B7F-A7B2-2A6607E2EF96}">
            <xm:f>OR(BQ66&lt;'https://sp.bisinfo.org/teams/fsb/nmeg/Documents/Templates/[Global-Monitoring-Report-on-NBFI-2019-Reporting-templates.xlsx]risk metrics ranges'!#REF!,BQ66&gt;'https://sp.bisinfo.org/teams/fsb/nmeg/Documents/Templates/[Global-Monitoring-Report-on-NBFI-2019-Reporting-templates.xlsx]risk metrics ranges'!#REF!)</xm:f>
            <x14:dxf>
              <font>
                <color rgb="FFFF0000"/>
              </font>
            </x14:dxf>
          </x14:cfRule>
          <xm:sqref>BQ66:DI66</xm:sqref>
        </x14:conditionalFormatting>
        <x14:conditionalFormatting xmlns:xm="http://schemas.microsoft.com/office/excel/2006/main">
          <x14:cfRule type="expression" priority="44" id="{FA84D713-AD58-4A82-987A-3E25BA9F2B9F}">
            <xm:f>OR(BQ62&lt;'https://sp.bisinfo.org/teams/fsb/nmeg/Documents/Templates/[Global-Monitoring-Report-on-NBFI-2019-Reporting-templates.xlsx]risk metrics ranges'!#REF!,BQ62&gt;'https://sp.bisinfo.org/teams/fsb/nmeg/Documents/Templates/[Global-Monitoring-Report-on-NBFI-2019-Reporting-templates.xlsx]risk metrics ranges'!#REF!)</xm:f>
            <x14:dxf>
              <font>
                <color rgb="FFFF0000"/>
              </font>
            </x14:dxf>
          </x14:cfRule>
          <xm:sqref>BQ62:DI62</xm:sqref>
        </x14:conditionalFormatting>
        <x14:conditionalFormatting xmlns:xm="http://schemas.microsoft.com/office/excel/2006/main">
          <x14:cfRule type="expression" priority="43" id="{B8F398AB-FB28-4644-B5BE-30C54F8EA729}">
            <xm:f>OR(BQ68&lt;'https://sp.bisinfo.org/teams/fsb/nmeg/Documents/Templates/[Global-Monitoring-Report-on-NBFI-2019-Reporting-templates.xlsx]risk metrics ranges'!#REF!,$BQ$68&gt;'https://sp.bisinfo.org/teams/fsb/nmeg/Documents/Templates/[Global-Monitoring-Report-on-NBFI-2019-Reporting-templates.xlsx]risk metrics ranges'!#REF!)</xm:f>
            <x14:dxf>
              <font>
                <color rgb="FFFF0000"/>
              </font>
            </x14:dxf>
          </x14:cfRule>
          <xm:sqref>BQ68:DI68</xm:sqref>
        </x14:conditionalFormatting>
        <x14:conditionalFormatting xmlns:xm="http://schemas.microsoft.com/office/excel/2006/main">
          <x14:cfRule type="expression" priority="42" id="{22D0D41D-B697-437A-A938-243F5CE840FC}">
            <xm:f>OR(BQ58&lt;'https://sp.bisinfo.org/teams/fsb/nmeg/Documents/Templates/[Global-Monitoring-Report-on-NBFI-2019-Reporting-templates.xlsx]risk metrics ranges'!#REF!,BQ58&gt;'https://sp.bisinfo.org/teams/fsb/nmeg/Documents/Templates/[Global-Monitoring-Report-on-NBFI-2019-Reporting-templates.xlsx]risk metrics ranges'!#REF!)</xm:f>
            <x14:dxf>
              <font>
                <color rgb="FFFF0000"/>
              </font>
            </x14:dxf>
          </x14:cfRule>
          <xm:sqref>BQ58:DI58</xm:sqref>
        </x14:conditionalFormatting>
        <x14:conditionalFormatting xmlns:xm="http://schemas.microsoft.com/office/excel/2006/main">
          <x14:cfRule type="expression" priority="41" id="{9E865B03-19F0-4D41-926D-86D81D55D598}">
            <xm:f>OR(BQ67&lt;'https://sp.bisinfo.org/teams/fsb/nmeg/Documents/Templates/[Global-Monitoring-Report-on-NBFI-2019-Reporting-templates.xlsx]risk metrics ranges'!#REF!,BQ67&gt;'https://sp.bisinfo.org/teams/fsb/nmeg/Documents/Templates/[Global-Monitoring-Report-on-NBFI-2019-Reporting-templates.xlsx]risk metrics ranges'!#REF!)</xm:f>
            <x14:dxf>
              <font>
                <color rgb="FFFF0000"/>
              </font>
            </x14:dxf>
          </x14:cfRule>
          <xm:sqref>BQ67:DI67</xm:sqref>
        </x14:conditionalFormatting>
        <x14:conditionalFormatting xmlns:xm="http://schemas.microsoft.com/office/excel/2006/main">
          <x14:cfRule type="expression" priority="40" id="{02868D7A-D5AB-4F53-814C-10B202ECD3FD}">
            <xm:f>OR(BQ70&lt;'https://sp.bisinfo.org/teams/fsb/nmeg/Documents/Templates/[Global-Monitoring-Report-on-NBFI-2019-Reporting-templates.xlsx]risk metrics ranges'!#REF!,BQ70&gt;'https://sp.bisinfo.org/teams/fsb/nmeg/Documents/Templates/[Global-Monitoring-Report-on-NBFI-2019-Reporting-templates.xlsx]risk metrics ranges'!#REF!)</xm:f>
            <x14:dxf>
              <font>
                <color rgb="FFFF0000"/>
              </font>
            </x14:dxf>
          </x14:cfRule>
          <xm:sqref>BQ70:DI70</xm:sqref>
        </x14:conditionalFormatting>
        <x14:conditionalFormatting xmlns:xm="http://schemas.microsoft.com/office/excel/2006/main">
          <x14:cfRule type="expression" priority="39" id="{A980F26F-5030-41DE-92B2-4D0666CF7424}">
            <xm:f>OR(BQ72&lt;'https://sp.bisinfo.org/teams/fsb/nmeg/Documents/Templates/[Global-Monitoring-Report-on-NBFI-2019-Reporting-templates.xlsx]risk metrics ranges'!#REF!,BQ72&gt;'https://sp.bisinfo.org/teams/fsb/nmeg/Documents/Templates/[Global-Monitoring-Report-on-NBFI-2019-Reporting-templates.xlsx]risk metrics ranges'!#REF!)</xm:f>
            <x14:dxf>
              <font>
                <color rgb="FFFF0000"/>
              </font>
            </x14:dxf>
          </x14:cfRule>
          <xm:sqref>BQ72:DI72</xm:sqref>
        </x14:conditionalFormatting>
        <x14:conditionalFormatting xmlns:xm="http://schemas.microsoft.com/office/excel/2006/main">
          <x14:cfRule type="expression" priority="38" id="{A46555F1-6454-4A73-B302-FE3C762C5D17}">
            <xm:f>OR(BQ73&lt;'https://sp.bisinfo.org/teams/fsb/nmeg/Documents/Templates/[Global-Monitoring-Report-on-NBFI-2019-Reporting-templates.xlsx]risk metrics ranges'!#REF!,BQ73&gt;'https://sp.bisinfo.org/teams/fsb/nmeg/Documents/Templates/[Global-Monitoring-Report-on-NBFI-2019-Reporting-templates.xlsx]risk metrics ranges'!#REF!)</xm:f>
            <x14:dxf>
              <font>
                <color rgb="FFFF0000"/>
              </font>
            </x14:dxf>
          </x14:cfRule>
          <xm:sqref>BQ73:DI73</xm:sqref>
        </x14:conditionalFormatting>
        <x14:conditionalFormatting xmlns:xm="http://schemas.microsoft.com/office/excel/2006/main">
          <x14:cfRule type="expression" priority="37" id="{23E8A687-9296-405E-9DEC-6F6C263160F7}">
            <xm:f>OR(BQ75&lt;'https://sp.bisinfo.org/teams/fsb/nmeg/Documents/Templates/[Global-Monitoring-Report-on-NBFI-2019-Reporting-templates.xlsx]risk metrics ranges'!#REF!,BQ75&gt;'https://sp.bisinfo.org/teams/fsb/nmeg/Documents/Templates/[Global-Monitoring-Report-on-NBFI-2019-Reporting-templates.xlsx]risk metrics ranges'!#REF!)</xm:f>
            <x14:dxf>
              <font>
                <color rgb="FFFF0000"/>
              </font>
            </x14:dxf>
          </x14:cfRule>
          <xm:sqref>BQ75:DI75</xm:sqref>
        </x14:conditionalFormatting>
        <x14:conditionalFormatting xmlns:xm="http://schemas.microsoft.com/office/excel/2006/main">
          <x14:cfRule type="expression" priority="36" id="{CC1B6F17-7EDB-4F06-AAAB-A896F124B40E}">
            <xm:f>OR(BQ142&lt;'https://sp.bisinfo.org/teams/fsb/nmeg/Documents/Templates/[Global-Monitoring-Report-on-NBFI-2019-Reporting-templates.xlsx]risk metrics ranges'!#REF!,BQ142&gt;'https://sp.bisinfo.org/teams/fsb/nmeg/Documents/Templates/[Global-Monitoring-Report-on-NBFI-2019-Reporting-templates.xlsx]risk metrics ranges'!#REF!)</xm:f>
            <x14:dxf>
              <font>
                <color rgb="FFFF0000"/>
              </font>
            </x14:dxf>
          </x14:cfRule>
          <xm:sqref>BQ142:DI142</xm:sqref>
        </x14:conditionalFormatting>
        <x14:conditionalFormatting xmlns:xm="http://schemas.microsoft.com/office/excel/2006/main">
          <x14:cfRule type="expression" priority="35" id="{E3282128-B3D3-43C5-8DFF-3D908D9E5B89}">
            <xm:f>OR(BQ143&lt;'https://sp.bisinfo.org/teams/fsb/nmeg/Documents/Templates/[Global-Monitoring-Report-on-NBFI-2019-Reporting-templates.xlsx]risk metrics ranges'!#REF!,BQ143&gt;'https://sp.bisinfo.org/teams/fsb/nmeg/Documents/Templates/[Global-Monitoring-Report-on-NBFI-2019-Reporting-templates.xlsx]risk metrics ranges'!#REF!)</xm:f>
            <x14:dxf>
              <font>
                <color rgb="FFFF0000"/>
              </font>
            </x14:dxf>
          </x14:cfRule>
          <xm:sqref>BQ143:DI143</xm:sqref>
        </x14:conditionalFormatting>
        <x14:conditionalFormatting xmlns:xm="http://schemas.microsoft.com/office/excel/2006/main">
          <x14:cfRule type="expression" priority="34" id="{646C131B-56F6-4BA6-8720-3FFCCED8FEB2}">
            <xm:f>OR(BQ146&lt;'https://sp.bisinfo.org/teams/fsb/nmeg/Documents/Templates/[Global-Monitoring-Report-on-NBFI-2019-Reporting-templates.xlsx]risk metrics ranges'!#REF!,BQ146&gt;'https://sp.bisinfo.org/teams/fsb/nmeg/Documents/Templates/[Global-Monitoring-Report-on-NBFI-2019-Reporting-templates.xlsx]risk metrics ranges'!#REF!)</xm:f>
            <x14:dxf>
              <font>
                <color rgb="FFFF0000"/>
              </font>
            </x14:dxf>
          </x14:cfRule>
          <xm:sqref>BQ146:DI146</xm:sqref>
        </x14:conditionalFormatting>
        <x14:conditionalFormatting xmlns:xm="http://schemas.microsoft.com/office/excel/2006/main">
          <x14:cfRule type="expression" priority="33" id="{5E020CE5-E5CC-489D-9266-FDF41E8645A0}">
            <xm:f>OR(BQ147&lt;'https://sp.bisinfo.org/teams/fsb/nmeg/Documents/Templates/[Global-Monitoring-Report-on-NBFI-2019-Reporting-templates.xlsx]risk metrics ranges'!#REF!,BQ147&gt;'https://sp.bisinfo.org/teams/fsb/nmeg/Documents/Templates/[Global-Monitoring-Report-on-NBFI-2019-Reporting-templates.xlsx]risk metrics ranges'!#REF!)</xm:f>
            <x14:dxf>
              <font>
                <color rgb="FFFF0000"/>
              </font>
            </x14:dxf>
          </x14:cfRule>
          <xm:sqref>BQ147:DI147</xm:sqref>
        </x14:conditionalFormatting>
        <x14:conditionalFormatting xmlns:xm="http://schemas.microsoft.com/office/excel/2006/main">
          <x14:cfRule type="expression" priority="32" id="{B5F43CCF-FD20-4D3C-8EDE-61B7A35339F6}">
            <xm:f>OR(BQ149&lt;'https://sp.bisinfo.org/teams/fsb/nmeg/Documents/Templates/[Global-Monitoring-Report-on-NBFI-2019-Reporting-templates.xlsx]risk metrics ranges'!#REF!,BQ149&gt;'https://sp.bisinfo.org/teams/fsb/nmeg/Documents/Templates/[Global-Monitoring-Report-on-NBFI-2019-Reporting-templates.xlsx]risk metrics ranges'!#REF!)</xm:f>
            <x14:dxf>
              <font>
                <color rgb="FFFF0000"/>
              </font>
            </x14:dxf>
          </x14:cfRule>
          <xm:sqref>BQ149:DI149</xm:sqref>
        </x14:conditionalFormatting>
        <x14:conditionalFormatting xmlns:xm="http://schemas.microsoft.com/office/excel/2006/main">
          <x14:cfRule type="expression" priority="31" id="{3618018D-23B9-4FBB-8BA0-A308909E8EE5}">
            <xm:f>OR(BQ145&lt;'https://sp.bisinfo.org/teams/fsb/nmeg/Documents/Templates/[Global-Monitoring-Report-on-NBFI-2019-Reporting-templates.xlsx]risk metrics ranges'!#REF!,BQ145&gt;'https://sp.bisinfo.org/teams/fsb/nmeg/Documents/Templates/[Global-Monitoring-Report-on-NBFI-2019-Reporting-templates.xlsx]risk metrics ranges'!#REF!)</xm:f>
            <x14:dxf>
              <font>
                <color rgb="FFFF0000"/>
              </font>
            </x14:dxf>
          </x14:cfRule>
          <xm:sqref>BQ145:DI145</xm:sqref>
        </x14:conditionalFormatting>
        <x14:conditionalFormatting xmlns:xm="http://schemas.microsoft.com/office/excel/2006/main">
          <x14:cfRule type="expression" priority="30" id="{7DCE07F9-AD33-4195-8634-0786F8FB44D4}">
            <xm:f>OR(BQ151&lt;'https://sp.bisinfo.org/teams/fsb/nmeg/Documents/Templates/[Global-Monitoring-Report-on-NBFI-2019-Reporting-templates.xlsx]risk metrics ranges'!#REF!,$BQ$68&gt;'https://sp.bisinfo.org/teams/fsb/nmeg/Documents/Templates/[Global-Monitoring-Report-on-NBFI-2019-Reporting-templates.xlsx]risk metrics ranges'!#REF!)</xm:f>
            <x14:dxf>
              <font>
                <color rgb="FFFF0000"/>
              </font>
            </x14:dxf>
          </x14:cfRule>
          <xm:sqref>BQ151:DI151</xm:sqref>
        </x14:conditionalFormatting>
        <x14:conditionalFormatting xmlns:xm="http://schemas.microsoft.com/office/excel/2006/main">
          <x14:cfRule type="expression" priority="29" id="{3E734039-0C0F-481C-9895-0C9F7D663193}">
            <xm:f>OR(BQ141&lt;'https://sp.bisinfo.org/teams/fsb/nmeg/Documents/Templates/[Global-Monitoring-Report-on-NBFI-2019-Reporting-templates.xlsx]risk metrics ranges'!#REF!,BQ141&gt;'https://sp.bisinfo.org/teams/fsb/nmeg/Documents/Templates/[Global-Monitoring-Report-on-NBFI-2019-Reporting-templates.xlsx]risk metrics ranges'!#REF!)</xm:f>
            <x14:dxf>
              <font>
                <color rgb="FFFF0000"/>
              </font>
            </x14:dxf>
          </x14:cfRule>
          <xm:sqref>BQ141:DI141</xm:sqref>
        </x14:conditionalFormatting>
        <x14:conditionalFormatting xmlns:xm="http://schemas.microsoft.com/office/excel/2006/main">
          <x14:cfRule type="expression" priority="28" id="{E9CED696-E130-4FC8-B965-A07FF63237CA}">
            <xm:f>OR(BQ150&lt;'https://sp.bisinfo.org/teams/fsb/nmeg/Documents/Templates/[Global-Monitoring-Report-on-NBFI-2019-Reporting-templates.xlsx]risk metrics ranges'!#REF!,BQ150&gt;'https://sp.bisinfo.org/teams/fsb/nmeg/Documents/Templates/[Global-Monitoring-Report-on-NBFI-2019-Reporting-templates.xlsx]risk metrics ranges'!#REF!)</xm:f>
            <x14:dxf>
              <font>
                <color rgb="FFFF0000"/>
              </font>
            </x14:dxf>
          </x14:cfRule>
          <xm:sqref>BQ150:DI150</xm:sqref>
        </x14:conditionalFormatting>
        <x14:conditionalFormatting xmlns:xm="http://schemas.microsoft.com/office/excel/2006/main">
          <x14:cfRule type="expression" priority="27" id="{23E34947-4FE2-4F0C-8E04-D577D50E3475}">
            <xm:f>OR(BQ153&lt;'https://sp.bisinfo.org/teams/fsb/nmeg/Documents/Templates/[Global-Monitoring-Report-on-NBFI-2019-Reporting-templates.xlsx]risk metrics ranges'!#REF!,BQ153&gt;'https://sp.bisinfo.org/teams/fsb/nmeg/Documents/Templates/[Global-Monitoring-Report-on-NBFI-2019-Reporting-templates.xlsx]risk metrics ranges'!#REF!)</xm:f>
            <x14:dxf>
              <font>
                <color rgb="FFFF0000"/>
              </font>
            </x14:dxf>
          </x14:cfRule>
          <xm:sqref>BQ153:DI153</xm:sqref>
        </x14:conditionalFormatting>
        <x14:conditionalFormatting xmlns:xm="http://schemas.microsoft.com/office/excel/2006/main">
          <x14:cfRule type="expression" priority="26" id="{946736D6-1349-4781-9E03-17F26397A9D9}">
            <xm:f>OR(BQ155&lt;'https://sp.bisinfo.org/teams/fsb/nmeg/Documents/Templates/[Global-Monitoring-Report-on-NBFI-2019-Reporting-templates.xlsx]risk metrics ranges'!#REF!,BQ155&gt;'https://sp.bisinfo.org/teams/fsb/nmeg/Documents/Templates/[Global-Monitoring-Report-on-NBFI-2019-Reporting-templates.xlsx]risk metrics ranges'!#REF!)</xm:f>
            <x14:dxf>
              <font>
                <color rgb="FFFF0000"/>
              </font>
            </x14:dxf>
          </x14:cfRule>
          <xm:sqref>BQ155:DI155</xm:sqref>
        </x14:conditionalFormatting>
        <x14:conditionalFormatting xmlns:xm="http://schemas.microsoft.com/office/excel/2006/main">
          <x14:cfRule type="expression" priority="25" id="{05E7D9A2-6BB3-4282-A73C-09A6EEAEFD64}">
            <xm:f>OR(BQ156&lt;'https://sp.bisinfo.org/teams/fsb/nmeg/Documents/Templates/[Global-Monitoring-Report-on-NBFI-2019-Reporting-templates.xlsx]risk metrics ranges'!#REF!,BQ156&gt;'https://sp.bisinfo.org/teams/fsb/nmeg/Documents/Templates/[Global-Monitoring-Report-on-NBFI-2019-Reporting-templates.xlsx]risk metrics ranges'!#REF!)</xm:f>
            <x14:dxf>
              <font>
                <color rgb="FFFF0000"/>
              </font>
            </x14:dxf>
          </x14:cfRule>
          <xm:sqref>BQ156:DI156</xm:sqref>
        </x14:conditionalFormatting>
        <x14:conditionalFormatting xmlns:xm="http://schemas.microsoft.com/office/excel/2006/main">
          <x14:cfRule type="expression" priority="12" id="{F4B83B91-A49F-4E1D-BC3B-79C69200B87C}">
            <xm:f>OR(BQ181&lt;'https://sp.bisinfo.org/teams/fsb/nmeg/Documents/Templates/[Global-Monitoring-Report-on-NBFI-2019-Reporting-templates.xlsx]risk metrics ranges'!#REF!,BQ181&gt;'https://sp.bisinfo.org/teams/fsb/nmeg/Documents/Templates/[Global-Monitoring-Report-on-NBFI-2019-Reporting-templates.xlsx]risk metrics ranges'!#REF!)</xm:f>
            <x14:dxf>
              <font>
                <color rgb="FFFF0000"/>
              </font>
            </x14:dxf>
          </x14:cfRule>
          <xm:sqref>BQ181:DI181</xm:sqref>
        </x14:conditionalFormatting>
        <x14:conditionalFormatting xmlns:xm="http://schemas.microsoft.com/office/excel/2006/main">
          <x14:cfRule type="expression" priority="11" id="{352E457C-46B5-4EE6-8438-E167B17B83F1}">
            <xm:f>OR(BQ182&lt;'https://sp.bisinfo.org/teams/fsb/nmeg/Documents/Templates/[Global-Monitoring-Report-on-NBFI-2019-Reporting-templates.xlsx]risk metrics ranges'!#REF!,BQ182&gt;'https://sp.bisinfo.org/teams/fsb/nmeg/Documents/Templates/[Global-Monitoring-Report-on-NBFI-2019-Reporting-templates.xlsx]risk metrics ranges'!#REF!)</xm:f>
            <x14:dxf>
              <font>
                <color rgb="FFFF0000"/>
              </font>
            </x14:dxf>
          </x14:cfRule>
          <xm:sqref>BQ182:DI182</xm:sqref>
        </x14:conditionalFormatting>
        <x14:conditionalFormatting xmlns:xm="http://schemas.microsoft.com/office/excel/2006/main">
          <x14:cfRule type="expression" priority="10" id="{778D63C4-687C-4AF2-B66D-2A9091F425CB}">
            <xm:f>OR(BQ185&lt;'https://sp.bisinfo.org/teams/fsb/nmeg/Documents/Templates/[Global-Monitoring-Report-on-NBFI-2019-Reporting-templates.xlsx]risk metrics ranges'!#REF!,BQ185&gt;'https://sp.bisinfo.org/teams/fsb/nmeg/Documents/Templates/[Global-Monitoring-Report-on-NBFI-2019-Reporting-templates.xlsx]risk metrics ranges'!#REF!)</xm:f>
            <x14:dxf>
              <font>
                <color rgb="FFFF0000"/>
              </font>
            </x14:dxf>
          </x14:cfRule>
          <xm:sqref>BQ185:DI185</xm:sqref>
        </x14:conditionalFormatting>
        <x14:conditionalFormatting xmlns:xm="http://schemas.microsoft.com/office/excel/2006/main">
          <x14:cfRule type="expression" priority="9" id="{89ADEA0D-074B-4664-A3C5-C8DEFE266DF6}">
            <xm:f>OR(BQ186&lt;'https://sp.bisinfo.org/teams/fsb/nmeg/Documents/Templates/[Global-Monitoring-Report-on-NBFI-2019-Reporting-templates.xlsx]risk metrics ranges'!#REF!,BQ186&gt;'https://sp.bisinfo.org/teams/fsb/nmeg/Documents/Templates/[Global-Monitoring-Report-on-NBFI-2019-Reporting-templates.xlsx]risk metrics ranges'!#REF!)</xm:f>
            <x14:dxf>
              <font>
                <color rgb="FFFF0000"/>
              </font>
            </x14:dxf>
          </x14:cfRule>
          <xm:sqref>BQ186:DI186</xm:sqref>
        </x14:conditionalFormatting>
        <x14:conditionalFormatting xmlns:xm="http://schemas.microsoft.com/office/excel/2006/main">
          <x14:cfRule type="expression" priority="8" id="{24A36F7C-E475-4AA4-B313-CEDA7A2E0DD5}">
            <xm:f>OR(BQ188&lt;'https://sp.bisinfo.org/teams/fsb/nmeg/Documents/Templates/[Global-Monitoring-Report-on-NBFI-2019-Reporting-templates.xlsx]risk metrics ranges'!#REF!,BQ188&gt;'https://sp.bisinfo.org/teams/fsb/nmeg/Documents/Templates/[Global-Monitoring-Report-on-NBFI-2019-Reporting-templates.xlsx]risk metrics ranges'!#REF!)</xm:f>
            <x14:dxf>
              <font>
                <color rgb="FFFF0000"/>
              </font>
            </x14:dxf>
          </x14:cfRule>
          <xm:sqref>BQ188:DI188</xm:sqref>
        </x14:conditionalFormatting>
        <x14:conditionalFormatting xmlns:xm="http://schemas.microsoft.com/office/excel/2006/main">
          <x14:cfRule type="expression" priority="7" id="{615BC7AE-4D2B-43DD-B4CB-555E6E97348A}">
            <xm:f>OR(BQ184&lt;'https://sp.bisinfo.org/teams/fsb/nmeg/Documents/Templates/[Global-Monitoring-Report-on-NBFI-2019-Reporting-templates.xlsx]risk metrics ranges'!#REF!,BQ184&gt;'https://sp.bisinfo.org/teams/fsb/nmeg/Documents/Templates/[Global-Monitoring-Report-on-NBFI-2019-Reporting-templates.xlsx]risk metrics ranges'!#REF!)</xm:f>
            <x14:dxf>
              <font>
                <color rgb="FFFF0000"/>
              </font>
            </x14:dxf>
          </x14:cfRule>
          <xm:sqref>BQ184:DI184</xm:sqref>
        </x14:conditionalFormatting>
        <x14:conditionalFormatting xmlns:xm="http://schemas.microsoft.com/office/excel/2006/main">
          <x14:cfRule type="expression" priority="6" id="{37D1FB03-BD47-48EB-AFC7-38E3FD0B3D51}">
            <xm:f>OR(BQ190&lt;'https://sp.bisinfo.org/teams/fsb/nmeg/Documents/Templates/[Global-Monitoring-Report-on-NBFI-2019-Reporting-templates.xlsx]risk metrics ranges'!#REF!,$BQ$68&gt;'https://sp.bisinfo.org/teams/fsb/nmeg/Documents/Templates/[Global-Monitoring-Report-on-NBFI-2019-Reporting-templates.xlsx]risk metrics ranges'!#REF!)</xm:f>
            <x14:dxf>
              <font>
                <color rgb="FFFF0000"/>
              </font>
            </x14:dxf>
          </x14:cfRule>
          <xm:sqref>BQ190:DI190</xm:sqref>
        </x14:conditionalFormatting>
        <x14:conditionalFormatting xmlns:xm="http://schemas.microsoft.com/office/excel/2006/main">
          <x14:cfRule type="expression" priority="5" id="{4F7712BD-5675-4B2D-9378-D811C5B55B90}">
            <xm:f>OR(BQ180&lt;'https://sp.bisinfo.org/teams/fsb/nmeg/Documents/Templates/[Global-Monitoring-Report-on-NBFI-2019-Reporting-templates.xlsx]risk metrics ranges'!#REF!,BQ180&gt;'https://sp.bisinfo.org/teams/fsb/nmeg/Documents/Templates/[Global-Monitoring-Report-on-NBFI-2019-Reporting-templates.xlsx]risk metrics ranges'!#REF!)</xm:f>
            <x14:dxf>
              <font>
                <color rgb="FFFF0000"/>
              </font>
            </x14:dxf>
          </x14:cfRule>
          <xm:sqref>BQ180:DI180</xm:sqref>
        </x14:conditionalFormatting>
        <x14:conditionalFormatting xmlns:xm="http://schemas.microsoft.com/office/excel/2006/main">
          <x14:cfRule type="expression" priority="4" id="{7800CD62-8850-4EE0-8699-439BFDB5305C}">
            <xm:f>OR(BQ189&lt;'https://sp.bisinfo.org/teams/fsb/nmeg/Documents/Templates/[Global-Monitoring-Report-on-NBFI-2019-Reporting-templates.xlsx]risk metrics ranges'!#REF!,BQ189&gt;'https://sp.bisinfo.org/teams/fsb/nmeg/Documents/Templates/[Global-Monitoring-Report-on-NBFI-2019-Reporting-templates.xlsx]risk metrics ranges'!#REF!)</xm:f>
            <x14:dxf>
              <font>
                <color rgb="FFFF0000"/>
              </font>
            </x14:dxf>
          </x14:cfRule>
          <xm:sqref>BQ189:DI189</xm:sqref>
        </x14:conditionalFormatting>
        <x14:conditionalFormatting xmlns:xm="http://schemas.microsoft.com/office/excel/2006/main">
          <x14:cfRule type="expression" priority="3" id="{D9AA7D6F-825D-44BB-8730-8F3155A0354D}">
            <xm:f>OR(BQ192&lt;'https://sp.bisinfo.org/teams/fsb/nmeg/Documents/Templates/[Global-Monitoring-Report-on-NBFI-2019-Reporting-templates.xlsx]risk metrics ranges'!#REF!,BQ192&gt;'https://sp.bisinfo.org/teams/fsb/nmeg/Documents/Templates/[Global-Monitoring-Report-on-NBFI-2019-Reporting-templates.xlsx]risk metrics ranges'!#REF!)</xm:f>
            <x14:dxf>
              <font>
                <color rgb="FFFF0000"/>
              </font>
            </x14:dxf>
          </x14:cfRule>
          <xm:sqref>BQ192:DI192</xm:sqref>
        </x14:conditionalFormatting>
        <x14:conditionalFormatting xmlns:xm="http://schemas.microsoft.com/office/excel/2006/main">
          <x14:cfRule type="expression" priority="2" id="{9A5173C1-9419-4053-B007-103F646934FA}">
            <xm:f>OR(BQ194&lt;'https://sp.bisinfo.org/teams/fsb/nmeg/Documents/Templates/[Global-Monitoring-Report-on-NBFI-2019-Reporting-templates.xlsx]risk metrics ranges'!#REF!,BQ194&gt;'https://sp.bisinfo.org/teams/fsb/nmeg/Documents/Templates/[Global-Monitoring-Report-on-NBFI-2019-Reporting-templates.xlsx]risk metrics ranges'!#REF!)</xm:f>
            <x14:dxf>
              <font>
                <color rgb="FFFF0000"/>
              </font>
            </x14:dxf>
          </x14:cfRule>
          <xm:sqref>BQ194:DI194</xm:sqref>
        </x14:conditionalFormatting>
        <x14:conditionalFormatting xmlns:xm="http://schemas.microsoft.com/office/excel/2006/main">
          <x14:cfRule type="expression" priority="1" id="{42AFCF1B-7C5B-4358-9E9E-BBEE3D38DB93}">
            <xm:f>OR(BQ195&lt;'https://sp.bisinfo.org/teams/fsb/nmeg/Documents/Templates/[Global-Monitoring-Report-on-NBFI-2019-Reporting-templates.xlsx]risk metrics ranges'!#REF!,BQ195&gt;'https://sp.bisinfo.org/teams/fsb/nmeg/Documents/Templates/[Global-Monitoring-Report-on-NBFI-2019-Reporting-templates.xlsx]risk metrics ranges'!#REF!)</xm:f>
            <x14:dxf>
              <font>
                <color rgb="FFFF0000"/>
              </font>
            </x14:dxf>
          </x14:cfRule>
          <xm:sqref>BQ195:DI195</xm:sqref>
        </x14:conditionalFormatting>
      </x14:conditionalFormattings>
    </ext>
    <ext xmlns:x14="http://schemas.microsoft.com/office/spreadsheetml/2009/9/main" uri="{CCE6A557-97BC-4b89-ADB6-D9C93CAAB3DF}">
      <x14:dataValidations xmlns:xm="http://schemas.microsoft.com/office/excel/2006/main" count="5">
        <x14:dataValidation type="list" operator="greaterThanOrEqual" showErrorMessage="1" errorTitle="Error" error="Please enter non-negative number.">
          <x14:formula1>
            <xm:f>'https://sp.bisinfo.org/teams/fsb/nmeg/Documents/Templates/[Global-Monitoring-Report-on-NBFI-2019-Reporting-templates.xlsx]risk metrics options'!#REF!</xm:f>
          </x14:formula1>
          <xm:sqref>BL159 AW158:BK158 AW76:BK76 BL118 BL37 BL77 AW117:BK117</xm:sqref>
        </x14:dataValidation>
        <x14:dataValidation type="list" operator="greaterThanOrEqual" showErrorMessage="1" errorTitle="Error" error="Please enter non-negative number.">
          <x14:formula1>
            <xm:f>'https://sp.bisinfo.org/teams/fsb/nmeg/Documents/Templates/[Global-Monitoring-Report-on-NBFI-2019-Reporting-templates.xlsx]risk metrics options'!#REF!</xm:f>
          </x14:formula1>
          <xm:sqref>BL78 AW159:BK159 BL198 AW77:BK77 BL119 AW118:BK118 BL160 BL38 AW197:BK197</xm:sqref>
        </x14:dataValidation>
        <x14:dataValidation type="list" operator="greaterThanOrEqual" allowBlank="1" showErrorMessage="1" errorTitle="Error" error="Please enter non-negative number.">
          <x14:formula1>
            <xm:f>'risk metrics options'!$A$7:$A$10</xm:f>
          </x14:formula1>
          <xm:sqref>AW14:BK14</xm:sqref>
        </x14:dataValidation>
        <x14:dataValidation type="list" operator="greaterThanOrEqual" showErrorMessage="1" errorTitle="Error" error="Please enter non-negative number.">
          <x14:formula1>
            <xm:f>'risk metrics options'!$A$1:$A$3</xm:f>
          </x14:formula1>
          <xm:sqref>D38:BK38 D77:AV77 D118:AV118 D159:AV159 D197:AV197</xm:sqref>
        </x14:dataValidation>
        <x14:dataValidation type="list" allowBlank="1" showInputMessage="1" showErrorMessage="1">
          <x14:formula1>
            <xm:f>'risk metrics options'!$C$1:$C$3</xm:f>
          </x14:formula1>
          <xm:sqref>D37:BK37 D76:AV76 D117:AV117 D158:AV158 D196:AV196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Checked In (Document Id Service)</Name>
    <Synchronization>Synchronous</Synchronization>
    <Type>10004</Type>
    <SequenceNumber>20000</SequenceNumber>
    <Url/>
    <Assembly>Bis.CollaborationPlatform.SharePoint.Services, Version=15.2.0.0, Culture=neutral, PublicKeyToken=334ed2d369ac9e80</Assembly>
    <Class>Bis.CollaborationPlatform.SharePoint.Services.Events.DocumentEventReceiver</Class>
    <Data/>
    <Filter/>
  </Receiver>
  <Receiver>
    <Name>Document Updated (Document Id Service)</Name>
    <Synchronization>Synchronous</Synchronization>
    <Type>10002</Type>
    <SequenceNumber>20001</SequenceNumber>
    <Url/>
    <Assembly>Bis.CollaborationPlatform.SharePoint.Services, Version=15.2.0.0, Culture=neutral, PublicKeyToken=334ed2d369ac9e80</Assembly>
    <Class>Bis.CollaborationPlatform.SharePoint.Services.Events.DocumentEventReceiver</Class>
    <Data/>
    <Filter/>
  </Receiver>
  <Receiver>
    <Name>Document Adding (Document Id Service)</Name>
    <Synchronization>Synchronous</Synchronization>
    <Type>1</Type>
    <SequenceNumber>20002</SequenceNumber>
    <Url/>
    <Assembly>Bis.CollaborationPlatform.SharePoint.Services, Version=15.2.0.0, Culture=neutral, PublicKeyToken=334ed2d369ac9e80</Assembly>
    <Class>Bis.CollaborationPlatform.SharePoint.Services.Events.DocumentEventReceiver</Class>
    <Data/>
    <Filter/>
  </Receiver>
  <Receiver>
    <Name>Item Adding (Metadata Push)</Name>
    <Synchronization>Synchronous</Synchronization>
    <Type>1</Type>
    <SequenceNumber>1010</SequenceNumber>
    <Url/>
    <Assembly>Bis.CollaborationPlatform.SharePoint.Services, Version=15.2.0.0, Culture=neutral, PublicKeyToken=334ed2d369ac9e80</Assembly>
    <Class>Bis.CollaborationPlatform.SharePoint.Services.Events.MetadataPushEventReceiver</Class>
    <Data/>
    <Filter/>
  </Receiver>
  <Receiver>
    <Name>Item Updating (Metadata Push)</Name>
    <Synchronization>Synchronous</Synchronization>
    <Type>2</Type>
    <SequenceNumber>1010</SequenceNumber>
    <Url/>
    <Assembly>Bis.CollaborationPlatform.SharePoint.Services, Version=15.2.0.0, Culture=neutral, PublicKeyToken=334ed2d369ac9e80</Assembly>
    <Class>Bis.CollaborationPlatform.SharePoint.Services.Events.MetadataPushEventReceiver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SB Document" ma:contentTypeID="0x01010066E6577C753B40CABFD9C9409CB523E500324C0840E58D4C43B77AB978A485CB3F00BE31D5CC67726745A57D79FACF6FE227" ma:contentTypeVersion="75" ma:contentTypeDescription="" ma:contentTypeScope="" ma:versionID="165efa9b674e971aa4c5ac93dc511b47">
  <xsd:schema xmlns:xsd="http://www.w3.org/2001/XMLSchema" xmlns:xs="http://www.w3.org/2001/XMLSchema" xmlns:p="http://schemas.microsoft.com/office/2006/metadata/properties" xmlns:ns2="44ca20c7-db51-46aa-97ff-c410c1b0b1ee" xmlns:ns3="63777607-aeff-4c9d-b31e-bcc0be957363" xmlns:ns4="http://schemas.microsoft.com/sharepoint/v4" targetNamespace="http://schemas.microsoft.com/office/2006/metadata/properties" ma:root="true" ma:fieldsID="98f2f0a815287073054497422a541c62" ns2:_="" ns3:_="" ns4:_="">
    <xsd:import namespace="44ca20c7-db51-46aa-97ff-c410c1b0b1ee"/>
    <xsd:import namespace="63777607-aeff-4c9d-b31e-bcc0be957363"/>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BisDocumentDate" minOccurs="0"/>
                <xsd:element ref="ns3:BisTransmission"/>
                <xsd:element ref="ns3:BisRetention"/>
                <xsd:element ref="ns3:BisPermalink" minOccurs="0"/>
                <xsd:element ref="ns3:BisConfidentiality"/>
                <xsd:element ref="ns3:BisInstitutionTaxHTField0" minOccurs="0"/>
                <xsd:element ref="ns2:BisDocumentTypeTaxHTField0" minOccurs="0"/>
                <xsd:element ref="ns2:TaxKeywordTaxHTField" minOccurs="0"/>
                <xsd:element ref="ns2:TaxCatchAll" minOccurs="0"/>
                <xsd:element ref="ns3:BisCurrentVersion" minOccurs="0"/>
                <xsd:element ref="ns3:BisRecipientsTaxHTField0" minOccurs="0"/>
                <xsd:element ref="ns4:IconOverlay" minOccurs="0"/>
                <xsd:element ref="ns2:BisAuthorssTaxHTField0" minOccurs="0"/>
                <xsd:element ref="ns3:IsMyDocuments" minOccurs="0"/>
                <xsd:element ref="ns3:BisAdditionalLink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ca20c7-db51-46aa-97ff-c410c1b0b1e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BisDocumentTypeTaxHTField0" ma:index="18" nillable="true" ma:taxonomy="true" ma:internalName="BisDocumentTypeTaxHTField0" ma:taxonomyFieldName="BisDocumentType" ma:displayName="Document Type" ma:fieldId="{3d4bd279-eb4d-4358-a57b-72096c80fdc3}" ma:taxonomyMulti="true" ma:sspId="218490a2-a8bd-4701-ac03-3028876db9c3" ma:termSetId="f0cb95e7-3db9-47fc-88a4-89326bc60752" ma:anchorId="c786001b-2301-4abe-adca-015d172bb848"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Enterprise Keywords" ma:readOnly="false" ma:fieldId="{23f27201-bee3-471e-b2e7-b64fd8b7ca38}" ma:taxonomyMulti="true" ma:sspId="218490a2-a8bd-4701-ac03-3028876db9c3"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description="" ma:hidden="true" ma:list="{f36b8e2d-34b8-4f70-bb6b-3d9f5f51f0c5}" ma:internalName="TaxCatchAll" ma:readOnly="false" ma:showField="CatchAllData" ma:web="44ca20c7-db51-46aa-97ff-c410c1b0b1ee">
      <xsd:complexType>
        <xsd:complexContent>
          <xsd:extension base="dms:MultiChoiceLookup">
            <xsd:sequence>
              <xsd:element name="Value" type="dms:Lookup" maxOccurs="unbounded" minOccurs="0" nillable="true"/>
            </xsd:sequence>
          </xsd:extension>
        </xsd:complexContent>
      </xsd:complexType>
    </xsd:element>
    <xsd:element name="BisAuthorssTaxHTField0" ma:index="27" nillable="true" ma:taxonomy="true" ma:internalName="BisAuthorssTaxHTField0" ma:taxonomyFieldName="BisAuthors" ma:displayName="Author" ma:fieldId="{0b3121bf-a404-47f3-89a2-8100c52bbe6e}" ma:taxonomyMulti="true" ma:sspId="218490a2-a8bd-4701-ac03-3028876db9c3" ma:termSetId="f60d76a3-74ac-4579-8d83-fa03eb287a33" ma:anchorId="349201b0-55be-4fd0-a41a-985dc4cfdf31"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777607-aeff-4c9d-b31e-bcc0be957363" elementFormDefault="qualified">
    <xsd:import namespace="http://schemas.microsoft.com/office/2006/documentManagement/types"/>
    <xsd:import namespace="http://schemas.microsoft.com/office/infopath/2007/PartnerControls"/>
    <xsd:element name="BisDocumentDate" ma:index="11" nillable="true" ma:displayName="Document Date" ma:default="[today]" ma:description="The document date associated with the container or item." ma:format="DateOnly" ma:internalName="BisDocumentDate">
      <xsd:simpleType>
        <xsd:restriction base="dms:DateTime"/>
      </xsd:simpleType>
    </xsd:element>
    <xsd:element name="BisTransmission" ma:index="12" ma:displayName="Transmission" ma:default="Internal" ma:description="The transmission associated with the container or item." ma:format="Dropdown" ma:internalName="BisTransmission" ma:readOnly="false">
      <xsd:simpleType>
        <xsd:restriction base="dms:Choice">
          <xsd:enumeration value="Incoming"/>
          <xsd:enumeration value="Internal"/>
          <xsd:enumeration value="Outgoing"/>
        </xsd:restriction>
      </xsd:simpleType>
    </xsd:element>
    <xsd:element name="BisRetention" ma:index="13" ma:displayName="Retention" ma:default="Permanent" ma:description="The retention period associated with the container or item (applied when the item archived)." ma:format="Dropdown" ma:internalName="BisRetention">
      <xsd:simpleType>
        <xsd:restriction base="dms:Choice">
          <xsd:enumeration value="Routine"/>
          <xsd:enumeration value="Compliance"/>
          <xsd:enumeration value="Permanent"/>
          <xsd:enumeration value="Unknown"/>
        </xsd:restriction>
      </xsd:simpleType>
    </xsd:element>
    <xsd:element name="BisPermalink" ma:index="14" nillable="true" ma:displayName="Permalink" ma:description="The permanent link to the document." ma:format="Hyperlink" ma:hidden="true" ma:internalName="BisPermalink">
      <xsd:complexType>
        <xsd:complexContent>
          <xsd:extension base="dms:URL">
            <xsd:sequence>
              <xsd:element name="Url" type="dms:ValidUrl" minOccurs="0" nillable="true"/>
              <xsd:element name="Description" type="xsd:string" nillable="true"/>
            </xsd:sequence>
          </xsd:extension>
        </xsd:complexContent>
      </xsd:complexType>
    </xsd:element>
    <xsd:element name="BisConfidentiality" ma:index="15" ma:displayName="Confidentiality" ma:default="Restricted" ma:description="The confidentiality of the document in a Document Library." ma:internalName="BisConfidentiality">
      <xsd:simpleType>
        <xsd:restriction base="dms:Choice">
          <xsd:enumeration value="Public"/>
          <xsd:enumeration value="Restricted"/>
          <xsd:enumeration value="Confidential"/>
        </xsd:restriction>
      </xsd:simpleType>
    </xsd:element>
    <xsd:element name="BisInstitutionTaxHTField0" ma:index="16" nillable="true" ma:taxonomy="true" ma:internalName="BisInstitutionTaxHTField0" ma:taxonomyFieldName="BisInstitution" ma:displayName="Institution" ma:readOnly="false" ma:fieldId="{35f4c919-cca5-4807-8085-d895c74d72a0}" ma:taxonomyMulti="true" ma:sspId="218490a2-a8bd-4701-ac03-3028876db9c3" ma:termSetId="69f701bf-a3ed-40c8-acf8-dd2a2400442d" ma:anchorId="00000000-0000-0000-0000-000000000000" ma:open="false" ma:isKeyword="false">
      <xsd:complexType>
        <xsd:sequence>
          <xsd:element ref="pc:Terms" minOccurs="0" maxOccurs="1"/>
        </xsd:sequence>
      </xsd:complexType>
    </xsd:element>
    <xsd:element name="BisCurrentVersion" ma:index="23" nillable="true" ma:displayName="Current Version" ma:description="The current version of the document." ma:hidden="true" ma:internalName="BisCurrentVersion" ma:readOnly="false">
      <xsd:simpleType>
        <xsd:restriction base="dms:Text"/>
      </xsd:simpleType>
    </xsd:element>
    <xsd:element name="BisRecipientsTaxHTField0" ma:index="24" nillable="true" ma:taxonomy="true" ma:internalName="BisRecipientsTaxHTField0" ma:taxonomyFieldName="BisRecipients" ma:displayName="Recipients" ma:readOnly="false" ma:fieldId="{e7fea616-6871-49b2-95f5-be5c1d92eabc}" ma:taxonomyMulti="true" ma:sspId="218490a2-a8bd-4701-ac03-3028876db9c3" ma:termSetId="f60d76a3-74ac-4579-8d83-fa03eb287a33" ma:anchorId="00000000-0000-0000-0000-000000000000" ma:open="false" ma:isKeyword="false">
      <xsd:complexType>
        <xsd:sequence>
          <xsd:element ref="pc:Terms" minOccurs="0" maxOccurs="1"/>
        </xsd:sequence>
      </xsd:complexType>
    </xsd:element>
    <xsd:element name="IsMyDocuments" ma:index="29" nillable="true" ma:displayName="Is My Documents" ma:default="0" ma:description="This field is added to all BIS contenttypes to allow files and folders from MySite to be copied/moved to Bis Document Libraries" ma:hidden="true" ma:internalName="IsMyDocuments" ma:readOnly="false">
      <xsd:simpleType>
        <xsd:restriction base="dms:Boolean"/>
      </xsd:simpleType>
    </xsd:element>
    <xsd:element name="BisAdditionalLinks" ma:index="30" nillable="true" ma:displayName="Links" ma:description="Provides an easy way to copy various links of an item." ma:hidden="true" ma:internalName="BisAdditionalLink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BisDocumentDate xmlns="63777607-aeff-4c9d-b31e-bcc0be957363">2019-07-12T16:18:32+00:00</BisDocumentDate>
    <BisAuthorssTaxHTField0 xmlns="44ca20c7-db51-46aa-97ff-c410c1b0b1ee">
      <Terms xmlns="http://schemas.microsoft.com/office/infopath/2007/PartnerControls"/>
    </BisAuthorssTaxHTField0>
    <BisConfidentiality xmlns="63777607-aeff-4c9d-b31e-bcc0be957363">Restricted</BisConfidentiality>
    <BisCurrentVersion xmlns="63777607-aeff-4c9d-b31e-bcc0be957363">0.1</BisCurrentVersion>
    <IconOverlay xmlns="http://schemas.microsoft.com/sharepoint/v4" xsi:nil="true"/>
    <_dlc_DocIdPersistId xmlns="44ca20c7-db51-46aa-97ff-c410c1b0b1ee" xsi:nil="true"/>
    <BisRetention xmlns="63777607-aeff-4c9d-b31e-bcc0be957363">Permanent</BisRetention>
    <BisAdditionalLinks xmlns="63777607-aeff-4c9d-b31e-bcc0be957363" xsi:nil="true"/>
    <BisDocumentTypeTaxHTField0 xmlns="44ca20c7-db51-46aa-97ff-c410c1b0b1ee">
      <Terms xmlns="http://schemas.microsoft.com/office/infopath/2007/PartnerControls"/>
    </BisDocumentTypeTaxHTField0>
    <TaxKeywordTaxHTField xmlns="44ca20c7-db51-46aa-97ff-c410c1b0b1ee">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12fccc4a-7fc9-4d6d-8a9f-bd811ceb75e2</TermId>
        </TermInfo>
      </Terms>
    </TaxKeywordTaxHTField>
    <BisInstitutionTaxHTField0 xmlns="63777607-aeff-4c9d-b31e-bcc0be957363">
      <Terms xmlns="http://schemas.microsoft.com/office/infopath/2007/PartnerControls"/>
    </BisInstitutionTaxHTField0>
    <BisTransmission xmlns="63777607-aeff-4c9d-b31e-bcc0be957363">Internal</BisTransmission>
    <TaxCatchAll xmlns="44ca20c7-db51-46aa-97ff-c410c1b0b1ee">
      <Value>186</Value>
    </TaxCatchAll>
    <BisRecipientsTaxHTField0 xmlns="63777607-aeff-4c9d-b31e-bcc0be957363">
      <Terms xmlns="http://schemas.microsoft.com/office/infopath/2007/PartnerControls"/>
    </BisRecipientsTaxHTField0>
    <BisPermalink xmlns="63777607-aeff-4c9d-b31e-bcc0be957363">
      <Url>https://sp.bisinfo.org/teams/fsb/nmeg/_layouts/15/Bis/Permalink.aspx?DocId=a210697d-e88b-49e1-bce7-4d444b87b45a-0.1&amp;Version=0.1</Url>
      <Description>a210697d-e88b-49e1-bce7-4d444b87b45a-0.1</Description>
    </BisPermalink>
    <IsMyDocuments xmlns="63777607-aeff-4c9d-b31e-bcc0be957363">false</IsMyDocuments>
    <_dlc_DocId xmlns="44ca20c7-db51-46aa-97ff-c410c1b0b1ee">cf4a2feb-8cd4-47b2-bd59-58a586239a85-0.1</_dlc_DocId>
    <_dlc_DocIdUrl xmlns="44ca20c7-db51-46aa-97ff-c410c1b0b1ee">
      <Url>https://sp.bisinfo.org/teams/fsb/nmeg/_layouts/15/DocIdRedir.aspx?ID=cf4a2feb-8cd4-47b2-bd59-58a586239a85-0.1</Url>
      <Description>cf4a2feb-8cd4-47b2-bd59-58a586239a85-0.1</Description>
    </_dlc_DocIdUrl>
  </documentManagement>
</p:properties>
</file>

<file path=customXml/item5.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Props1.xml><?xml version="1.0" encoding="utf-8"?>
<ds:datastoreItem xmlns:ds="http://schemas.openxmlformats.org/officeDocument/2006/customXml" ds:itemID="{34473443-7C6D-41C3-A8A1-6D3767BF0EC7}">
  <ds:schemaRefs>
    <ds:schemaRef ds:uri="http://schemas.microsoft.com/sharepoint/events"/>
  </ds:schemaRefs>
</ds:datastoreItem>
</file>

<file path=customXml/itemProps2.xml><?xml version="1.0" encoding="utf-8"?>
<ds:datastoreItem xmlns:ds="http://schemas.openxmlformats.org/officeDocument/2006/customXml" ds:itemID="{4CB9CB51-21E7-4D75-A86A-D089B8898057}">
  <ds:schemaRefs>
    <ds:schemaRef ds:uri="http://schemas.microsoft.com/sharepoint/v3/contenttype/forms"/>
  </ds:schemaRefs>
</ds:datastoreItem>
</file>

<file path=customXml/itemProps3.xml><?xml version="1.0" encoding="utf-8"?>
<ds:datastoreItem xmlns:ds="http://schemas.openxmlformats.org/officeDocument/2006/customXml" ds:itemID="{D42A9FE5-488D-4A16-B50F-DCCE1E646E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ca20c7-db51-46aa-97ff-c410c1b0b1ee"/>
    <ds:schemaRef ds:uri="63777607-aeff-4c9d-b31e-bcc0be95736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0B48691-2714-40A2-9AE3-7951DBC72EE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4"/>
    <ds:schemaRef ds:uri="44ca20c7-db51-46aa-97ff-c410c1b0b1ee"/>
    <ds:schemaRef ds:uri="63777607-aeff-4c9d-b31e-bcc0be957363"/>
    <ds:schemaRef ds:uri="http://www.w3.org/XML/1998/namespace"/>
    <ds:schemaRef ds:uri="http://purl.org/dc/dcmitype/"/>
  </ds:schemaRefs>
</ds:datastoreItem>
</file>

<file path=customXml/itemProps5.xml><?xml version="1.0" encoding="utf-8"?>
<ds:datastoreItem xmlns:ds="http://schemas.openxmlformats.org/officeDocument/2006/customXml" ds:itemID="{AF60F3D9-77FB-44F4-A337-667F5AC7C75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27</vt:i4>
      </vt:variant>
    </vt:vector>
  </HeadingPairs>
  <TitlesOfParts>
    <vt:vector size="45" baseType="lpstr">
      <vt:lpstr>Cover Page</vt:lpstr>
      <vt:lpstr>FX rate</vt:lpstr>
      <vt:lpstr>FX rate q</vt:lpstr>
      <vt:lpstr>1 macro-mapping</vt:lpstr>
      <vt:lpstr>1b fund flows</vt:lpstr>
      <vt:lpstr>2 sup_templates</vt:lpstr>
      <vt:lpstr>3 interconnectedness</vt:lpstr>
      <vt:lpstr>4 classification</vt:lpstr>
      <vt:lpstr>5 risk metrics</vt:lpstr>
      <vt:lpstr>6 innov &amp; adaptations</vt:lpstr>
      <vt:lpstr>risk metrics options</vt:lpstr>
      <vt:lpstr>7 policy tools summary</vt:lpstr>
      <vt:lpstr>7a policy tools EF1</vt:lpstr>
      <vt:lpstr>7b policy tools EF2</vt:lpstr>
      <vt:lpstr>7c policy tools EF3</vt:lpstr>
      <vt:lpstr>7d policy tools EF4</vt:lpstr>
      <vt:lpstr>7e policy tools EF5</vt:lpstr>
      <vt:lpstr>9 Definitions</vt:lpstr>
      <vt:lpstr>'9 Definitions'!_ftnref1</vt:lpstr>
      <vt:lpstr>'4 classification'!Economic_Function_1</vt:lpstr>
      <vt:lpstr>'4 classification'!Economic_Function_2</vt:lpstr>
      <vt:lpstr>'4 classification'!Economic_Function_3</vt:lpstr>
      <vt:lpstr>'4 classification'!Economic_Function_4</vt:lpstr>
      <vt:lpstr>'4 classification'!Economic_Function_5</vt:lpstr>
      <vt:lpstr>'4 classification'!Not_SB</vt:lpstr>
      <vt:lpstr>'1 macro-mapping'!Print_Area</vt:lpstr>
      <vt:lpstr>'2 sup_templates'!Print_Area</vt:lpstr>
      <vt:lpstr>'4 classification'!Print_Area</vt:lpstr>
      <vt:lpstr>'6 innov &amp; adaptations'!Print_Area</vt:lpstr>
      <vt:lpstr>'7a policy tools EF1'!Print_Area</vt:lpstr>
      <vt:lpstr>'7b policy tools EF2'!Print_Area</vt:lpstr>
      <vt:lpstr>'7c policy tools EF3'!Print_Area</vt:lpstr>
      <vt:lpstr>'7d policy tools EF4'!Print_Area</vt:lpstr>
      <vt:lpstr>'7e policy tools EF5'!Print_Area</vt:lpstr>
      <vt:lpstr>'Cover Page'!Print_Area</vt:lpstr>
      <vt:lpstr>'1 macro-mapping'!Print_Titles</vt:lpstr>
      <vt:lpstr>'2 sup_templates'!Print_Titles</vt:lpstr>
      <vt:lpstr>'4 classification'!Print_Titles</vt:lpstr>
      <vt:lpstr>'6 innov &amp; adaptations'!Print_Titles</vt:lpstr>
      <vt:lpstr>'7a policy tools EF1'!Print_Titles</vt:lpstr>
      <vt:lpstr>'7b policy tools EF2'!Print_Titles</vt:lpstr>
      <vt:lpstr>'7c policy tools EF3'!Print_Titles</vt:lpstr>
      <vt:lpstr>'7d policy tools EF4'!Print_Titles</vt:lpstr>
      <vt:lpstr>'7e policy tools EF5'!Print_Titles</vt:lpstr>
      <vt:lpstr>'4 classification'!Residual_SB</vt:lpstr>
    </vt:vector>
  </TitlesOfParts>
  <Company>Financial Stability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FSB NBFI Reporting Templates 2020</dc:title>
  <dc:creator>Tania.Romero@bis.org</dc:creator>
  <cp:keywords>Restricted</cp:keywords>
  <cp:lastModifiedBy>Esti Kemp</cp:lastModifiedBy>
  <cp:lastPrinted>2016-06-20T15:39:50Z</cp:lastPrinted>
  <dcterms:created xsi:type="dcterms:W3CDTF">2015-03-23T21:58:55Z</dcterms:created>
  <dcterms:modified xsi:type="dcterms:W3CDTF">2020-12-14T17:42:24Z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{B5278ADA-8750-4674-8459-4190408D052D}</vt:lpwstr>
  </property>
  <property fmtid="{D5CDD505-2E9C-101B-9397-08002B2CF9AE}" pid="3" name="ContentTypeId">
    <vt:lpwstr>0x01010066E6577C753B40CABFD9C9409CB523E500324C0840E58D4C43B77AB978A485CB3F00BE31D5CC67726745A57D79FACF6FE227</vt:lpwstr>
  </property>
  <property fmtid="{D5CDD505-2E9C-101B-9397-08002B2CF9AE}" pid="4" name="_NewReviewCycle">
    <vt:lpwstr/>
  </property>
  <property fmtid="{D5CDD505-2E9C-101B-9397-08002B2CF9AE}" pid="5" name="docIndexRef">
    <vt:lpwstr>5a3a0f4b-80e3-49ac-a69f-38242543bbaa</vt:lpwstr>
  </property>
  <property fmtid="{D5CDD505-2E9C-101B-9397-08002B2CF9AE}" pid="6" name="bjSaver">
    <vt:lpwstr>hwwC6hC41ciMRjz2aak6nVgBZ4JzVy7j</vt:lpwstr>
  </property>
  <property fmtid="{D5CDD505-2E9C-101B-9397-08002B2CF9AE}" pid="7" name="bjDocumentSecurityLabel">
    <vt:lpwstr>Restricted</vt:lpwstr>
  </property>
  <property fmtid="{D5CDD505-2E9C-101B-9397-08002B2CF9AE}" pid="8" name="bjLeftHeaderLabel-first">
    <vt:lpwstr>&amp;"Times New Roman,Regular"&amp;12&amp;K000000Central Bank of Ireland - RESTRICTED</vt:lpwstr>
  </property>
  <property fmtid="{D5CDD505-2E9C-101B-9397-08002B2CF9AE}" pid="9" name="bjLeftHeaderLabel-even">
    <vt:lpwstr>&amp;"Times New Roman,Regular"&amp;12&amp;K000000Central Bank of Ireland - RESTRICTED</vt:lpwstr>
  </property>
  <property fmtid="{D5CDD505-2E9C-101B-9397-08002B2CF9AE}" pid="10" name="bjLeftHeaderLabel">
    <vt:lpwstr>&amp;"Times New Roman,Regular"&amp;12&amp;K000000Central Bank of Ireland - RESTRICTED</vt:lpwstr>
  </property>
  <property fmtid="{D5CDD505-2E9C-101B-9397-08002B2CF9AE}" pid="11" name="TaxKeyword">
    <vt:lpwstr>186;#restricted|12fccc4a-7fc9-4d6d-8a9f-bd811ceb75e2</vt:lpwstr>
  </property>
  <property fmtid="{D5CDD505-2E9C-101B-9397-08002B2CF9AE}" pid="12" name="_dlc_DocIdItemGuid">
    <vt:lpwstr>bab8fd62-f785-4fff-af24-9f447688911a</vt:lpwstr>
  </property>
  <property fmtid="{D5CDD505-2E9C-101B-9397-08002B2CF9AE}" pid="13" name="BisDocumentType">
    <vt:lpwstr/>
  </property>
  <property fmtid="{D5CDD505-2E9C-101B-9397-08002B2CF9AE}" pid="14" name="BisInstitution">
    <vt:lpwstr/>
  </property>
  <property fmtid="{D5CDD505-2E9C-101B-9397-08002B2CF9AE}" pid="15" name="BisRecipients">
    <vt:lpwstr/>
  </property>
  <property fmtid="{D5CDD505-2E9C-101B-9397-08002B2CF9AE}" pid="16" name="BisAuthors">
    <vt:lpwstr/>
  </property>
  <property fmtid="{D5CDD505-2E9C-101B-9397-08002B2CF9AE}" pid="17" name="_AdHocReviewCycleID">
    <vt:i4>-1273237210</vt:i4>
  </property>
  <property fmtid="{D5CDD505-2E9C-101B-9397-08002B2CF9AE}" pid="18" name="_EmailSubject">
    <vt:lpwstr>[External] RE: Phone call</vt:lpwstr>
  </property>
  <property fmtid="{D5CDD505-2E9C-101B-9397-08002B2CF9AE}" pid="19" name="_AuthorEmail">
    <vt:lpwstr>benedetta.bianchi@centralbank.ie</vt:lpwstr>
  </property>
  <property fmtid="{D5CDD505-2E9C-101B-9397-08002B2CF9AE}" pid="20" name="_AuthorEmailDisplayName">
    <vt:lpwstr>Bianchi, Benedetta</vt:lpwstr>
  </property>
  <property fmtid="{D5CDD505-2E9C-101B-9397-08002B2CF9AE}" pid="21"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22" name="bjDocumentLabelXML-0">
    <vt:lpwstr>ames.com/2008/01/sie/internal/label"&gt;&lt;element uid="id_classification_generalbusiness" value="" /&gt;&lt;/sisl&gt;</vt:lpwstr>
  </property>
  <property fmtid="{D5CDD505-2E9C-101B-9397-08002B2CF9AE}" pid="23" name="_PreviousAdHocReviewCycleID">
    <vt:i4>-1000976663</vt:i4>
  </property>
  <property fmtid="{D5CDD505-2E9C-101B-9397-08002B2CF9AE}" pid="24" name="_ReviewingToolsShownOnce">
    <vt:lpwstr/>
  </property>
</Properties>
</file>